
<file path=[Content_Types].xml><?xml version="1.0" encoding="utf-8"?>
<Types xmlns="http://schemas.openxmlformats.org/package/2006/content-types">
  <Default Extension="glb" ContentType="model/gltf.binar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5ceddd6a84c311/Documentos/Excel/"/>
    </mc:Choice>
  </mc:AlternateContent>
  <xr:revisionPtr revIDLastSave="2133" documentId="8_{8D1DC749-E016-4018-94DD-2144F4929244}" xr6:coauthVersionLast="47" xr6:coauthVersionMax="47" xr10:uidLastSave="{5099AEBA-E8AE-412E-BAED-D20B2E9CABD0}"/>
  <bookViews>
    <workbookView xWindow="-108" yWindow="-108" windowWidth="23256" windowHeight="12456" tabRatio="516" firstSheet="1" activeTab="4" xr2:uid="{B536710F-E4FD-4FCF-9FDB-219A5484B62D}"/>
  </bookViews>
  <sheets>
    <sheet name="DADOS DO CONTRIBUINTE" sheetId="7" r:id="rId1"/>
    <sheet name="RENDIMENTOS" sheetId="8" r:id="rId2"/>
    <sheet name="DESPESAS" sheetId="9" r:id="rId3"/>
    <sheet name="RESUMO" sheetId="3" r:id="rId4"/>
    <sheet name="RELATÓRIO FINAL" sheetId="10" r:id="rId5"/>
    <sheet name="BANCOS" sheetId="4" r:id="rId6"/>
  </sheets>
  <definedNames>
    <definedName name="base_calculo" localSheetId="0">'DADOS DO CONTRIBUINTE'!#REF!</definedName>
    <definedName name="base_calculo" localSheetId="2">DESPESAS!#REF!</definedName>
    <definedName name="base_calculo" localSheetId="4">'RELATÓRIO FINAL'!#REF!</definedName>
    <definedName name="base_calculo" localSheetId="1">RENDIMENTOS!#REF!</definedName>
    <definedName name="base_calculo">RESUMO!$C$11</definedName>
    <definedName name="despesas_dedutiveis">DESPESAS!$C$7</definedName>
    <definedName name="rendimentos">RENDIMENTOS!$C$7</definedName>
    <definedName name="trabalh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" i="10" l="1"/>
  <c r="D31" i="10"/>
  <c r="D16" i="3"/>
  <c r="D30" i="10"/>
  <c r="D27" i="10"/>
  <c r="D49" i="9"/>
  <c r="D26" i="10"/>
  <c r="D43" i="9"/>
  <c r="D25" i="10"/>
  <c r="D37" i="9"/>
  <c r="D27" i="9"/>
  <c r="D24" i="10" s="1"/>
  <c r="D17" i="9"/>
  <c r="D23" i="10" s="1"/>
  <c r="D18" i="10"/>
  <c r="D38" i="8"/>
  <c r="D17" i="10"/>
  <c r="D31" i="8"/>
  <c r="D17" i="8"/>
  <c r="D16" i="10" s="1"/>
  <c r="C7" i="9"/>
  <c r="D10" i="3" s="1"/>
  <c r="C7" i="8"/>
  <c r="D14" i="8"/>
  <c r="C22" i="3" l="1"/>
  <c r="D25" i="3"/>
  <c r="D21" i="3"/>
  <c r="D9" i="3"/>
  <c r="C11" i="3" s="1"/>
</calcChain>
</file>

<file path=xl/sharedStrings.xml><?xml version="1.0" encoding="utf-8"?>
<sst xmlns="http://schemas.openxmlformats.org/spreadsheetml/2006/main" count="181" uniqueCount="154">
  <si>
    <t>CPF</t>
  </si>
  <si>
    <t>DATA DE NASCIMENTO</t>
  </si>
  <si>
    <t>CEP</t>
  </si>
  <si>
    <t>TELEFONE</t>
  </si>
  <si>
    <t>CELULAR</t>
  </si>
  <si>
    <t>E-MAIL</t>
  </si>
  <si>
    <t>HOUVE ALTERAÇÕES DA ENTREGA ANTERIOR</t>
  </si>
  <si>
    <t>DEPENDENTE / CÔNJUGE</t>
  </si>
  <si>
    <t>RESIDENTE NO EXTERIOR</t>
  </si>
  <si>
    <t>NÃO</t>
  </si>
  <si>
    <t>sabrina.idev@outlook.com</t>
  </si>
  <si>
    <t>Sabrina Rodrigues</t>
  </si>
  <si>
    <t>BANCO</t>
  </si>
  <si>
    <t>ANEXO🖇️</t>
  </si>
  <si>
    <t>bancox.pdf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</si>
  <si>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</si>
  <si>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</si>
  <si>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</si>
  <si>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</si>
  <si>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</si>
  <si>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</si>
  <si>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</si>
  <si>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</si>
  <si>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</si>
  <si>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</si>
  <si>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</si>
  <si>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</si>
  <si>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</si>
  <si>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</si>
  <si>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</si>
  <si>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</si>
  <si>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</si>
  <si>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</si>
  <si>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</si>
  <si>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</si>
  <si>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</si>
  <si>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</si>
  <si>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</si>
  <si>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</si>
  <si>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</si>
  <si>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</si>
  <si>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</si>
  <si>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</si>
  <si>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</si>
  <si>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</si>
  <si>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</si>
  <si>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</si>
  <si>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</si>
  <si>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</si>
  <si>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</si>
  <si>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</si>
  <si>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</si>
  <si>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</si>
  <si>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</si>
  <si>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</si>
  <si>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</si>
  <si>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</si>
  <si>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</si>
  <si>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</si>
  <si>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</si>
  <si>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</si>
  <si>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</si>
  <si>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</si>
  <si>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</si>
  <si>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</si>
  <si>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</si>
  <si>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bancoz.pdf</t>
  </si>
  <si>
    <t>TOTAL</t>
  </si>
  <si>
    <t>São todos os valores de entrada mês a mês de receita</t>
  </si>
  <si>
    <t>NOME COMPLETO</t>
  </si>
  <si>
    <t>ESTADO CIVIL</t>
  </si>
  <si>
    <t>Solteira</t>
  </si>
  <si>
    <t>PROFISSÃO</t>
  </si>
  <si>
    <t>Analista de sistema</t>
  </si>
  <si>
    <t>LOGRADOURO</t>
  </si>
  <si>
    <t>Rua Ameixa roxa</t>
  </si>
  <si>
    <t>NÚMERO</t>
  </si>
  <si>
    <t>BAIRRO</t>
  </si>
  <si>
    <t>Sol Poente</t>
  </si>
  <si>
    <t>CIDADE</t>
  </si>
  <si>
    <t>Rio de Janeiro</t>
  </si>
  <si>
    <t>ESTADO</t>
  </si>
  <si>
    <t>NOME DO DEPENDENTE</t>
  </si>
  <si>
    <t>CPF DO DEPENDENTE</t>
  </si>
  <si>
    <t>Preencha os  dados cadastrais</t>
  </si>
  <si>
    <t>TRABALHO</t>
  </si>
  <si>
    <t>SALÁRIO</t>
  </si>
  <si>
    <t>FÉRIAS</t>
  </si>
  <si>
    <t>PARTICIPAÇÃO DOS LUCROS (PLR)</t>
  </si>
  <si>
    <t>OUTRAS RENDAS</t>
  </si>
  <si>
    <t>DEPENDENTES (OPCIONAL)</t>
  </si>
  <si>
    <t>ENDEREÇO</t>
  </si>
  <si>
    <t>INFORMAÇÕES PESSOAIS</t>
  </si>
  <si>
    <t>RENDIMENTOS BANCÁRIOS</t>
  </si>
  <si>
    <t>ALUGUEL RECEBIDO</t>
  </si>
  <si>
    <t>APOSENTADORIA</t>
  </si>
  <si>
    <t>PRÓ LABORE</t>
  </si>
  <si>
    <t>RENDIMENTOS AUTÔNOMO</t>
  </si>
  <si>
    <t>APLICAÇÃO FINANCEIRA</t>
  </si>
  <si>
    <t>DIVIDENDOS</t>
  </si>
  <si>
    <t>JUROS</t>
  </si>
  <si>
    <t>SAÚDE</t>
  </si>
  <si>
    <t>PLANO DE SAÚDE</t>
  </si>
  <si>
    <t>CONSULTAS MÉDICAS</t>
  </si>
  <si>
    <t>DENTISTAS</t>
  </si>
  <si>
    <t>EXAMES</t>
  </si>
  <si>
    <t>saude.pdf</t>
  </si>
  <si>
    <t>EDUCAÇÃO</t>
  </si>
  <si>
    <t>ESCOLA</t>
  </si>
  <si>
    <t>FACULDADE</t>
  </si>
  <si>
    <t>PÓS GRADUAÇÃO</t>
  </si>
  <si>
    <t>educacao.pdf</t>
  </si>
  <si>
    <t>PREVIDÊNCIA</t>
  </si>
  <si>
    <t>INSS</t>
  </si>
  <si>
    <t>PREVIDÊNCIA PRIVADA</t>
  </si>
  <si>
    <t>SIMPLES NACIONAL</t>
  </si>
  <si>
    <t>DEPENDENTES</t>
  </si>
  <si>
    <t>VALOR POR DEPENDENTES</t>
  </si>
  <si>
    <t>previdencia.pdf</t>
  </si>
  <si>
    <t>PENSÃO ALIMENTÍCIA</t>
  </si>
  <si>
    <t>VALOR PAGO</t>
  </si>
  <si>
    <t>Preencha os dados de tudo que recebeu no ano</t>
  </si>
  <si>
    <t>DESPESAS DEDUTÍVEIS</t>
  </si>
  <si>
    <t>Preencha os dados com os descontos no ano</t>
  </si>
  <si>
    <t>RESUMO DO IR</t>
  </si>
  <si>
    <t>PENSÃO RECEBIDA</t>
  </si>
  <si>
    <t>DESPESAS</t>
  </si>
  <si>
    <t>MESES DE ALUGUEL</t>
  </si>
  <si>
    <t>📠BASE DOS CÁCULOS</t>
  </si>
  <si>
    <t>RENDIMENTOS</t>
  </si>
  <si>
    <t>MESES TRABALHADOS</t>
  </si>
  <si>
    <t>QUANTIDADES DE DEPENDENTES</t>
  </si>
  <si>
    <t>📊 IMPOSTO ESTIMADO</t>
  </si>
  <si>
    <t>RETIDO DA FONTE</t>
  </si>
  <si>
    <t>🧐IR RETIDO DA FONTE</t>
  </si>
  <si>
    <t>MESES DE PLANO DE SAÚDE</t>
  </si>
  <si>
    <t>MESES DE ANO LETIVO</t>
  </si>
  <si>
    <t>MESES DE GRADUAÇÃO</t>
  </si>
  <si>
    <t>MESES DE PÓS-GRADUAÇÃO</t>
  </si>
  <si>
    <t>TEMPO DE CONTRIBUIÇÃO DO INSS</t>
  </si>
  <si>
    <t>TEMPO DE CONTRIBUIÇÃO PRIVADA</t>
  </si>
  <si>
    <t>TEMPO DE CONTRIBUIÇÃO PENSÃO</t>
  </si>
  <si>
    <t>RELATÓRIO FINAL</t>
  </si>
  <si>
    <t>São todos os valores em um relatório executivo</t>
  </si>
  <si>
    <t>DADOS DO CONTRIBUINTE</t>
  </si>
  <si>
    <t>TEMPO DE APOSENTADORIA</t>
  </si>
  <si>
    <t>TEMPO DE PRÓ LABORE</t>
  </si>
  <si>
    <t>TEMPO DE PENSÃO</t>
  </si>
  <si>
    <t>TEMPO DE RENDIMENTO</t>
  </si>
  <si>
    <t>INVESTIMENTOS</t>
  </si>
  <si>
    <t>DEDUÇÕES</t>
  </si>
  <si>
    <t>BASE DE CÁCULO</t>
  </si>
  <si>
    <t>IMPOSTO ESTIMADO</t>
  </si>
  <si>
    <t>TEMPO SIMPLES 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</si>
</sst>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&quot;(&quot;00&quot;)&quot;0000&quot;-&quot;0000"/>
    <numFmt numFmtId="166" formatCode="&quot;(&quot;00&quot;)&quot;00000&quot;-&quot;0000"/>
    <numFmt numFmtId="167" formatCode="&quot;R$&quot;\ #,##0.00"/>
    <numFmt numFmtId="168" formatCode="&quot;R$&quot;\ #,##0.000"/>
    <numFmt numFmtId="169" formatCode="00000\-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5"/>
      <color rgb="FF1F4E79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rgb="FF1F4E79"/>
      <name val="Calibri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rgb="FF1F4E79"/>
      <name val="Aptos Narrow"/>
      <family val="2"/>
      <scheme val="minor"/>
    </font>
    <font>
      <b/>
      <sz val="15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b/>
      <sz val="16"/>
      <color theme="0"/>
      <name val="Calibri"/>
      <family val="2"/>
    </font>
    <font>
      <b/>
      <sz val="15"/>
      <color rgb="FF1F4E79"/>
      <name val="Calibri"/>
      <family val="2"/>
    </font>
    <font>
      <b/>
      <sz val="15"/>
      <color theme="0"/>
      <name val="Calibri"/>
      <family val="2"/>
    </font>
    <font>
      <b/>
      <sz val="22"/>
      <color theme="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ck">
        <color rgb="FF5B9BD5"/>
      </top>
      <bottom style="thick">
        <color rgb="FF5B9BD5"/>
      </bottom>
      <diagonal/>
    </border>
    <border>
      <left/>
      <right/>
      <top/>
      <bottom style="thick">
        <color rgb="FF5B9BD5"/>
      </bottom>
      <diagonal/>
    </border>
    <border>
      <left/>
      <right/>
      <top style="thick">
        <color rgb="FF5B9BD5"/>
      </top>
      <bottom/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40">
    <xf numFmtId="0" fontId="0" fillId="0" borderId="0" xfId="0"/>
    <xf numFmtId="0" fontId="0" fillId="3" borderId="0" xfId="0" applyFill="1"/>
    <xf numFmtId="0" fontId="5" fillId="0" borderId="2" xfId="0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3" fillId="0" borderId="3" xfId="1" applyFont="1" applyBorder="1" applyAlignment="1">
      <alignment horizontal="left" vertical="center"/>
    </xf>
    <xf numFmtId="0" fontId="4" fillId="3" borderId="0" xfId="0" applyFont="1" applyFill="1"/>
    <xf numFmtId="0" fontId="4" fillId="5" borderId="0" xfId="0" applyFont="1" applyFill="1"/>
    <xf numFmtId="0" fontId="4" fillId="2" borderId="2" xfId="2" applyFont="1" applyBorder="1" applyAlignment="1" applyProtection="1">
      <alignment horizontal="left"/>
      <protection locked="0"/>
    </xf>
    <xf numFmtId="164" fontId="4" fillId="2" borderId="2" xfId="2" applyNumberFormat="1" applyFont="1" applyBorder="1" applyAlignment="1" applyProtection="1">
      <alignment horizontal="left"/>
      <protection locked="0"/>
    </xf>
    <xf numFmtId="14" fontId="4" fillId="2" borderId="2" xfId="2" applyNumberFormat="1" applyFont="1" applyBorder="1" applyAlignment="1" applyProtection="1">
      <alignment horizontal="left"/>
      <protection locked="0"/>
    </xf>
    <xf numFmtId="165" fontId="4" fillId="2" borderId="2" xfId="2" applyNumberFormat="1" applyFont="1" applyBorder="1" applyAlignment="1" applyProtection="1">
      <alignment horizontal="left"/>
      <protection locked="0"/>
    </xf>
    <xf numFmtId="166" fontId="4" fillId="2" borderId="2" xfId="2" applyNumberFormat="1" applyFont="1" applyBorder="1" applyAlignment="1" applyProtection="1">
      <alignment horizontal="left"/>
      <protection locked="0"/>
    </xf>
    <xf numFmtId="2" fontId="6" fillId="2" borderId="2" xfId="3" applyNumberFormat="1" applyFill="1" applyBorder="1" applyAlignment="1" applyProtection="1">
      <alignment horizontal="left"/>
      <protection locked="0"/>
    </xf>
    <xf numFmtId="168" fontId="4" fillId="2" borderId="2" xfId="2" applyNumberFormat="1" applyFont="1" applyBorder="1" applyAlignment="1" applyProtection="1">
      <alignment horizontal="left"/>
      <protection locked="0"/>
    </xf>
    <xf numFmtId="167" fontId="4" fillId="2" borderId="2" xfId="2" applyNumberFormat="1" applyFont="1" applyBorder="1" applyAlignment="1" applyProtection="1">
      <alignment horizontal="left"/>
      <protection locked="0"/>
    </xf>
    <xf numFmtId="169" fontId="4" fillId="2" borderId="2" xfId="2" applyNumberFormat="1" applyFont="1" applyBorder="1" applyAlignment="1" applyProtection="1">
      <alignment horizontal="left"/>
      <protection locked="0"/>
    </xf>
    <xf numFmtId="0" fontId="4" fillId="2" borderId="2" xfId="2" applyNumberFormat="1" applyFont="1" applyBorder="1" applyAlignment="1" applyProtection="1">
      <alignment horizontal="left"/>
      <protection locked="0"/>
    </xf>
    <xf numFmtId="1" fontId="4" fillId="2" borderId="2" xfId="2" applyNumberFormat="1" applyFont="1" applyBorder="1" applyAlignment="1" applyProtection="1">
      <alignment horizontal="left"/>
      <protection locked="0"/>
    </xf>
    <xf numFmtId="167" fontId="13" fillId="6" borderId="0" xfId="1" applyNumberFormat="1" applyFont="1" applyFill="1" applyBorder="1" applyAlignment="1">
      <alignment horizontal="center" vertical="center"/>
    </xf>
    <xf numFmtId="0" fontId="4" fillId="3" borderId="3" xfId="0" applyFont="1" applyFill="1" applyBorder="1"/>
    <xf numFmtId="0" fontId="14" fillId="3" borderId="0" xfId="0" applyFont="1" applyFill="1" applyAlignment="1">
      <alignment horizontal="center" vertical="center"/>
    </xf>
    <xf numFmtId="0" fontId="10" fillId="4" borderId="4" xfId="0" applyFont="1" applyFill="1" applyBorder="1" applyAlignment="1">
      <alignment horizontal="left" vertical="center" indent="3"/>
    </xf>
    <xf numFmtId="0" fontId="3" fillId="0" borderId="0" xfId="1" applyFont="1" applyBorder="1" applyAlignment="1">
      <alignment horizontal="left" vertical="center"/>
    </xf>
    <xf numFmtId="0" fontId="11" fillId="5" borderId="0" xfId="0" applyFont="1" applyFill="1" applyAlignment="1">
      <alignment horizontal="center" vertical="center"/>
    </xf>
    <xf numFmtId="167" fontId="13" fillId="6" borderId="0" xfId="1" applyNumberFormat="1" applyFont="1" applyFill="1" applyBorder="1" applyAlignment="1">
      <alignment horizontal="center" vertical="center"/>
    </xf>
    <xf numFmtId="167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167" fontId="13" fillId="6" borderId="4" xfId="1" applyNumberFormat="1" applyFont="1" applyFill="1" applyBorder="1" applyAlignment="1">
      <alignment horizontal="center" vertical="center"/>
    </xf>
    <xf numFmtId="167" fontId="10" fillId="4" borderId="4" xfId="0" applyNumberFormat="1" applyFont="1" applyFill="1" applyBorder="1" applyAlignment="1">
      <alignment horizontal="left" vertical="center" indent="3"/>
    </xf>
    <xf numFmtId="0" fontId="3" fillId="0" borderId="3" xfId="1" applyFont="1" applyBorder="1" applyAlignment="1">
      <alignment horizontal="left" vertical="center"/>
    </xf>
    <xf numFmtId="0" fontId="0" fillId="4" borderId="4" xfId="0" applyFill="1" applyBorder="1" applyAlignment="1">
      <alignment horizontal="left" vertical="center" indent="3"/>
    </xf>
    <xf numFmtId="0" fontId="12" fillId="0" borderId="3" xfId="1" applyFont="1" applyBorder="1" applyAlignment="1">
      <alignment horizontal="left" vertical="center"/>
    </xf>
    <xf numFmtId="0" fontId="8" fillId="0" borderId="3" xfId="1" applyFont="1" applyBorder="1" applyAlignment="1">
      <alignment horizontal="left" vertical="center" indent="2"/>
    </xf>
    <xf numFmtId="167" fontId="9" fillId="6" borderId="3" xfId="1" applyNumberFormat="1" applyFont="1" applyFill="1" applyBorder="1" applyAlignment="1">
      <alignment horizontal="center" vertical="center"/>
    </xf>
    <xf numFmtId="0" fontId="9" fillId="6" borderId="3" xfId="1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5" fillId="0" borderId="0" xfId="0" applyFont="1"/>
    <xf numFmtId="0" fontId="5" fillId="7" borderId="2" xfId="0" applyFont="1" applyFill="1" applyBorder="1" applyAlignment="1">
      <alignment horizontal="right" vertical="center"/>
    </xf>
    <xf numFmtId="167" fontId="7" fillId="0" borderId="0" xfId="0" applyNumberFormat="1" applyFont="1"/>
    <xf numFmtId="0" fontId="7" fillId="0" borderId="0" xfId="0" applyFont="1"/>
  </cellXfs>
  <cellStyles count="4">
    <cellStyle name="60% - Ênfase1" xfId="2" builtinId="32"/>
    <cellStyle name="Hiperlink" xfId="3" builtinId="8"/>
    <cellStyle name="Normal" xfId="0" builtinId="0"/>
    <cellStyle name="Título 1" xfId="1" builtinId="16"/>
  </cellStyles>
  <dxfs count="0"/>
  <tableStyles count="0" defaultTableStyle="TableStyleMedium2" defaultPivotStyle="PivotStyleLight16"/>
  <colors>
    <mruColors>
      <color rgb="FF5B9BD5"/>
      <color rgb="FF1F4E79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IR</a:t>
            </a:r>
            <a:r>
              <a:rPr lang="pt-BR" baseline="0"/>
              <a:t> DETALHADO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('RELATÓRIO FINAL'!$C$16:$C$18,'RELATÓRIO FINAL'!$C$23:$C$27,'RELATÓRIO FINAL'!$C$30:$C$32)</c:f>
              <c:strCache>
                <c:ptCount val="11"/>
                <c:pt idx="0">
                  <c:v>TRABALHO</c:v>
                </c:pt>
                <c:pt idx="1">
                  <c:v>OUTRAS RENDAS</c:v>
                </c:pt>
                <c:pt idx="2">
                  <c:v>INVESTIMENTOS</c:v>
                </c:pt>
                <c:pt idx="3">
                  <c:v>SAÚDE</c:v>
                </c:pt>
                <c:pt idx="4">
                  <c:v>EDUCAÇÃO</c:v>
                </c:pt>
                <c:pt idx="5">
                  <c:v>PREVIDÊNCIA</c:v>
                </c:pt>
                <c:pt idx="6">
                  <c:v>DEPENDENTES</c:v>
                </c:pt>
                <c:pt idx="7">
                  <c:v>PENSÃO ALIMENTÍCIA</c:v>
                </c:pt>
                <c:pt idx="8">
                  <c:v>BASE DE CÁCULO</c:v>
                </c:pt>
                <c:pt idx="9">
                  <c:v>IMPOSTO ESTIMADO</c:v>
                </c:pt>
                <c:pt idx="10">
                  <c:v>RETIDO DA FONTE</c:v>
                </c:pt>
              </c:strCache>
            </c:strRef>
          </c:cat>
          <c:val>
            <c:numRef>
              <c:f>('RELATÓRIO FINAL'!$D$16:$D$18,'RELATÓRIO FINAL'!$D$23:$D$27,'RELATÓRIO FINAL'!$D$30:$D$32)</c:f>
              <c:numCache>
                <c:formatCode>"R$"\ #,##0.00</c:formatCode>
                <c:ptCount val="11"/>
                <c:pt idx="0">
                  <c:v>42583.333333333336</c:v>
                </c:pt>
                <c:pt idx="1">
                  <c:v>6000</c:v>
                </c:pt>
                <c:pt idx="2">
                  <c:v>1335</c:v>
                </c:pt>
                <c:pt idx="3">
                  <c:v>6500</c:v>
                </c:pt>
                <c:pt idx="4">
                  <c:v>14400</c:v>
                </c:pt>
                <c:pt idx="5">
                  <c:v>870.5</c:v>
                </c:pt>
                <c:pt idx="6">
                  <c:v>0</c:v>
                </c:pt>
                <c:pt idx="7">
                  <c:v>0</c:v>
                </c:pt>
                <c:pt idx="8">
                  <c:v>28931.283333333336</c:v>
                </c:pt>
                <c:pt idx="9">
                  <c:v>4339.6925000000001</c:v>
                </c:pt>
                <c:pt idx="10">
                  <c:v>5990.2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B-4F70-BB98-2493EFCB36F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5B9BD5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RENDIMENTOS!C1"/><Relationship Id="rId3" Type="http://schemas.openxmlformats.org/officeDocument/2006/relationships/image" Target="../media/image2.png"/><Relationship Id="rId7" Type="http://schemas.openxmlformats.org/officeDocument/2006/relationships/hyperlink" Target="#DESPESAS!C1"/><Relationship Id="rId2" Type="http://schemas.openxmlformats.org/officeDocument/2006/relationships/image" Target="../media/image1.png"/><Relationship Id="rId1" Type="http://schemas.microsoft.com/office/2017/06/relationships/model3d" Target="../media/model3d1.glb"/><Relationship Id="rId6" Type="http://schemas.openxmlformats.org/officeDocument/2006/relationships/hyperlink" Target="#'DADOS DO CONTRIBUINTE'!C1"/><Relationship Id="rId5" Type="http://schemas.openxmlformats.org/officeDocument/2006/relationships/image" Target="../media/image3.png"/><Relationship Id="rId10" Type="http://schemas.openxmlformats.org/officeDocument/2006/relationships/hyperlink" Target="#RESUMO!C1"/><Relationship Id="rId4" Type="http://schemas.openxmlformats.org/officeDocument/2006/relationships/hyperlink" Target="https://www.linkedin.com/in/sabrinarodrigues-/" TargetMode="External"/><Relationship Id="rId9" Type="http://schemas.openxmlformats.org/officeDocument/2006/relationships/hyperlink" Target="#'RELAT&#211;RIO FINAL'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RENDIMENTOS!C1"/><Relationship Id="rId3" Type="http://schemas.openxmlformats.org/officeDocument/2006/relationships/image" Target="../media/image5.png"/><Relationship Id="rId7" Type="http://schemas.openxmlformats.org/officeDocument/2006/relationships/hyperlink" Target="#DESPESAS!C1"/><Relationship Id="rId2" Type="http://schemas.openxmlformats.org/officeDocument/2006/relationships/image" Target="../media/image4.png"/><Relationship Id="rId1" Type="http://schemas.microsoft.com/office/2017/06/relationships/model3d" Target="../media/model3d1.glb"/><Relationship Id="rId6" Type="http://schemas.openxmlformats.org/officeDocument/2006/relationships/hyperlink" Target="#'DADOS DO CONTRIBUINTE'!C1"/><Relationship Id="rId5" Type="http://schemas.openxmlformats.org/officeDocument/2006/relationships/image" Target="../media/image3.png"/><Relationship Id="rId10" Type="http://schemas.openxmlformats.org/officeDocument/2006/relationships/hyperlink" Target="#RESUMO!C1"/><Relationship Id="rId4" Type="http://schemas.openxmlformats.org/officeDocument/2006/relationships/hyperlink" Target="https://www.linkedin.com/in/sabrinarodrigues-/" TargetMode="External"/><Relationship Id="rId9" Type="http://schemas.openxmlformats.org/officeDocument/2006/relationships/hyperlink" Target="#'RELAT&#211;RIO FINAL'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RENDIMENTOS!C1"/><Relationship Id="rId3" Type="http://schemas.openxmlformats.org/officeDocument/2006/relationships/image" Target="../media/image5.png"/><Relationship Id="rId7" Type="http://schemas.openxmlformats.org/officeDocument/2006/relationships/hyperlink" Target="#DESPESAS!C1"/><Relationship Id="rId2" Type="http://schemas.openxmlformats.org/officeDocument/2006/relationships/image" Target="../media/image6.png"/><Relationship Id="rId1" Type="http://schemas.microsoft.com/office/2017/06/relationships/model3d" Target="../media/model3d1.glb"/><Relationship Id="rId6" Type="http://schemas.openxmlformats.org/officeDocument/2006/relationships/hyperlink" Target="#'DADOS DO CONTRIBUINTE'!C1"/><Relationship Id="rId5" Type="http://schemas.openxmlformats.org/officeDocument/2006/relationships/image" Target="../media/image3.png"/><Relationship Id="rId10" Type="http://schemas.openxmlformats.org/officeDocument/2006/relationships/hyperlink" Target="#RESUMO!C1"/><Relationship Id="rId4" Type="http://schemas.openxmlformats.org/officeDocument/2006/relationships/hyperlink" Target="https://www.linkedin.com/in/sabrinarodrigues-/" TargetMode="External"/><Relationship Id="rId9" Type="http://schemas.openxmlformats.org/officeDocument/2006/relationships/hyperlink" Target="#'RELAT&#211;RIO FINAL'!C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'RELAT&#211;RIO FINAL'!A1"/><Relationship Id="rId3" Type="http://schemas.openxmlformats.org/officeDocument/2006/relationships/image" Target="../media/image8.png"/><Relationship Id="rId7" Type="http://schemas.openxmlformats.org/officeDocument/2006/relationships/hyperlink" Target="#DESPESAS!C1"/><Relationship Id="rId12" Type="http://schemas.openxmlformats.org/officeDocument/2006/relationships/hyperlink" Target="#RESUMO!C1"/><Relationship Id="rId2" Type="http://schemas.openxmlformats.org/officeDocument/2006/relationships/image" Target="../media/image7.png"/><Relationship Id="rId1" Type="http://schemas.microsoft.com/office/2017/06/relationships/model3d" Target="../media/model3d1.glb"/><Relationship Id="rId6" Type="http://schemas.openxmlformats.org/officeDocument/2006/relationships/hyperlink" Target="#'DESPESAS DEDUT&#205;VEIS'!C1"/><Relationship Id="rId11" Type="http://schemas.openxmlformats.org/officeDocument/2006/relationships/hyperlink" Target="#RENDIMENTOS!C1"/><Relationship Id="rId5" Type="http://schemas.openxmlformats.org/officeDocument/2006/relationships/image" Target="../media/image3.png"/><Relationship Id="rId10" Type="http://schemas.openxmlformats.org/officeDocument/2006/relationships/hyperlink" Target="#'DADOS DO CONTRIBUINTE'!C1"/><Relationship Id="rId4" Type="http://schemas.openxmlformats.org/officeDocument/2006/relationships/hyperlink" Target="https://www.linkedin.com/in/sabrinarodrigues-/" TargetMode="External"/><Relationship Id="rId9" Type="http://schemas.openxmlformats.org/officeDocument/2006/relationships/hyperlink" Target="#'RELAT&#211;RIO FINAL'!C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RENDIMENTOS!C1"/><Relationship Id="rId3" Type="http://schemas.openxmlformats.org/officeDocument/2006/relationships/image" Target="../media/image10.png"/><Relationship Id="rId7" Type="http://schemas.openxmlformats.org/officeDocument/2006/relationships/hyperlink" Target="#'RELAT&#211;RIO FINAL'!C1"/><Relationship Id="rId2" Type="http://schemas.openxmlformats.org/officeDocument/2006/relationships/image" Target="../media/image9.png"/><Relationship Id="rId1" Type="http://schemas.microsoft.com/office/2017/06/relationships/model3d" Target="../media/model3d1.glb"/><Relationship Id="rId6" Type="http://schemas.openxmlformats.org/officeDocument/2006/relationships/hyperlink" Target="#'DADOS DO CONTRIBUINTE'!C1"/><Relationship Id="rId5" Type="http://schemas.openxmlformats.org/officeDocument/2006/relationships/image" Target="../media/image3.png"/><Relationship Id="rId10" Type="http://schemas.openxmlformats.org/officeDocument/2006/relationships/chart" Target="../charts/chart1.xml"/><Relationship Id="rId4" Type="http://schemas.openxmlformats.org/officeDocument/2006/relationships/hyperlink" Target="https://www.linkedin.com/in/sabrinarodrigues-/" TargetMode="External"/><Relationship Id="rId9" Type="http://schemas.openxmlformats.org/officeDocument/2006/relationships/hyperlink" Target="#RESUMO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220980</xdr:colOff>
      <xdr:row>0</xdr:row>
      <xdr:rowOff>38100</xdr:rowOff>
    </xdr:from>
    <xdr:to>
      <xdr:col>0</xdr:col>
      <xdr:colOff>2659380</xdr:colOff>
      <xdr:row>3</xdr:row>
      <xdr:rowOff>76200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44712744-A2D9-4C8C-AD37-7FEE44AB3C6E}"/>
            </a:ext>
          </a:extLst>
        </xdr:cNvPr>
        <xdr:cNvSpPr/>
      </xdr:nvSpPr>
      <xdr:spPr>
        <a:xfrm>
          <a:off x="220980" y="38100"/>
          <a:ext cx="2438400" cy="6629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effectLst>
                <a:outerShdw blurRad="75057" dist="38100" dir="5400000" sy="-20000" rotWithShape="0">
                  <a:srgbClr val="5B9BD5"/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DOMANDO O LEÃO</a:t>
          </a:r>
        </a:p>
      </xdr:txBody>
    </xdr:sp>
    <xdr:clientData/>
  </xdr:twoCellAnchor>
  <xdr:twoCellAnchor editAs="absolute">
    <xdr:from>
      <xdr:col>0</xdr:col>
      <xdr:colOff>1148565</xdr:colOff>
      <xdr:row>2</xdr:row>
      <xdr:rowOff>235841</xdr:rowOff>
    </xdr:from>
    <xdr:to>
      <xdr:col>0</xdr:col>
      <xdr:colOff>1670835</xdr:colOff>
      <xdr:row>5</xdr:row>
      <xdr:rowOff>175006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3" name="Modelo 3D 2" descr="Leão">
              <a:extLst>
                <a:ext uri="{FF2B5EF4-FFF2-40B4-BE49-F238E27FC236}">
                  <a16:creationId xmlns:a16="http://schemas.microsoft.com/office/drawing/2014/main" id="{750BCF07-9AF5-4F7C-9B29-B936FBD64F5B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522270" cy="575659"/>
                  </a:xfrm>
                  <a:prstGeom prst="rect">
                    <a:avLst/>
                  </a:prstGeom>
                </am3d:spPr>
                <am3d:camera>
                  <am3d:pos x="0" y="0" z="58041608"/>
                  <am3d:up dx="0" dy="36000000" dz="0"/>
                  <am3d:lookAt x="0" y="0" z="0"/>
                  <am3d:perspective fov="2700000"/>
                </am3d:camera>
                <am3d:trans>
                  <am3d:meterPerModelUnit n="2747602" d="1000000"/>
                  <am3d:preTrans dx="0" dy="-11454128" dz="0"/>
                  <am3d:scale>
                    <am3d:sx n="1000000" d="1000000"/>
                    <am3d:sy n="1000000" d="1000000"/>
                    <am3d:sz n="1000000" d="1000000"/>
                  </am3d:scale>
                  <am3d:rot ax="910285" ay="1949792" az="497316"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701257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3" name="Modelo 3D 2" descr="Leão">
              <a:extLst>
                <a:ext uri="{FF2B5EF4-FFF2-40B4-BE49-F238E27FC236}">
                  <a16:creationId xmlns:a16="http://schemas.microsoft.com/office/drawing/2014/main" id="{750BCF07-9AF5-4F7C-9B29-B936FBD64F5B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8565" y="594429"/>
              <a:ext cx="522270" cy="575659"/>
            </a:xfrm>
            <a:prstGeom prst="rect">
              <a:avLst/>
            </a:prstGeom>
          </xdr:spPr>
        </xdr:pic>
      </mc:Fallback>
    </mc:AlternateContent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15240</xdr:colOff>
      <xdr:row>6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5F8E244-2381-4C14-9D8B-5B6AB3B43F34}"/>
            </a:ext>
          </a:extLst>
        </xdr:cNvPr>
        <xdr:cNvCxnSpPr/>
      </xdr:nvCxnSpPr>
      <xdr:spPr>
        <a:xfrm>
          <a:off x="0" y="1203960"/>
          <a:ext cx="281178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21</xdr:row>
      <xdr:rowOff>45720</xdr:rowOff>
    </xdr:from>
    <xdr:to>
      <xdr:col>0</xdr:col>
      <xdr:colOff>2788920</xdr:colOff>
      <xdr:row>21</xdr:row>
      <xdr:rowOff>45720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C932C5F6-202B-40F8-9172-E0380D0AA654}"/>
            </a:ext>
          </a:extLst>
        </xdr:cNvPr>
        <xdr:cNvCxnSpPr/>
      </xdr:nvCxnSpPr>
      <xdr:spPr>
        <a:xfrm>
          <a:off x="0" y="4274820"/>
          <a:ext cx="278892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1670835</xdr:colOff>
      <xdr:row>22</xdr:row>
      <xdr:rowOff>152400</xdr:rowOff>
    </xdr:from>
    <xdr:to>
      <xdr:col>0</xdr:col>
      <xdr:colOff>2760496</xdr:colOff>
      <xdr:row>27</xdr:row>
      <xdr:rowOff>178345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FAE5BAA3-FF36-4EC1-B2EA-EB6E7AD6BD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71" b="1553"/>
        <a:stretch>
          <a:fillRect/>
        </a:stretch>
      </xdr:blipFill>
      <xdr:spPr>
        <a:xfrm>
          <a:off x="1670835" y="4579620"/>
          <a:ext cx="1089661" cy="1138465"/>
        </a:xfrm>
        <a:prstGeom prst="rect">
          <a:avLst/>
        </a:prstGeom>
        <a:effectLst>
          <a:softEdge rad="12700"/>
        </a:effectLst>
      </xdr:spPr>
    </xdr:pic>
    <xdr:clientData/>
  </xdr:twoCellAnchor>
  <xdr:twoCellAnchor editAs="absolute">
    <xdr:from>
      <xdr:col>0</xdr:col>
      <xdr:colOff>104775</xdr:colOff>
      <xdr:row>21</xdr:row>
      <xdr:rowOff>45720</xdr:rowOff>
    </xdr:from>
    <xdr:to>
      <xdr:col>0</xdr:col>
      <xdr:colOff>2665095</xdr:colOff>
      <xdr:row>22</xdr:row>
      <xdr:rowOff>137160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9B9A41C-9E1F-466D-AB6E-8E4D76E1A620}"/>
            </a:ext>
          </a:extLst>
        </xdr:cNvPr>
        <xdr:cNvSpPr/>
      </xdr:nvSpPr>
      <xdr:spPr>
        <a:xfrm>
          <a:off x="104775" y="4274820"/>
          <a:ext cx="256032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💸Declara IR</a:t>
          </a:r>
        </a:p>
      </xdr:txBody>
    </xdr:sp>
    <xdr:clientData/>
  </xdr:twoCellAnchor>
  <xdr:twoCellAnchor editAs="absolute">
    <xdr:from>
      <xdr:col>0</xdr:col>
      <xdr:colOff>0</xdr:colOff>
      <xdr:row>27</xdr:row>
      <xdr:rowOff>191175</xdr:rowOff>
    </xdr:from>
    <xdr:to>
      <xdr:col>1</xdr:col>
      <xdr:colOff>7620</xdr:colOff>
      <xdr:row>27</xdr:row>
      <xdr:rowOff>191175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CEB8D042-E850-4255-BBE1-107791FA3535}"/>
            </a:ext>
          </a:extLst>
        </xdr:cNvPr>
        <xdr:cNvCxnSpPr/>
      </xdr:nvCxnSpPr>
      <xdr:spPr>
        <a:xfrm>
          <a:off x="0" y="5730915"/>
          <a:ext cx="280416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1148565</xdr:colOff>
      <xdr:row>28</xdr:row>
      <xdr:rowOff>65685</xdr:rowOff>
    </xdr:from>
    <xdr:to>
      <xdr:col>0</xdr:col>
      <xdr:colOff>1499084</xdr:colOff>
      <xdr:row>29</xdr:row>
      <xdr:rowOff>167640</xdr:rowOff>
    </xdr:to>
    <xdr:pic>
      <xdr:nvPicPr>
        <xdr:cNvPr id="9" name="Imagem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E4C2DC-B973-42C5-8D84-F533E6803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565" y="5803545"/>
          <a:ext cx="350519" cy="300075"/>
        </a:xfrm>
        <a:prstGeom prst="rect">
          <a:avLst/>
        </a:prstGeom>
      </xdr:spPr>
    </xdr:pic>
    <xdr:clientData/>
  </xdr:twoCellAnchor>
  <xdr:twoCellAnchor editAs="absolute">
    <xdr:from>
      <xdr:col>0</xdr:col>
      <xdr:colOff>306705</xdr:colOff>
      <xdr:row>6</xdr:row>
      <xdr:rowOff>83566</xdr:rowOff>
    </xdr:from>
    <xdr:to>
      <xdr:col>0</xdr:col>
      <xdr:colOff>2546985</xdr:colOff>
      <xdr:row>8</xdr:row>
      <xdr:rowOff>121666</xdr:rowOff>
    </xdr:to>
    <xdr:sp macro="" textlink="">
      <xdr:nvSpPr>
        <xdr:cNvPr id="16" name="Retângulo: Cantos Arredondados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9174418-531B-4870-8A49-4D2B9AD38430}"/>
            </a:ext>
          </a:extLst>
        </xdr:cNvPr>
        <xdr:cNvSpPr/>
      </xdr:nvSpPr>
      <xdr:spPr>
        <a:xfrm>
          <a:off x="306705" y="1287526"/>
          <a:ext cx="2240280" cy="434340"/>
        </a:xfrm>
        <a:prstGeom prst="roundRect">
          <a:avLst/>
        </a:prstGeom>
        <a:gradFill>
          <a:gsLst>
            <a:gs pos="33000">
              <a:srgbClr val="70AD47"/>
            </a:gs>
            <a:gs pos="57000">
              <a:schemeClr val="accent6">
                <a:lumMod val="50000"/>
              </a:schemeClr>
            </a:gs>
            <a:gs pos="1250">
              <a:schemeClr val="accent6">
                <a:lumMod val="20000"/>
                <a:lumOff val="80000"/>
              </a:schemeClr>
            </a:gs>
            <a:gs pos="100000">
              <a:schemeClr val="accent6">
                <a:lumMod val="20000"/>
                <a:lumOff val="80000"/>
              </a:schemeClr>
            </a:gs>
            <a:gs pos="75000">
              <a:schemeClr val="accent6">
                <a:lumMod val="7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DADOS DO CONTRIBUINTE</a:t>
          </a:r>
        </a:p>
      </xdr:txBody>
    </xdr:sp>
    <xdr:clientData/>
  </xdr:twoCellAnchor>
  <xdr:twoCellAnchor editAs="absolute">
    <xdr:from>
      <xdr:col>0</xdr:col>
      <xdr:colOff>262965</xdr:colOff>
      <xdr:row>12</xdr:row>
      <xdr:rowOff>114172</xdr:rowOff>
    </xdr:from>
    <xdr:to>
      <xdr:col>0</xdr:col>
      <xdr:colOff>2503245</xdr:colOff>
      <xdr:row>14</xdr:row>
      <xdr:rowOff>159892</xdr:rowOff>
    </xdr:to>
    <xdr:sp macro="" textlink="">
      <xdr:nvSpPr>
        <xdr:cNvPr id="17" name="Retângulo: Cantos Arredondados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E9848EE-AEE7-4035-93A1-7C581E1163D3}"/>
            </a:ext>
          </a:extLst>
        </xdr:cNvPr>
        <xdr:cNvSpPr/>
      </xdr:nvSpPr>
      <xdr:spPr>
        <a:xfrm>
          <a:off x="262965" y="2506852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DESPESAS DEDUTÍVEIS</a:t>
          </a:r>
        </a:p>
      </xdr:txBody>
    </xdr:sp>
    <xdr:clientData/>
  </xdr:twoCellAnchor>
  <xdr:twoCellAnchor editAs="absolute">
    <xdr:from>
      <xdr:col>0</xdr:col>
      <xdr:colOff>238200</xdr:colOff>
      <xdr:row>9</xdr:row>
      <xdr:rowOff>98869</xdr:rowOff>
    </xdr:from>
    <xdr:to>
      <xdr:col>0</xdr:col>
      <xdr:colOff>2528010</xdr:colOff>
      <xdr:row>11</xdr:row>
      <xdr:rowOff>136969</xdr:rowOff>
    </xdr:to>
    <xdr:sp macro="" textlink="">
      <xdr:nvSpPr>
        <xdr:cNvPr id="19" name="Retângulo: Cantos Arredondados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AE44DC5-5DFB-4F2D-B9D7-2BA9F3318418}"/>
            </a:ext>
          </a:extLst>
        </xdr:cNvPr>
        <xdr:cNvSpPr/>
      </xdr:nvSpPr>
      <xdr:spPr>
        <a:xfrm>
          <a:off x="238200" y="1897189"/>
          <a:ext cx="228981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RENDIMENTOS</a:t>
          </a:r>
        </a:p>
      </xdr:txBody>
    </xdr:sp>
    <xdr:clientData/>
  </xdr:twoCellAnchor>
  <xdr:twoCellAnchor editAs="absolute">
    <xdr:from>
      <xdr:col>0</xdr:col>
      <xdr:colOff>262965</xdr:colOff>
      <xdr:row>18</xdr:row>
      <xdr:rowOff>91440</xdr:rowOff>
    </xdr:from>
    <xdr:to>
      <xdr:col>0</xdr:col>
      <xdr:colOff>2503245</xdr:colOff>
      <xdr:row>20</xdr:row>
      <xdr:rowOff>129540</xdr:rowOff>
    </xdr:to>
    <xdr:sp macro="" textlink="">
      <xdr:nvSpPr>
        <xdr:cNvPr id="20" name="Retângulo: Cantos Arredondados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599B706-7D39-4902-9BEF-C2FBB0FE2A5E}"/>
            </a:ext>
          </a:extLst>
        </xdr:cNvPr>
        <xdr:cNvSpPr/>
      </xdr:nvSpPr>
      <xdr:spPr>
        <a:xfrm>
          <a:off x="262965" y="3726180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4000"/>
                <a:lumOff val="96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RELATÓRIO</a:t>
          </a:r>
          <a:r>
            <a:rPr lang="pt-BR" sz="14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FINAL</a:t>
          </a:r>
          <a:endParaRPr lang="pt-BR" sz="14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262965</xdr:colOff>
      <xdr:row>15</xdr:row>
      <xdr:rowOff>76135</xdr:rowOff>
    </xdr:from>
    <xdr:to>
      <xdr:col>0</xdr:col>
      <xdr:colOff>2503245</xdr:colOff>
      <xdr:row>17</xdr:row>
      <xdr:rowOff>114235</xdr:rowOff>
    </xdr:to>
    <xdr:sp macro="" textlink="">
      <xdr:nvSpPr>
        <xdr:cNvPr id="21" name="Retângulo: Cantos Arredondados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A86BBF8-D8D1-498D-A206-209EE0925FDC}"/>
            </a:ext>
          </a:extLst>
        </xdr:cNvPr>
        <xdr:cNvSpPr/>
      </xdr:nvSpPr>
      <xdr:spPr>
        <a:xfrm>
          <a:off x="262965" y="3116515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RESUMO DO IR</a:t>
          </a:r>
        </a:p>
      </xdr:txBody>
    </xdr:sp>
    <xdr:clientData/>
  </xdr:twoCellAnchor>
  <xdr:twoCellAnchor>
    <xdr:from>
      <xdr:col>3</xdr:col>
      <xdr:colOff>45720</xdr:colOff>
      <xdr:row>32</xdr:row>
      <xdr:rowOff>22860</xdr:rowOff>
    </xdr:from>
    <xdr:to>
      <xdr:col>4</xdr:col>
      <xdr:colOff>22860</xdr:colOff>
      <xdr:row>34</xdr:row>
      <xdr:rowOff>60960</xdr:rowOff>
    </xdr:to>
    <xdr:grpSp>
      <xdr:nvGrpSpPr>
        <xdr:cNvPr id="22" name="Agrupar 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132D148-1C91-49E0-A65A-B76105E983D3}"/>
            </a:ext>
          </a:extLst>
        </xdr:cNvPr>
        <xdr:cNvGrpSpPr/>
      </xdr:nvGrpSpPr>
      <xdr:grpSpPr>
        <a:xfrm>
          <a:off x="6249296" y="6513307"/>
          <a:ext cx="2774129" cy="396688"/>
          <a:chOff x="6286500" y="3566160"/>
          <a:chExt cx="2735580" cy="320040"/>
        </a:xfrm>
      </xdr:grpSpPr>
      <xdr:sp macro="" textlink="">
        <xdr:nvSpPr>
          <xdr:cNvPr id="23" name="Retângulo: Cantos Arredondados 22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32A4E0E9-59F9-C4D0-CF32-3982CB67B636}"/>
              </a:ext>
            </a:extLst>
          </xdr:cNvPr>
          <xdr:cNvSpPr/>
        </xdr:nvSpPr>
        <xdr:spPr>
          <a:xfrm>
            <a:off x="6286500" y="3566160"/>
            <a:ext cx="2735580" cy="320040"/>
          </a:xfrm>
          <a:prstGeom prst="roundRect">
            <a:avLst/>
          </a:prstGeom>
          <a:solidFill>
            <a:srgbClr val="1F4E79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PRÓXIMO</a:t>
            </a:r>
            <a:r>
              <a:rPr lang="pt-BR" sz="1100" baseline="0"/>
              <a:t> </a:t>
            </a:r>
            <a:endParaRPr lang="pt-BR" sz="1100"/>
          </a:p>
        </xdr:txBody>
      </xdr:sp>
      <xdr:sp macro="" textlink="">
        <xdr:nvSpPr>
          <xdr:cNvPr id="24" name="Seta: para a Direita 23">
            <a:extLst>
              <a:ext uri="{FF2B5EF4-FFF2-40B4-BE49-F238E27FC236}">
                <a16:creationId xmlns:a16="http://schemas.microsoft.com/office/drawing/2014/main" id="{6714CE49-94F4-004B-68CE-E8AFA55F780F}"/>
              </a:ext>
            </a:extLst>
          </xdr:cNvPr>
          <xdr:cNvSpPr/>
        </xdr:nvSpPr>
        <xdr:spPr>
          <a:xfrm>
            <a:off x="8008620" y="3642360"/>
            <a:ext cx="251460" cy="152400"/>
          </a:xfrm>
          <a:prstGeom prst="rightArrow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220980</xdr:colOff>
      <xdr:row>0</xdr:row>
      <xdr:rowOff>38100</xdr:rowOff>
    </xdr:from>
    <xdr:to>
      <xdr:col>0</xdr:col>
      <xdr:colOff>2659380</xdr:colOff>
      <xdr:row>3</xdr:row>
      <xdr:rowOff>76200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6792EFBF-1D03-4629-A862-3D4B5DB3CB07}"/>
            </a:ext>
          </a:extLst>
        </xdr:cNvPr>
        <xdr:cNvSpPr/>
      </xdr:nvSpPr>
      <xdr:spPr>
        <a:xfrm>
          <a:off x="220980" y="38100"/>
          <a:ext cx="2438400" cy="6629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effectLst>
                <a:outerShdw blurRad="75057" dist="38100" dir="5400000" sy="-20000" rotWithShape="0">
                  <a:srgbClr val="5B9BD5"/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DOMANDO O LEÃO</a:t>
          </a:r>
        </a:p>
      </xdr:txBody>
    </xdr:sp>
    <xdr:clientData/>
  </xdr:twoCellAnchor>
  <xdr:twoCellAnchor editAs="absolute">
    <xdr:from>
      <xdr:col>0</xdr:col>
      <xdr:colOff>1148565</xdr:colOff>
      <xdr:row>2</xdr:row>
      <xdr:rowOff>235841</xdr:rowOff>
    </xdr:from>
    <xdr:to>
      <xdr:col>0</xdr:col>
      <xdr:colOff>1670835</xdr:colOff>
      <xdr:row>5</xdr:row>
      <xdr:rowOff>182626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3" name="Modelo 3D 2" descr="Leão">
              <a:extLst>
                <a:ext uri="{FF2B5EF4-FFF2-40B4-BE49-F238E27FC236}">
                  <a16:creationId xmlns:a16="http://schemas.microsoft.com/office/drawing/2014/main" id="{7B3D6890-6B0C-4DB6-BB1D-EAEA16B69AB5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522270" cy="589042"/>
                  </a:xfrm>
                  <a:prstGeom prst="rect">
                    <a:avLst/>
                  </a:prstGeom>
                </am3d:spPr>
                <am3d:camera>
                  <am3d:pos x="0" y="0" z="58041608"/>
                  <am3d:up dx="0" dy="36000000" dz="0"/>
                  <am3d:lookAt x="0" y="0" z="0"/>
                  <am3d:perspective fov="2700000"/>
                </am3d:camera>
                <am3d:trans>
                  <am3d:meterPerModelUnit n="2747602" d="1000000"/>
                  <am3d:preTrans dx="0" dy="-11454128" dz="0"/>
                  <am3d:scale>
                    <am3d:sx n="1000000" d="1000000"/>
                    <am3d:sy n="1000000" d="1000000"/>
                    <am3d:sz n="1000000" d="1000000"/>
                  </am3d:scale>
                  <am3d:rot ax="910285" ay="1949792" az="497316"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714124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3" name="Modelo 3D 2" descr="Leão">
              <a:extLst>
                <a:ext uri="{FF2B5EF4-FFF2-40B4-BE49-F238E27FC236}">
                  <a16:creationId xmlns:a16="http://schemas.microsoft.com/office/drawing/2014/main" id="{7B3D6890-6B0C-4DB6-BB1D-EAEA16B69AB5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8565" y="605955"/>
              <a:ext cx="522270" cy="589042"/>
            </a:xfrm>
            <a:prstGeom prst="rect">
              <a:avLst/>
            </a:prstGeom>
          </xdr:spPr>
        </xdr:pic>
      </mc:Fallback>
    </mc:AlternateContent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15240</xdr:colOff>
      <xdr:row>6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6DD4E96E-A5EC-436B-9C98-C5D63807FE85}"/>
            </a:ext>
          </a:extLst>
        </xdr:cNvPr>
        <xdr:cNvCxnSpPr/>
      </xdr:nvCxnSpPr>
      <xdr:spPr>
        <a:xfrm>
          <a:off x="0" y="1203960"/>
          <a:ext cx="281178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20</xdr:row>
      <xdr:rowOff>152400</xdr:rowOff>
    </xdr:from>
    <xdr:to>
      <xdr:col>0</xdr:col>
      <xdr:colOff>2788920</xdr:colOff>
      <xdr:row>20</xdr:row>
      <xdr:rowOff>152400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854D8274-8068-451D-99EA-01F002C3DBE6}"/>
            </a:ext>
          </a:extLst>
        </xdr:cNvPr>
        <xdr:cNvCxnSpPr/>
      </xdr:nvCxnSpPr>
      <xdr:spPr>
        <a:xfrm>
          <a:off x="0" y="4274820"/>
          <a:ext cx="278892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1670835</xdr:colOff>
      <xdr:row>22</xdr:row>
      <xdr:rowOff>60960</xdr:rowOff>
    </xdr:from>
    <xdr:to>
      <xdr:col>0</xdr:col>
      <xdr:colOff>2760496</xdr:colOff>
      <xdr:row>28</xdr:row>
      <xdr:rowOff>10705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67C9DC9-FDB4-4BD7-A292-20B3CDF778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71" b="1553"/>
        <a:stretch>
          <a:fillRect/>
        </a:stretch>
      </xdr:blipFill>
      <xdr:spPr>
        <a:xfrm>
          <a:off x="1670835" y="4579620"/>
          <a:ext cx="1089661" cy="1138465"/>
        </a:xfrm>
        <a:prstGeom prst="rect">
          <a:avLst/>
        </a:prstGeom>
        <a:effectLst>
          <a:softEdge rad="12700"/>
        </a:effectLst>
      </xdr:spPr>
    </xdr:pic>
    <xdr:clientData/>
  </xdr:twoCellAnchor>
  <xdr:twoCellAnchor editAs="absolute">
    <xdr:from>
      <xdr:col>0</xdr:col>
      <xdr:colOff>104775</xdr:colOff>
      <xdr:row>20</xdr:row>
      <xdr:rowOff>152400</xdr:rowOff>
    </xdr:from>
    <xdr:to>
      <xdr:col>0</xdr:col>
      <xdr:colOff>2665095</xdr:colOff>
      <xdr:row>22</xdr:row>
      <xdr:rowOff>45720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EC6E1E4F-E8C1-4770-8F2B-D913EBBE92FF}"/>
            </a:ext>
          </a:extLst>
        </xdr:cNvPr>
        <xdr:cNvSpPr/>
      </xdr:nvSpPr>
      <xdr:spPr>
        <a:xfrm>
          <a:off x="104775" y="4274820"/>
          <a:ext cx="256032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💸Declara IR</a:t>
          </a:r>
        </a:p>
      </xdr:txBody>
    </xdr:sp>
    <xdr:clientData/>
  </xdr:twoCellAnchor>
  <xdr:twoCellAnchor editAs="absolute">
    <xdr:from>
      <xdr:col>0</xdr:col>
      <xdr:colOff>0</xdr:colOff>
      <xdr:row>28</xdr:row>
      <xdr:rowOff>23535</xdr:rowOff>
    </xdr:from>
    <xdr:to>
      <xdr:col>1</xdr:col>
      <xdr:colOff>7620</xdr:colOff>
      <xdr:row>28</xdr:row>
      <xdr:rowOff>23535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6309846B-770D-4A54-852F-C3A09594F9B8}"/>
            </a:ext>
          </a:extLst>
        </xdr:cNvPr>
        <xdr:cNvCxnSpPr/>
      </xdr:nvCxnSpPr>
      <xdr:spPr>
        <a:xfrm>
          <a:off x="0" y="5730915"/>
          <a:ext cx="280416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1148565</xdr:colOff>
      <xdr:row>28</xdr:row>
      <xdr:rowOff>96165</xdr:rowOff>
    </xdr:from>
    <xdr:to>
      <xdr:col>0</xdr:col>
      <xdr:colOff>1499084</xdr:colOff>
      <xdr:row>30</xdr:row>
      <xdr:rowOff>0</xdr:rowOff>
    </xdr:to>
    <xdr:pic>
      <xdr:nvPicPr>
        <xdr:cNvPr id="9" name="Imagem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CEC0A5-17BD-452F-A956-EB783F013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565" y="5803545"/>
          <a:ext cx="350519" cy="300075"/>
        </a:xfrm>
        <a:prstGeom prst="rect">
          <a:avLst/>
        </a:prstGeom>
      </xdr:spPr>
    </xdr:pic>
    <xdr:clientData/>
  </xdr:twoCellAnchor>
  <xdr:twoCellAnchor editAs="absolute">
    <xdr:from>
      <xdr:col>0</xdr:col>
      <xdr:colOff>306705</xdr:colOff>
      <xdr:row>6</xdr:row>
      <xdr:rowOff>83566</xdr:rowOff>
    </xdr:from>
    <xdr:to>
      <xdr:col>0</xdr:col>
      <xdr:colOff>2546985</xdr:colOff>
      <xdr:row>8</xdr:row>
      <xdr:rowOff>60706</xdr:rowOff>
    </xdr:to>
    <xdr:sp macro="" textlink="">
      <xdr:nvSpPr>
        <xdr:cNvPr id="16" name="Retângulo: Cantos Arredondados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2106C08-256B-4A14-8480-E0F4CEDF0C71}"/>
            </a:ext>
          </a:extLst>
        </xdr:cNvPr>
        <xdr:cNvSpPr/>
      </xdr:nvSpPr>
      <xdr:spPr>
        <a:xfrm>
          <a:off x="306705" y="1287526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DADOS</a:t>
          </a:r>
          <a:r>
            <a:rPr lang="pt-BR" sz="1400" b="1" baseline="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DO CONTRIBUINTE</a:t>
          </a:r>
          <a:endParaRPr lang="pt-BR" sz="14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262965</xdr:colOff>
      <xdr:row>12</xdr:row>
      <xdr:rowOff>7492</xdr:rowOff>
    </xdr:from>
    <xdr:to>
      <xdr:col>0</xdr:col>
      <xdr:colOff>2503245</xdr:colOff>
      <xdr:row>14</xdr:row>
      <xdr:rowOff>45592</xdr:rowOff>
    </xdr:to>
    <xdr:sp macro="" textlink="">
      <xdr:nvSpPr>
        <xdr:cNvPr id="17" name="Retângulo: Cantos Arredondados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48A3E14-099F-4A1F-B8F4-DC31E512553B}"/>
            </a:ext>
          </a:extLst>
        </xdr:cNvPr>
        <xdr:cNvSpPr/>
      </xdr:nvSpPr>
      <xdr:spPr>
        <a:xfrm>
          <a:off x="262965" y="2506852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4000"/>
                <a:lumOff val="96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DESPESAS</a:t>
          </a:r>
          <a:r>
            <a:rPr lang="pt-BR" sz="14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DEDUTÍVEIS</a:t>
          </a:r>
          <a:endParaRPr lang="pt-BR" sz="14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262965</xdr:colOff>
      <xdr:row>6</xdr:row>
      <xdr:rowOff>83566</xdr:rowOff>
    </xdr:from>
    <xdr:to>
      <xdr:col>0</xdr:col>
      <xdr:colOff>2503245</xdr:colOff>
      <xdr:row>8</xdr:row>
      <xdr:rowOff>60706</xdr:rowOff>
    </xdr:to>
    <xdr:sp macro="" textlink="">
      <xdr:nvSpPr>
        <xdr:cNvPr id="18" name="Retângulo: Cantos Arredondados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1A30637-BBB3-4D11-BF40-C1A6C467608B}"/>
            </a:ext>
          </a:extLst>
        </xdr:cNvPr>
        <xdr:cNvSpPr/>
      </xdr:nvSpPr>
      <xdr:spPr>
        <a:xfrm>
          <a:off x="262965" y="1287526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DADOS</a:t>
          </a:r>
          <a:r>
            <a:rPr lang="pt-BR" sz="1400" b="1" baseline="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DO CONTRIBUINTE</a:t>
          </a:r>
          <a:endParaRPr lang="pt-BR" sz="14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238200</xdr:colOff>
      <xdr:row>9</xdr:row>
      <xdr:rowOff>53149</xdr:rowOff>
    </xdr:from>
    <xdr:to>
      <xdr:col>0</xdr:col>
      <xdr:colOff>2528010</xdr:colOff>
      <xdr:row>11</xdr:row>
      <xdr:rowOff>30289</xdr:rowOff>
    </xdr:to>
    <xdr:sp macro="" textlink="">
      <xdr:nvSpPr>
        <xdr:cNvPr id="19" name="Retângulo: Cantos Arredondados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78B6335-CAB4-4795-A770-8C7CDDD5721D}"/>
            </a:ext>
          </a:extLst>
        </xdr:cNvPr>
        <xdr:cNvSpPr/>
      </xdr:nvSpPr>
      <xdr:spPr>
        <a:xfrm>
          <a:off x="238200" y="1897189"/>
          <a:ext cx="2289810" cy="434340"/>
        </a:xfrm>
        <a:prstGeom prst="roundRect">
          <a:avLst/>
        </a:prstGeom>
        <a:gradFill>
          <a:gsLst>
            <a:gs pos="33000">
              <a:srgbClr val="70AD47"/>
            </a:gs>
            <a:gs pos="57000">
              <a:schemeClr val="accent6">
                <a:lumMod val="50000"/>
              </a:schemeClr>
            </a:gs>
            <a:gs pos="1250">
              <a:schemeClr val="accent6">
                <a:lumMod val="20000"/>
                <a:lumOff val="80000"/>
              </a:schemeClr>
            </a:gs>
            <a:gs pos="100000">
              <a:schemeClr val="accent6">
                <a:lumMod val="20000"/>
                <a:lumOff val="80000"/>
              </a:schemeClr>
            </a:gs>
            <a:gs pos="75000">
              <a:schemeClr val="accent6">
                <a:lumMod val="7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RENDIMENTOS</a:t>
          </a:r>
        </a:p>
      </xdr:txBody>
    </xdr:sp>
    <xdr:clientData/>
  </xdr:twoCellAnchor>
  <xdr:twoCellAnchor editAs="absolute">
    <xdr:from>
      <xdr:col>0</xdr:col>
      <xdr:colOff>262965</xdr:colOff>
      <xdr:row>18</xdr:row>
      <xdr:rowOff>60960</xdr:rowOff>
    </xdr:from>
    <xdr:to>
      <xdr:col>0</xdr:col>
      <xdr:colOff>2503245</xdr:colOff>
      <xdr:row>20</xdr:row>
      <xdr:rowOff>38100</xdr:rowOff>
    </xdr:to>
    <xdr:sp macro="" textlink="">
      <xdr:nvSpPr>
        <xdr:cNvPr id="20" name="Retângulo: Cantos Arredondados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FCD8AC0-5B81-4BB2-9681-94434B9A05D5}"/>
            </a:ext>
          </a:extLst>
        </xdr:cNvPr>
        <xdr:cNvSpPr/>
      </xdr:nvSpPr>
      <xdr:spPr>
        <a:xfrm>
          <a:off x="262965" y="3726180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4000"/>
                <a:lumOff val="96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RELATÓRIO</a:t>
          </a:r>
          <a:r>
            <a:rPr lang="pt-BR" sz="14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FINAL</a:t>
          </a:r>
          <a:endParaRPr lang="pt-BR" sz="14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262965</xdr:colOff>
      <xdr:row>15</xdr:row>
      <xdr:rowOff>22795</xdr:rowOff>
    </xdr:from>
    <xdr:to>
      <xdr:col>0</xdr:col>
      <xdr:colOff>2503245</xdr:colOff>
      <xdr:row>17</xdr:row>
      <xdr:rowOff>68515</xdr:rowOff>
    </xdr:to>
    <xdr:sp macro="" textlink="">
      <xdr:nvSpPr>
        <xdr:cNvPr id="21" name="Retângulo: Cantos Arredondados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9868690-6760-4D57-A437-576B7FD2A75B}"/>
            </a:ext>
          </a:extLst>
        </xdr:cNvPr>
        <xdr:cNvSpPr/>
      </xdr:nvSpPr>
      <xdr:spPr>
        <a:xfrm>
          <a:off x="262965" y="3116515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4000"/>
                <a:lumOff val="96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 baseline="0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RESUMO</a:t>
          </a:r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DO IR</a:t>
          </a:r>
        </a:p>
      </xdr:txBody>
    </xdr:sp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129540</xdr:rowOff>
    </xdr:to>
    <xdr:grpSp>
      <xdr:nvGrpSpPr>
        <xdr:cNvPr id="28" name="Agrupar 2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9C40816-F77C-4FF8-9A9B-C2C3CC1B398E}"/>
            </a:ext>
          </a:extLst>
        </xdr:cNvPr>
        <xdr:cNvGrpSpPr/>
      </xdr:nvGrpSpPr>
      <xdr:grpSpPr>
        <a:xfrm>
          <a:off x="3407229" y="7913914"/>
          <a:ext cx="2797628" cy="314597"/>
          <a:chOff x="3406140" y="6233160"/>
          <a:chExt cx="2735580" cy="312420"/>
        </a:xfrm>
      </xdr:grpSpPr>
      <xdr:sp macro="" textlink="">
        <xdr:nvSpPr>
          <xdr:cNvPr id="29" name="Retângulo: Cantos Arredondados 28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C5D89992-A65E-5C8E-9EED-038B21212CB1}"/>
              </a:ext>
            </a:extLst>
          </xdr:cNvPr>
          <xdr:cNvSpPr/>
        </xdr:nvSpPr>
        <xdr:spPr>
          <a:xfrm>
            <a:off x="3406140" y="6233160"/>
            <a:ext cx="2735580" cy="312420"/>
          </a:xfrm>
          <a:prstGeom prst="roundRect">
            <a:avLst/>
          </a:prstGeom>
          <a:solidFill>
            <a:srgbClr val="1F4E79"/>
          </a:solidFill>
          <a:ln w="19050" cap="flat" cmpd="sng" algn="ctr">
            <a:solidFill>
              <a:srgbClr val="156082">
                <a:shade val="15000"/>
              </a:srgbClr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ANTERIOR</a:t>
            </a:r>
            <a:r>
              <a:rPr kumimoji="0" lang="pt-BR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 </a:t>
            </a:r>
          </a:p>
        </xdr:txBody>
      </xdr:sp>
      <xdr:sp macro="" textlink="">
        <xdr:nvSpPr>
          <xdr:cNvPr id="30" name="Seta: para a Esquerda 29">
            <a:extLst>
              <a:ext uri="{FF2B5EF4-FFF2-40B4-BE49-F238E27FC236}">
                <a16:creationId xmlns:a16="http://schemas.microsoft.com/office/drawing/2014/main" id="{14684A3E-BA7B-4BED-DA07-94226F3E059C}"/>
              </a:ext>
            </a:extLst>
          </xdr:cNvPr>
          <xdr:cNvSpPr/>
        </xdr:nvSpPr>
        <xdr:spPr>
          <a:xfrm>
            <a:off x="4183380" y="6309360"/>
            <a:ext cx="236220" cy="144780"/>
          </a:xfrm>
          <a:prstGeom prst="left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</xdr:col>
      <xdr:colOff>83820</xdr:colOff>
      <xdr:row>39</xdr:row>
      <xdr:rowOff>0</xdr:rowOff>
    </xdr:from>
    <xdr:to>
      <xdr:col>4</xdr:col>
      <xdr:colOff>22860</xdr:colOff>
      <xdr:row>40</xdr:row>
      <xdr:rowOff>129540</xdr:rowOff>
    </xdr:to>
    <xdr:grpSp>
      <xdr:nvGrpSpPr>
        <xdr:cNvPr id="31" name="Agrupar 30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862A00C-8AE4-41F6-A887-640AF16E2290}"/>
            </a:ext>
          </a:extLst>
        </xdr:cNvPr>
        <xdr:cNvGrpSpPr/>
      </xdr:nvGrpSpPr>
      <xdr:grpSpPr>
        <a:xfrm>
          <a:off x="6288677" y="7913914"/>
          <a:ext cx="2736669" cy="314597"/>
          <a:chOff x="6202680" y="6233160"/>
          <a:chExt cx="2735580" cy="312420"/>
        </a:xfrm>
      </xdr:grpSpPr>
      <xdr:sp macro="" textlink="">
        <xdr:nvSpPr>
          <xdr:cNvPr id="32" name="Retângulo: Cantos Arredondados 3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432DCEEA-12C8-50DF-9ADD-F9868BF24F50}"/>
              </a:ext>
            </a:extLst>
          </xdr:cNvPr>
          <xdr:cNvSpPr/>
        </xdr:nvSpPr>
        <xdr:spPr>
          <a:xfrm>
            <a:off x="6202680" y="6233160"/>
            <a:ext cx="2735580" cy="312420"/>
          </a:xfrm>
          <a:prstGeom prst="roundRect">
            <a:avLst/>
          </a:prstGeom>
          <a:solidFill>
            <a:srgbClr val="1F4E79"/>
          </a:solidFill>
          <a:ln w="19050" cap="flat" cmpd="sng" algn="ctr">
            <a:solidFill>
              <a:srgbClr val="156082">
                <a:shade val="15000"/>
              </a:srgbClr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PRÓXIMO</a:t>
            </a:r>
            <a:r>
              <a:rPr kumimoji="0" lang="pt-BR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 </a:t>
            </a:r>
          </a:p>
        </xdr:txBody>
      </xdr:sp>
      <xdr:sp macro="" textlink="">
        <xdr:nvSpPr>
          <xdr:cNvPr id="33" name="Seta: para a Direita 32">
            <a:extLst>
              <a:ext uri="{FF2B5EF4-FFF2-40B4-BE49-F238E27FC236}">
                <a16:creationId xmlns:a16="http://schemas.microsoft.com/office/drawing/2014/main" id="{D8622DAF-C9BB-3D08-C586-9A86177DF52E}"/>
              </a:ext>
            </a:extLst>
          </xdr:cNvPr>
          <xdr:cNvSpPr/>
        </xdr:nvSpPr>
        <xdr:spPr>
          <a:xfrm>
            <a:off x="7932420" y="6309360"/>
            <a:ext cx="251460" cy="144780"/>
          </a:xfrm>
          <a:prstGeom prst="rightArrow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220980</xdr:colOff>
      <xdr:row>0</xdr:row>
      <xdr:rowOff>38100</xdr:rowOff>
    </xdr:from>
    <xdr:to>
      <xdr:col>0</xdr:col>
      <xdr:colOff>2659380</xdr:colOff>
      <xdr:row>3</xdr:row>
      <xdr:rowOff>76200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E3BB1EB2-CA02-47DA-B2E2-ED1ED6F1504A}"/>
            </a:ext>
          </a:extLst>
        </xdr:cNvPr>
        <xdr:cNvSpPr/>
      </xdr:nvSpPr>
      <xdr:spPr>
        <a:xfrm>
          <a:off x="220980" y="38100"/>
          <a:ext cx="2438400" cy="6629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effectLst>
                <a:outerShdw blurRad="75057" dist="38100" dir="5400000" sy="-20000" rotWithShape="0">
                  <a:srgbClr val="5B9BD5"/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DOMANDO O LEÃO</a:t>
          </a:r>
        </a:p>
      </xdr:txBody>
    </xdr:sp>
    <xdr:clientData/>
  </xdr:twoCellAnchor>
  <xdr:twoCellAnchor editAs="absolute">
    <xdr:from>
      <xdr:col>0</xdr:col>
      <xdr:colOff>1148565</xdr:colOff>
      <xdr:row>2</xdr:row>
      <xdr:rowOff>235841</xdr:rowOff>
    </xdr:from>
    <xdr:to>
      <xdr:col>0</xdr:col>
      <xdr:colOff>1670835</xdr:colOff>
      <xdr:row>5</xdr:row>
      <xdr:rowOff>182626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3" name="Modelo 3D 2" descr="Leão">
              <a:extLst>
                <a:ext uri="{FF2B5EF4-FFF2-40B4-BE49-F238E27FC236}">
                  <a16:creationId xmlns:a16="http://schemas.microsoft.com/office/drawing/2014/main" id="{BCC871CE-91A3-4AEB-AC94-940139024C1B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522270" cy="584094"/>
                  </a:xfrm>
                  <a:prstGeom prst="rect">
                    <a:avLst/>
                  </a:prstGeom>
                </am3d:spPr>
                <am3d:camera>
                  <am3d:pos x="0" y="0" z="58041608"/>
                  <am3d:up dx="0" dy="36000000" dz="0"/>
                  <am3d:lookAt x="0" y="0" z="0"/>
                  <am3d:perspective fov="2700000"/>
                </am3d:camera>
                <am3d:trans>
                  <am3d:meterPerModelUnit n="2747602" d="1000000"/>
                  <am3d:preTrans dx="0" dy="-11454128" dz="0"/>
                  <am3d:scale>
                    <am3d:sx n="1000000" d="1000000"/>
                    <am3d:sy n="1000000" d="1000000"/>
                    <am3d:sz n="1000000" d="1000000"/>
                  </am3d:scale>
                  <am3d:rot ax="910285" ay="1949792" az="497316"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711533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3" name="Modelo 3D 2" descr="Leão">
              <a:extLst>
                <a:ext uri="{FF2B5EF4-FFF2-40B4-BE49-F238E27FC236}">
                  <a16:creationId xmlns:a16="http://schemas.microsoft.com/office/drawing/2014/main" id="{BCC871CE-91A3-4AEB-AC94-940139024C1B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8565" y="596059"/>
              <a:ext cx="522270" cy="584094"/>
            </a:xfrm>
            <a:prstGeom prst="rect">
              <a:avLst/>
            </a:prstGeom>
          </xdr:spPr>
        </xdr:pic>
      </mc:Fallback>
    </mc:AlternateContent>
    <xdr:clientData/>
  </xdr:twoCellAnchor>
  <xdr:twoCellAnchor editAs="absolute">
    <xdr:from>
      <xdr:col>0</xdr:col>
      <xdr:colOff>0</xdr:colOff>
      <xdr:row>6</xdr:row>
      <xdr:rowOff>0</xdr:rowOff>
    </xdr:from>
    <xdr:to>
      <xdr:col>1</xdr:col>
      <xdr:colOff>15240</xdr:colOff>
      <xdr:row>6</xdr:row>
      <xdr:rowOff>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6972FE01-F8A5-4EBA-A5D2-3330B924D3C0}"/>
            </a:ext>
          </a:extLst>
        </xdr:cNvPr>
        <xdr:cNvCxnSpPr/>
      </xdr:nvCxnSpPr>
      <xdr:spPr>
        <a:xfrm>
          <a:off x="0" y="1203960"/>
          <a:ext cx="281178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20</xdr:row>
      <xdr:rowOff>152400</xdr:rowOff>
    </xdr:from>
    <xdr:to>
      <xdr:col>0</xdr:col>
      <xdr:colOff>2788920</xdr:colOff>
      <xdr:row>20</xdr:row>
      <xdr:rowOff>152400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F7A50D5E-A832-4C37-BDD8-CBDBCFD1FDF0}"/>
            </a:ext>
          </a:extLst>
        </xdr:cNvPr>
        <xdr:cNvCxnSpPr/>
      </xdr:nvCxnSpPr>
      <xdr:spPr>
        <a:xfrm>
          <a:off x="0" y="4274820"/>
          <a:ext cx="278892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1670835</xdr:colOff>
      <xdr:row>22</xdr:row>
      <xdr:rowOff>60960</xdr:rowOff>
    </xdr:from>
    <xdr:to>
      <xdr:col>0</xdr:col>
      <xdr:colOff>2760496</xdr:colOff>
      <xdr:row>28</xdr:row>
      <xdr:rowOff>33565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2C232AC-5AD0-4B7C-88FB-8E45572997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71" b="1553"/>
        <a:stretch>
          <a:fillRect/>
        </a:stretch>
      </xdr:blipFill>
      <xdr:spPr>
        <a:xfrm>
          <a:off x="1670835" y="4579620"/>
          <a:ext cx="1089661" cy="1138465"/>
        </a:xfrm>
        <a:prstGeom prst="rect">
          <a:avLst/>
        </a:prstGeom>
        <a:effectLst>
          <a:softEdge rad="12700"/>
        </a:effectLst>
      </xdr:spPr>
    </xdr:pic>
    <xdr:clientData/>
  </xdr:twoCellAnchor>
  <xdr:twoCellAnchor editAs="absolute">
    <xdr:from>
      <xdr:col>0</xdr:col>
      <xdr:colOff>104775</xdr:colOff>
      <xdr:row>20</xdr:row>
      <xdr:rowOff>152400</xdr:rowOff>
    </xdr:from>
    <xdr:to>
      <xdr:col>0</xdr:col>
      <xdr:colOff>2665095</xdr:colOff>
      <xdr:row>22</xdr:row>
      <xdr:rowOff>45720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40477244-1A91-42F1-8875-868F406BC79B}"/>
            </a:ext>
          </a:extLst>
        </xdr:cNvPr>
        <xdr:cNvSpPr/>
      </xdr:nvSpPr>
      <xdr:spPr>
        <a:xfrm>
          <a:off x="104775" y="4274820"/>
          <a:ext cx="256032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💸Declara IR</a:t>
          </a:r>
        </a:p>
      </xdr:txBody>
    </xdr:sp>
    <xdr:clientData/>
  </xdr:twoCellAnchor>
  <xdr:twoCellAnchor editAs="absolute">
    <xdr:from>
      <xdr:col>0</xdr:col>
      <xdr:colOff>0</xdr:colOff>
      <xdr:row>28</xdr:row>
      <xdr:rowOff>46395</xdr:rowOff>
    </xdr:from>
    <xdr:to>
      <xdr:col>1</xdr:col>
      <xdr:colOff>7620</xdr:colOff>
      <xdr:row>28</xdr:row>
      <xdr:rowOff>46395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D99C6268-5FE9-4042-BA16-77406D766720}"/>
            </a:ext>
          </a:extLst>
        </xdr:cNvPr>
        <xdr:cNvCxnSpPr/>
      </xdr:nvCxnSpPr>
      <xdr:spPr>
        <a:xfrm>
          <a:off x="0" y="5730915"/>
          <a:ext cx="280416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1148565</xdr:colOff>
      <xdr:row>28</xdr:row>
      <xdr:rowOff>119025</xdr:rowOff>
    </xdr:from>
    <xdr:to>
      <xdr:col>0</xdr:col>
      <xdr:colOff>1499084</xdr:colOff>
      <xdr:row>29</xdr:row>
      <xdr:rowOff>160020</xdr:rowOff>
    </xdr:to>
    <xdr:pic>
      <xdr:nvPicPr>
        <xdr:cNvPr id="9" name="Imagem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5DD896F-C926-4E81-99EC-41F71C0B9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565" y="5803545"/>
          <a:ext cx="350519" cy="300075"/>
        </a:xfrm>
        <a:prstGeom prst="rect">
          <a:avLst/>
        </a:prstGeom>
      </xdr:spPr>
    </xdr:pic>
    <xdr:clientData/>
  </xdr:twoCellAnchor>
  <xdr:twoCellAnchor editAs="absolute">
    <xdr:from>
      <xdr:col>0</xdr:col>
      <xdr:colOff>306705</xdr:colOff>
      <xdr:row>6</xdr:row>
      <xdr:rowOff>83566</xdr:rowOff>
    </xdr:from>
    <xdr:to>
      <xdr:col>0</xdr:col>
      <xdr:colOff>2546985</xdr:colOff>
      <xdr:row>8</xdr:row>
      <xdr:rowOff>60706</xdr:rowOff>
    </xdr:to>
    <xdr:sp macro="" textlink="">
      <xdr:nvSpPr>
        <xdr:cNvPr id="16" name="Retângulo: Cantos Arredondados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F4CBE68-365F-4F02-91CC-B4FD2CD19E3D}"/>
            </a:ext>
          </a:extLst>
        </xdr:cNvPr>
        <xdr:cNvSpPr/>
      </xdr:nvSpPr>
      <xdr:spPr>
        <a:xfrm>
          <a:off x="306705" y="1287526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DADOS</a:t>
          </a:r>
          <a:r>
            <a:rPr lang="pt-BR" sz="1400" b="1" baseline="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DO CONTRIBUINTE</a:t>
          </a:r>
          <a:endParaRPr lang="pt-BR" sz="14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262965</xdr:colOff>
      <xdr:row>12</xdr:row>
      <xdr:rowOff>7492</xdr:rowOff>
    </xdr:from>
    <xdr:to>
      <xdr:col>0</xdr:col>
      <xdr:colOff>2503245</xdr:colOff>
      <xdr:row>14</xdr:row>
      <xdr:rowOff>45592</xdr:rowOff>
    </xdr:to>
    <xdr:sp macro="" textlink="">
      <xdr:nvSpPr>
        <xdr:cNvPr id="17" name="Retângulo: Cantos Arredondados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72EE9C3-6355-428E-8464-D23322224DB7}"/>
            </a:ext>
          </a:extLst>
        </xdr:cNvPr>
        <xdr:cNvSpPr/>
      </xdr:nvSpPr>
      <xdr:spPr>
        <a:xfrm>
          <a:off x="262965" y="2506852"/>
          <a:ext cx="2240280" cy="434340"/>
        </a:xfrm>
        <a:prstGeom prst="roundRect">
          <a:avLst/>
        </a:prstGeom>
        <a:gradFill>
          <a:gsLst>
            <a:gs pos="33000">
              <a:srgbClr val="70AD47"/>
            </a:gs>
            <a:gs pos="57000">
              <a:schemeClr val="accent6">
                <a:lumMod val="50000"/>
              </a:schemeClr>
            </a:gs>
            <a:gs pos="1250">
              <a:schemeClr val="accent6">
                <a:lumMod val="20000"/>
                <a:lumOff val="80000"/>
              </a:schemeClr>
            </a:gs>
            <a:gs pos="100000">
              <a:schemeClr val="accent6">
                <a:lumMod val="20000"/>
                <a:lumOff val="80000"/>
              </a:schemeClr>
            </a:gs>
            <a:gs pos="75000">
              <a:schemeClr val="accent6">
                <a:lumMod val="7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DESPESAS DEDUTÍVEIS</a:t>
          </a:r>
        </a:p>
      </xdr:txBody>
    </xdr:sp>
    <xdr:clientData/>
  </xdr:twoCellAnchor>
  <xdr:twoCellAnchor editAs="absolute">
    <xdr:from>
      <xdr:col>0</xdr:col>
      <xdr:colOff>262965</xdr:colOff>
      <xdr:row>6</xdr:row>
      <xdr:rowOff>83566</xdr:rowOff>
    </xdr:from>
    <xdr:to>
      <xdr:col>0</xdr:col>
      <xdr:colOff>2503245</xdr:colOff>
      <xdr:row>8</xdr:row>
      <xdr:rowOff>60706</xdr:rowOff>
    </xdr:to>
    <xdr:sp macro="" textlink="">
      <xdr:nvSpPr>
        <xdr:cNvPr id="18" name="Retângulo: Cantos Arredondados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D7FABFD-3B44-4734-AA8A-6B63DE91AB34}"/>
            </a:ext>
          </a:extLst>
        </xdr:cNvPr>
        <xdr:cNvSpPr/>
      </xdr:nvSpPr>
      <xdr:spPr>
        <a:xfrm>
          <a:off x="262965" y="1287526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DADOS</a:t>
          </a:r>
          <a:r>
            <a:rPr lang="pt-BR" sz="1400" b="1" baseline="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DO CONTRIBUINTE</a:t>
          </a:r>
          <a:endParaRPr lang="pt-BR" sz="14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238200</xdr:colOff>
      <xdr:row>9</xdr:row>
      <xdr:rowOff>53149</xdr:rowOff>
    </xdr:from>
    <xdr:to>
      <xdr:col>0</xdr:col>
      <xdr:colOff>2528010</xdr:colOff>
      <xdr:row>11</xdr:row>
      <xdr:rowOff>30289</xdr:rowOff>
    </xdr:to>
    <xdr:sp macro="" textlink="">
      <xdr:nvSpPr>
        <xdr:cNvPr id="19" name="Retângulo: Cantos Arredondados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19FE209-0144-4479-A464-407B0FDDA3F7}"/>
            </a:ext>
          </a:extLst>
        </xdr:cNvPr>
        <xdr:cNvSpPr/>
      </xdr:nvSpPr>
      <xdr:spPr>
        <a:xfrm>
          <a:off x="238200" y="1897189"/>
          <a:ext cx="228981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RENDIMENTOS</a:t>
          </a:r>
        </a:p>
      </xdr:txBody>
    </xdr:sp>
    <xdr:clientData/>
  </xdr:twoCellAnchor>
  <xdr:twoCellAnchor editAs="absolute">
    <xdr:from>
      <xdr:col>0</xdr:col>
      <xdr:colOff>262965</xdr:colOff>
      <xdr:row>18</xdr:row>
      <xdr:rowOff>60960</xdr:rowOff>
    </xdr:from>
    <xdr:to>
      <xdr:col>0</xdr:col>
      <xdr:colOff>2503245</xdr:colOff>
      <xdr:row>20</xdr:row>
      <xdr:rowOff>38100</xdr:rowOff>
    </xdr:to>
    <xdr:sp macro="" textlink="">
      <xdr:nvSpPr>
        <xdr:cNvPr id="20" name="Retângulo: Cantos Arredondados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BCB04C9-B5F9-49A8-B25B-B7499A3D41FA}"/>
            </a:ext>
          </a:extLst>
        </xdr:cNvPr>
        <xdr:cNvSpPr/>
      </xdr:nvSpPr>
      <xdr:spPr>
        <a:xfrm>
          <a:off x="262965" y="3726180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4000"/>
                <a:lumOff val="96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RELATÓRIO</a:t>
          </a:r>
          <a:r>
            <a:rPr lang="pt-BR" sz="14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FINAL</a:t>
          </a:r>
          <a:endParaRPr lang="pt-BR" sz="14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262965</xdr:colOff>
      <xdr:row>15</xdr:row>
      <xdr:rowOff>22795</xdr:rowOff>
    </xdr:from>
    <xdr:to>
      <xdr:col>0</xdr:col>
      <xdr:colOff>2503245</xdr:colOff>
      <xdr:row>17</xdr:row>
      <xdr:rowOff>68515</xdr:rowOff>
    </xdr:to>
    <xdr:sp macro="" textlink="">
      <xdr:nvSpPr>
        <xdr:cNvPr id="21" name="Retângulo: Cantos Arredondados 2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244BB2D-141F-4E56-BCC2-B5BB4DAA73AE}"/>
            </a:ext>
          </a:extLst>
        </xdr:cNvPr>
        <xdr:cNvSpPr/>
      </xdr:nvSpPr>
      <xdr:spPr>
        <a:xfrm>
          <a:off x="262965" y="3116515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4000"/>
                <a:lumOff val="96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RESUMO DO IR</a:t>
          </a:r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129540</xdr:rowOff>
    </xdr:to>
    <xdr:grpSp>
      <xdr:nvGrpSpPr>
        <xdr:cNvPr id="28" name="Agrupar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1A92BF-50B0-417D-852A-7447DF408242}"/>
            </a:ext>
          </a:extLst>
        </xdr:cNvPr>
        <xdr:cNvGrpSpPr/>
      </xdr:nvGrpSpPr>
      <xdr:grpSpPr>
        <a:xfrm>
          <a:off x="3408218" y="10072255"/>
          <a:ext cx="2798618" cy="309649"/>
          <a:chOff x="3406140" y="6233160"/>
          <a:chExt cx="2735580" cy="312420"/>
        </a:xfrm>
      </xdr:grpSpPr>
      <xdr:sp macro="" textlink="">
        <xdr:nvSpPr>
          <xdr:cNvPr id="29" name="Retângulo: Cantos Arredondados 28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5B5713D5-4BED-FF34-ECD8-D4777874A76F}"/>
              </a:ext>
            </a:extLst>
          </xdr:cNvPr>
          <xdr:cNvSpPr/>
        </xdr:nvSpPr>
        <xdr:spPr>
          <a:xfrm>
            <a:off x="3406140" y="6233160"/>
            <a:ext cx="2735580" cy="312420"/>
          </a:xfrm>
          <a:prstGeom prst="roundRect">
            <a:avLst/>
          </a:prstGeom>
          <a:solidFill>
            <a:srgbClr val="1F4E79"/>
          </a:solidFill>
          <a:ln w="19050" cap="flat" cmpd="sng" algn="ctr">
            <a:solidFill>
              <a:srgbClr val="156082">
                <a:shade val="15000"/>
              </a:srgbClr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ANTERIOR</a:t>
            </a:r>
            <a:r>
              <a:rPr kumimoji="0" lang="pt-BR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 </a:t>
            </a:r>
          </a:p>
        </xdr:txBody>
      </xdr:sp>
      <xdr:sp macro="" textlink="">
        <xdr:nvSpPr>
          <xdr:cNvPr id="30" name="Seta: para a Esquerda 29">
            <a:extLst>
              <a:ext uri="{FF2B5EF4-FFF2-40B4-BE49-F238E27FC236}">
                <a16:creationId xmlns:a16="http://schemas.microsoft.com/office/drawing/2014/main" id="{CE144C11-4959-D9B2-1682-4EA9FB0F4FF3}"/>
              </a:ext>
            </a:extLst>
          </xdr:cNvPr>
          <xdr:cNvSpPr/>
        </xdr:nvSpPr>
        <xdr:spPr>
          <a:xfrm>
            <a:off x="4183380" y="6309360"/>
            <a:ext cx="236220" cy="144780"/>
          </a:xfrm>
          <a:prstGeom prst="left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</xdr:col>
      <xdr:colOff>99701</xdr:colOff>
      <xdr:row>49</xdr:row>
      <xdr:rowOff>178037</xdr:rowOff>
    </xdr:from>
    <xdr:to>
      <xdr:col>4</xdr:col>
      <xdr:colOff>36533</xdr:colOff>
      <xdr:row>51</xdr:row>
      <xdr:rowOff>120139</xdr:rowOff>
    </xdr:to>
    <xdr:grpSp>
      <xdr:nvGrpSpPr>
        <xdr:cNvPr id="38" name="Agrupar 3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834C931-EA58-49D2-B27E-D692BF9AA099}"/>
            </a:ext>
          </a:extLst>
        </xdr:cNvPr>
        <xdr:cNvGrpSpPr/>
      </xdr:nvGrpSpPr>
      <xdr:grpSpPr>
        <a:xfrm>
          <a:off x="6306537" y="10070182"/>
          <a:ext cx="2735451" cy="302321"/>
          <a:chOff x="6202680" y="6233160"/>
          <a:chExt cx="2735580" cy="312420"/>
        </a:xfrm>
      </xdr:grpSpPr>
      <xdr:sp macro="" textlink="">
        <xdr:nvSpPr>
          <xdr:cNvPr id="39" name="Retângulo: Cantos Arredondados 38">
            <a:hlinkClick xmlns:r="http://schemas.openxmlformats.org/officeDocument/2006/relationships" r:id="rId10"/>
            <a:extLst>
              <a:ext uri="{FF2B5EF4-FFF2-40B4-BE49-F238E27FC236}">
                <a16:creationId xmlns:a16="http://schemas.microsoft.com/office/drawing/2014/main" id="{21E58695-A134-231E-72EB-05D8D65EA4AA}"/>
              </a:ext>
            </a:extLst>
          </xdr:cNvPr>
          <xdr:cNvSpPr/>
        </xdr:nvSpPr>
        <xdr:spPr>
          <a:xfrm>
            <a:off x="6202680" y="6233160"/>
            <a:ext cx="2735580" cy="312420"/>
          </a:xfrm>
          <a:prstGeom prst="roundRect">
            <a:avLst/>
          </a:prstGeom>
          <a:solidFill>
            <a:srgbClr val="1F4E79"/>
          </a:solidFill>
          <a:ln w="19050" cap="flat" cmpd="sng" algn="ctr">
            <a:solidFill>
              <a:srgbClr val="156082">
                <a:shade val="15000"/>
              </a:srgbClr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PRÓXIMO</a:t>
            </a:r>
            <a:r>
              <a:rPr kumimoji="0" lang="pt-BR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 </a:t>
            </a:r>
          </a:p>
        </xdr:txBody>
      </xdr:sp>
      <xdr:sp macro="" textlink="">
        <xdr:nvSpPr>
          <xdr:cNvPr id="40" name="Seta: para a Direita 39">
            <a:extLst>
              <a:ext uri="{FF2B5EF4-FFF2-40B4-BE49-F238E27FC236}">
                <a16:creationId xmlns:a16="http://schemas.microsoft.com/office/drawing/2014/main" id="{A5481CC0-17A0-E837-89A8-E19A011EC42E}"/>
              </a:ext>
            </a:extLst>
          </xdr:cNvPr>
          <xdr:cNvSpPr/>
        </xdr:nvSpPr>
        <xdr:spPr>
          <a:xfrm>
            <a:off x="7932420" y="6309360"/>
            <a:ext cx="251460" cy="144780"/>
          </a:xfrm>
          <a:prstGeom prst="rightArrow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220980</xdr:colOff>
      <xdr:row>0</xdr:row>
      <xdr:rowOff>38100</xdr:rowOff>
    </xdr:from>
    <xdr:to>
      <xdr:col>0</xdr:col>
      <xdr:colOff>2659380</xdr:colOff>
      <xdr:row>3</xdr:row>
      <xdr:rowOff>76200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F73EB5B-F47F-432A-B378-F1C03C0FDE88}"/>
            </a:ext>
          </a:extLst>
        </xdr:cNvPr>
        <xdr:cNvSpPr/>
      </xdr:nvSpPr>
      <xdr:spPr>
        <a:xfrm>
          <a:off x="220980" y="38100"/>
          <a:ext cx="2438400" cy="6629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effectLst>
                <a:outerShdw blurRad="75057" dist="38100" dir="5400000" sy="-20000" rotWithShape="0">
                  <a:srgbClr val="5B9BD5"/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DOMANDO O LEÃO</a:t>
          </a:r>
        </a:p>
      </xdr:txBody>
    </xdr:sp>
    <xdr:clientData/>
  </xdr:twoCellAnchor>
  <xdr:twoCellAnchor editAs="absolute">
    <xdr:from>
      <xdr:col>0</xdr:col>
      <xdr:colOff>1148565</xdr:colOff>
      <xdr:row>2</xdr:row>
      <xdr:rowOff>235841</xdr:rowOff>
    </xdr:from>
    <xdr:to>
      <xdr:col>0</xdr:col>
      <xdr:colOff>1670835</xdr:colOff>
      <xdr:row>5</xdr:row>
      <xdr:rowOff>98806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3" name="Modelo 3D 2" descr="Leão">
              <a:extLst>
                <a:ext uri="{FF2B5EF4-FFF2-40B4-BE49-F238E27FC236}">
                  <a16:creationId xmlns:a16="http://schemas.microsoft.com/office/drawing/2014/main" id="{EACF72BE-CDF2-4450-9A2A-A630ABA1BD9A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522270" cy="580142"/>
                  </a:xfrm>
                  <a:prstGeom prst="rect">
                    <a:avLst/>
                  </a:prstGeom>
                </am3d:spPr>
                <am3d:camera>
                  <am3d:pos x="0" y="0" z="58041608"/>
                  <am3d:up dx="0" dy="36000000" dz="0"/>
                  <am3d:lookAt x="0" y="0" z="0"/>
                  <am3d:perspective fov="2700000"/>
                </am3d:camera>
                <am3d:trans>
                  <am3d:meterPerModelUnit n="2747602" d="1000000"/>
                  <am3d:preTrans dx="0" dy="-11454128" dz="0"/>
                  <am3d:scale>
                    <am3d:sx n="1000000" d="1000000"/>
                    <am3d:sy n="1000000" d="1000000"/>
                    <am3d:sz n="1000000" d="1000000"/>
                  </am3d:scale>
                  <am3d:rot ax="910285" ay="1949792" az="497316"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706718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3" name="Modelo 3D 2" descr="Leão">
              <a:extLst>
                <a:ext uri="{FF2B5EF4-FFF2-40B4-BE49-F238E27FC236}">
                  <a16:creationId xmlns:a16="http://schemas.microsoft.com/office/drawing/2014/main" id="{EACF72BE-CDF2-4450-9A2A-A630ABA1BD9A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8565" y="594429"/>
              <a:ext cx="522270" cy="580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absolute">
    <xdr:from>
      <xdr:col>0</xdr:col>
      <xdr:colOff>0</xdr:colOff>
      <xdr:row>5</xdr:row>
      <xdr:rowOff>121920</xdr:rowOff>
    </xdr:from>
    <xdr:to>
      <xdr:col>1</xdr:col>
      <xdr:colOff>15240</xdr:colOff>
      <xdr:row>5</xdr:row>
      <xdr:rowOff>121920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436DC02D-249B-4290-A2C7-CBD9FA91112B}"/>
            </a:ext>
          </a:extLst>
        </xdr:cNvPr>
        <xdr:cNvCxnSpPr/>
      </xdr:nvCxnSpPr>
      <xdr:spPr>
        <a:xfrm>
          <a:off x="0" y="1203960"/>
          <a:ext cx="281178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20</xdr:row>
      <xdr:rowOff>22860</xdr:rowOff>
    </xdr:from>
    <xdr:to>
      <xdr:col>0</xdr:col>
      <xdr:colOff>2788920</xdr:colOff>
      <xdr:row>20</xdr:row>
      <xdr:rowOff>22860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3B496A56-1EAF-42E7-9E7D-638C778C4EE4}"/>
            </a:ext>
          </a:extLst>
        </xdr:cNvPr>
        <xdr:cNvCxnSpPr/>
      </xdr:nvCxnSpPr>
      <xdr:spPr>
        <a:xfrm>
          <a:off x="0" y="4274820"/>
          <a:ext cx="278892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1670835</xdr:colOff>
      <xdr:row>21</xdr:row>
      <xdr:rowOff>144780</xdr:rowOff>
    </xdr:from>
    <xdr:to>
      <xdr:col>0</xdr:col>
      <xdr:colOff>2760496</xdr:colOff>
      <xdr:row>26</xdr:row>
      <xdr:rowOff>102145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3C7FEAA-203C-4329-9474-1C724B6CF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71" b="1553"/>
        <a:stretch>
          <a:fillRect/>
        </a:stretch>
      </xdr:blipFill>
      <xdr:spPr>
        <a:xfrm>
          <a:off x="1670835" y="4579620"/>
          <a:ext cx="1089661" cy="1138465"/>
        </a:xfrm>
        <a:prstGeom prst="rect">
          <a:avLst/>
        </a:prstGeom>
        <a:effectLst>
          <a:softEdge rad="12700"/>
        </a:effectLst>
      </xdr:spPr>
    </xdr:pic>
    <xdr:clientData/>
  </xdr:twoCellAnchor>
  <xdr:twoCellAnchor editAs="absolute">
    <xdr:from>
      <xdr:col>0</xdr:col>
      <xdr:colOff>104775</xdr:colOff>
      <xdr:row>20</xdr:row>
      <xdr:rowOff>22860</xdr:rowOff>
    </xdr:from>
    <xdr:to>
      <xdr:col>0</xdr:col>
      <xdr:colOff>2665095</xdr:colOff>
      <xdr:row>21</xdr:row>
      <xdr:rowOff>129540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2AF3B84E-E196-4707-B6A0-0444EFEF2E93}"/>
            </a:ext>
          </a:extLst>
        </xdr:cNvPr>
        <xdr:cNvSpPr/>
      </xdr:nvSpPr>
      <xdr:spPr>
        <a:xfrm>
          <a:off x="104775" y="4274820"/>
          <a:ext cx="256032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💸Declara IR</a:t>
          </a:r>
        </a:p>
      </xdr:txBody>
    </xdr:sp>
    <xdr:clientData/>
  </xdr:twoCellAnchor>
  <xdr:twoCellAnchor editAs="absolute">
    <xdr:from>
      <xdr:col>0</xdr:col>
      <xdr:colOff>0</xdr:colOff>
      <xdr:row>26</xdr:row>
      <xdr:rowOff>114975</xdr:rowOff>
    </xdr:from>
    <xdr:to>
      <xdr:col>1</xdr:col>
      <xdr:colOff>7620</xdr:colOff>
      <xdr:row>26</xdr:row>
      <xdr:rowOff>114975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D7EC14D0-E83E-4B77-95F4-BB2315C6906B}"/>
            </a:ext>
          </a:extLst>
        </xdr:cNvPr>
        <xdr:cNvCxnSpPr/>
      </xdr:nvCxnSpPr>
      <xdr:spPr>
        <a:xfrm>
          <a:off x="0" y="5730915"/>
          <a:ext cx="280416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1148565</xdr:colOff>
      <xdr:row>27</xdr:row>
      <xdr:rowOff>4725</xdr:rowOff>
    </xdr:from>
    <xdr:to>
      <xdr:col>0</xdr:col>
      <xdr:colOff>1499084</xdr:colOff>
      <xdr:row>28</xdr:row>
      <xdr:rowOff>121920</xdr:rowOff>
    </xdr:to>
    <xdr:pic>
      <xdr:nvPicPr>
        <xdr:cNvPr id="10" name="Imagem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B6AEEF-22F6-41F2-8903-BCDABABE3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565" y="5803545"/>
          <a:ext cx="350519" cy="300075"/>
        </a:xfrm>
        <a:prstGeom prst="rect">
          <a:avLst/>
        </a:prstGeom>
      </xdr:spPr>
    </xdr:pic>
    <xdr:clientData/>
  </xdr:twoCellAnchor>
  <xdr:twoCellAnchor>
    <xdr:from>
      <xdr:col>2</xdr:col>
      <xdr:colOff>15240</xdr:colOff>
      <xdr:row>28</xdr:row>
      <xdr:rowOff>129540</xdr:rowOff>
    </xdr:from>
    <xdr:to>
      <xdr:col>3</xdr:col>
      <xdr:colOff>1325880</xdr:colOff>
      <xdr:row>30</xdr:row>
      <xdr:rowOff>76200</xdr:rowOff>
    </xdr:to>
    <xdr:grpSp>
      <xdr:nvGrpSpPr>
        <xdr:cNvPr id="31" name="Agrupar 3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466B7DD-7D0E-41E7-90E9-1FDD278A0118}"/>
            </a:ext>
          </a:extLst>
        </xdr:cNvPr>
        <xdr:cNvGrpSpPr/>
      </xdr:nvGrpSpPr>
      <xdr:grpSpPr>
        <a:xfrm>
          <a:off x="3421828" y="6064175"/>
          <a:ext cx="2736028" cy="305249"/>
          <a:chOff x="3406140" y="6233160"/>
          <a:chExt cx="2735580" cy="312420"/>
        </a:xfrm>
      </xdr:grpSpPr>
      <xdr:sp macro="" textlink="">
        <xdr:nvSpPr>
          <xdr:cNvPr id="32" name="Retângulo: Cantos Arredondados 31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2CF8776-9523-7BA8-B8BA-AD42F1248BC0}"/>
              </a:ext>
            </a:extLst>
          </xdr:cNvPr>
          <xdr:cNvSpPr/>
        </xdr:nvSpPr>
        <xdr:spPr>
          <a:xfrm>
            <a:off x="3406140" y="6233160"/>
            <a:ext cx="2735580" cy="312420"/>
          </a:xfrm>
          <a:prstGeom prst="roundRect">
            <a:avLst/>
          </a:prstGeom>
          <a:solidFill>
            <a:srgbClr val="1F4E79"/>
          </a:solidFill>
          <a:ln w="19050" cap="flat" cmpd="sng" algn="ctr">
            <a:solidFill>
              <a:srgbClr val="156082">
                <a:shade val="15000"/>
              </a:srgbClr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ANTERIOR</a:t>
            </a:r>
            <a:r>
              <a:rPr kumimoji="0" lang="pt-BR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 </a:t>
            </a:r>
          </a:p>
        </xdr:txBody>
      </xdr:sp>
      <xdr:sp macro="" textlink="">
        <xdr:nvSpPr>
          <xdr:cNvPr id="33" name="Seta: para a Esquerda 32">
            <a:extLst>
              <a:ext uri="{FF2B5EF4-FFF2-40B4-BE49-F238E27FC236}">
                <a16:creationId xmlns:a16="http://schemas.microsoft.com/office/drawing/2014/main" id="{57C3745F-D2E5-0D22-84E2-F6EB3F5DA024}"/>
              </a:ext>
            </a:extLst>
          </xdr:cNvPr>
          <xdr:cNvSpPr/>
        </xdr:nvSpPr>
        <xdr:spPr>
          <a:xfrm>
            <a:off x="4183380" y="6309360"/>
            <a:ext cx="236220" cy="144780"/>
          </a:xfrm>
          <a:prstGeom prst="left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3</xdr:col>
      <xdr:colOff>1463040</xdr:colOff>
      <xdr:row>28</xdr:row>
      <xdr:rowOff>129540</xdr:rowOff>
    </xdr:from>
    <xdr:to>
      <xdr:col>4</xdr:col>
      <xdr:colOff>1379220</xdr:colOff>
      <xdr:row>30</xdr:row>
      <xdr:rowOff>76200</xdr:rowOff>
    </xdr:to>
    <xdr:grpSp>
      <xdr:nvGrpSpPr>
        <xdr:cNvPr id="34" name="Agrupar 3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8C3852F-EEA9-4CBE-941D-8F5B3A2556C8}"/>
            </a:ext>
          </a:extLst>
        </xdr:cNvPr>
        <xdr:cNvGrpSpPr/>
      </xdr:nvGrpSpPr>
      <xdr:grpSpPr>
        <a:xfrm>
          <a:off x="6295016" y="6064175"/>
          <a:ext cx="2713169" cy="305249"/>
          <a:chOff x="6202680" y="6233160"/>
          <a:chExt cx="2735580" cy="312420"/>
        </a:xfrm>
      </xdr:grpSpPr>
      <xdr:sp macro="" textlink="">
        <xdr:nvSpPr>
          <xdr:cNvPr id="35" name="Retângulo: Cantos Arredondados 34">
            <a:hlinkClick xmlns:r="http://schemas.openxmlformats.org/officeDocument/2006/relationships" r:id="rId9"/>
            <a:extLst>
              <a:ext uri="{FF2B5EF4-FFF2-40B4-BE49-F238E27FC236}">
                <a16:creationId xmlns:a16="http://schemas.microsoft.com/office/drawing/2014/main" id="{9D373538-D271-335F-03D6-2257E1A07500}"/>
              </a:ext>
            </a:extLst>
          </xdr:cNvPr>
          <xdr:cNvSpPr/>
        </xdr:nvSpPr>
        <xdr:spPr>
          <a:xfrm>
            <a:off x="6202680" y="6233160"/>
            <a:ext cx="2735580" cy="312420"/>
          </a:xfrm>
          <a:prstGeom prst="roundRect">
            <a:avLst/>
          </a:prstGeom>
          <a:solidFill>
            <a:srgbClr val="1F4E79"/>
          </a:solidFill>
          <a:ln w="19050" cap="flat" cmpd="sng" algn="ctr">
            <a:solidFill>
              <a:srgbClr val="156082">
                <a:shade val="15000"/>
              </a:srgbClr>
            </a:solidFill>
            <a:prstDash val="solid"/>
            <a:miter lim="800000"/>
          </a:ln>
          <a:effectLst/>
        </xdr:spPr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100" b="1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PRÓXIMO</a:t>
            </a:r>
            <a:r>
              <a:rPr kumimoji="0" lang="pt-BR" sz="1100" b="0" i="0" u="none" strike="noStrike" kern="0" cap="none" spc="0" normalizeH="0" baseline="0" noProof="0">
                <a:ln>
                  <a:noFill/>
                </a:ln>
                <a:solidFill>
                  <a:sysClr val="window" lastClr="FFFFFF"/>
                </a:solidFill>
                <a:effectLst/>
                <a:uLnTx/>
                <a:uFillTx/>
                <a:latin typeface="Aptos Narrow" panose="02110004020202020204"/>
                <a:ea typeface="+mn-ea"/>
                <a:cs typeface="+mn-cs"/>
              </a:rPr>
              <a:t> </a:t>
            </a:r>
          </a:p>
        </xdr:txBody>
      </xdr:sp>
      <xdr:sp macro="" textlink="">
        <xdr:nvSpPr>
          <xdr:cNvPr id="36" name="Seta: para a Direita 35">
            <a:extLst>
              <a:ext uri="{FF2B5EF4-FFF2-40B4-BE49-F238E27FC236}">
                <a16:creationId xmlns:a16="http://schemas.microsoft.com/office/drawing/2014/main" id="{84FA91E4-1F9C-6780-D0EA-9C14D78E7BA4}"/>
              </a:ext>
            </a:extLst>
          </xdr:cNvPr>
          <xdr:cNvSpPr/>
        </xdr:nvSpPr>
        <xdr:spPr>
          <a:xfrm>
            <a:off x="7932420" y="6309360"/>
            <a:ext cx="251460" cy="144780"/>
          </a:xfrm>
          <a:prstGeom prst="rightArrow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0</xdr:col>
      <xdr:colOff>306705</xdr:colOff>
      <xdr:row>6</xdr:row>
      <xdr:rowOff>22606</xdr:rowOff>
    </xdr:from>
    <xdr:to>
      <xdr:col>0</xdr:col>
      <xdr:colOff>2546985</xdr:colOff>
      <xdr:row>8</xdr:row>
      <xdr:rowOff>7366</xdr:rowOff>
    </xdr:to>
    <xdr:sp macro="" textlink="">
      <xdr:nvSpPr>
        <xdr:cNvPr id="49" name="Retângulo: Cantos Arredondados 4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D797A01-ECE5-583B-1E87-B51FE86F5295}"/>
            </a:ext>
          </a:extLst>
        </xdr:cNvPr>
        <xdr:cNvSpPr/>
      </xdr:nvSpPr>
      <xdr:spPr>
        <a:xfrm>
          <a:off x="306705" y="1287526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DADOS</a:t>
          </a:r>
          <a:r>
            <a:rPr lang="pt-BR" sz="1400" b="1" baseline="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DO CONTRIBUINTE</a:t>
          </a:r>
          <a:endParaRPr lang="pt-BR" sz="14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262965</xdr:colOff>
      <xdr:row>11</xdr:row>
      <xdr:rowOff>137032</xdr:rowOff>
    </xdr:from>
    <xdr:to>
      <xdr:col>0</xdr:col>
      <xdr:colOff>2503245</xdr:colOff>
      <xdr:row>13</xdr:row>
      <xdr:rowOff>205612</xdr:rowOff>
    </xdr:to>
    <xdr:sp macro="" textlink="">
      <xdr:nvSpPr>
        <xdr:cNvPr id="57" name="Retângulo: Cantos Arredondados 5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26569CF-DCC3-ECB7-D222-DECF19D71DBB}"/>
            </a:ext>
          </a:extLst>
        </xdr:cNvPr>
        <xdr:cNvSpPr/>
      </xdr:nvSpPr>
      <xdr:spPr>
        <a:xfrm>
          <a:off x="262965" y="2506852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4000"/>
                <a:lumOff val="96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DESPESAS</a:t>
          </a:r>
          <a:r>
            <a:rPr lang="pt-BR" sz="14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DEDUTÍVEIS</a:t>
          </a:r>
          <a:endParaRPr lang="pt-BR" sz="14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262965</xdr:colOff>
      <xdr:row>6</xdr:row>
      <xdr:rowOff>22606</xdr:rowOff>
    </xdr:from>
    <xdr:to>
      <xdr:col>0</xdr:col>
      <xdr:colOff>2503245</xdr:colOff>
      <xdr:row>8</xdr:row>
      <xdr:rowOff>7366</xdr:rowOff>
    </xdr:to>
    <xdr:sp macro="" textlink="">
      <xdr:nvSpPr>
        <xdr:cNvPr id="58" name="Retângulo: Cantos Arredondados 5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84513ED-D828-8C78-6388-03B0897E1F9B}"/>
            </a:ext>
          </a:extLst>
        </xdr:cNvPr>
        <xdr:cNvSpPr/>
      </xdr:nvSpPr>
      <xdr:spPr>
        <a:xfrm>
          <a:off x="262965" y="1287526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DADOS</a:t>
          </a:r>
          <a:r>
            <a:rPr lang="pt-BR" sz="1400" b="1" baseline="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DO CONTRIBUINTE</a:t>
          </a:r>
          <a:endParaRPr lang="pt-BR" sz="14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238200</xdr:colOff>
      <xdr:row>8</xdr:row>
      <xdr:rowOff>182689</xdr:rowOff>
    </xdr:from>
    <xdr:to>
      <xdr:col>0</xdr:col>
      <xdr:colOff>2528010</xdr:colOff>
      <xdr:row>10</xdr:row>
      <xdr:rowOff>236029</xdr:rowOff>
    </xdr:to>
    <xdr:sp macro="" textlink="">
      <xdr:nvSpPr>
        <xdr:cNvPr id="59" name="Retângulo: Cantos Arredondados 5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930AFA8-FA12-CE7C-AC65-8737AAB5FA0B}"/>
            </a:ext>
          </a:extLst>
        </xdr:cNvPr>
        <xdr:cNvSpPr/>
      </xdr:nvSpPr>
      <xdr:spPr>
        <a:xfrm>
          <a:off x="238200" y="1897189"/>
          <a:ext cx="228981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RENDIMENTOS</a:t>
          </a:r>
        </a:p>
      </xdr:txBody>
    </xdr:sp>
    <xdr:clientData/>
  </xdr:twoCellAnchor>
  <xdr:twoCellAnchor editAs="absolute">
    <xdr:from>
      <xdr:col>0</xdr:col>
      <xdr:colOff>262965</xdr:colOff>
      <xdr:row>17</xdr:row>
      <xdr:rowOff>106680</xdr:rowOff>
    </xdr:from>
    <xdr:to>
      <xdr:col>0</xdr:col>
      <xdr:colOff>2503245</xdr:colOff>
      <xdr:row>19</xdr:row>
      <xdr:rowOff>91440</xdr:rowOff>
    </xdr:to>
    <xdr:sp macro="" textlink="">
      <xdr:nvSpPr>
        <xdr:cNvPr id="60" name="Retângulo: Cantos Arredondados 5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3B54F59-56EE-6E76-D2D9-75C321DE3996}"/>
            </a:ext>
          </a:extLst>
        </xdr:cNvPr>
        <xdr:cNvSpPr/>
      </xdr:nvSpPr>
      <xdr:spPr>
        <a:xfrm>
          <a:off x="262965" y="3726180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4000"/>
                <a:lumOff val="96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RELATÓRIO</a:t>
          </a:r>
          <a:r>
            <a:rPr lang="pt-BR" sz="14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FINAL</a:t>
          </a:r>
          <a:endParaRPr lang="pt-BR" sz="14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262965</xdr:colOff>
      <xdr:row>14</xdr:row>
      <xdr:rowOff>114235</xdr:rowOff>
    </xdr:from>
    <xdr:to>
      <xdr:col>0</xdr:col>
      <xdr:colOff>2503245</xdr:colOff>
      <xdr:row>16</xdr:row>
      <xdr:rowOff>114235</xdr:rowOff>
    </xdr:to>
    <xdr:sp macro="" textlink="">
      <xdr:nvSpPr>
        <xdr:cNvPr id="61" name="Retângulo: Cantos Arredondados 60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E3DC8E5-3383-3DCF-06BD-16822D57B72D}"/>
            </a:ext>
          </a:extLst>
        </xdr:cNvPr>
        <xdr:cNvSpPr/>
      </xdr:nvSpPr>
      <xdr:spPr>
        <a:xfrm>
          <a:off x="262965" y="3116515"/>
          <a:ext cx="2240280" cy="434340"/>
        </a:xfrm>
        <a:prstGeom prst="roundRect">
          <a:avLst/>
        </a:prstGeom>
        <a:gradFill>
          <a:gsLst>
            <a:gs pos="33000">
              <a:srgbClr val="70AD47"/>
            </a:gs>
            <a:gs pos="57000">
              <a:schemeClr val="accent6">
                <a:lumMod val="50000"/>
              </a:schemeClr>
            </a:gs>
            <a:gs pos="1250">
              <a:schemeClr val="accent6">
                <a:lumMod val="20000"/>
                <a:lumOff val="80000"/>
              </a:schemeClr>
            </a:gs>
            <a:gs pos="100000">
              <a:schemeClr val="accent6">
                <a:lumMod val="20000"/>
                <a:lumOff val="80000"/>
              </a:schemeClr>
            </a:gs>
            <a:gs pos="75000">
              <a:schemeClr val="accent6">
                <a:lumMod val="7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RESUMO DO IR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220980</xdr:colOff>
      <xdr:row>0</xdr:row>
      <xdr:rowOff>38100</xdr:rowOff>
    </xdr:from>
    <xdr:to>
      <xdr:col>0</xdr:col>
      <xdr:colOff>2659380</xdr:colOff>
      <xdr:row>3</xdr:row>
      <xdr:rowOff>76200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A1BBF227-E144-40CB-AF2F-D738D1F43656}"/>
            </a:ext>
          </a:extLst>
        </xdr:cNvPr>
        <xdr:cNvSpPr/>
      </xdr:nvSpPr>
      <xdr:spPr>
        <a:xfrm>
          <a:off x="220980" y="38100"/>
          <a:ext cx="2438400" cy="66294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effectLst>
                <a:outerShdw blurRad="75057" dist="38100" dir="5400000" sy="-20000" rotWithShape="0">
                  <a:srgbClr val="5B9BD5"/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DOMANDO O LEÃO</a:t>
          </a:r>
        </a:p>
      </xdr:txBody>
    </xdr:sp>
    <xdr:clientData/>
  </xdr:twoCellAnchor>
  <xdr:twoCellAnchor editAs="absolute">
    <xdr:from>
      <xdr:col>0</xdr:col>
      <xdr:colOff>1148565</xdr:colOff>
      <xdr:row>2</xdr:row>
      <xdr:rowOff>235841</xdr:rowOff>
    </xdr:from>
    <xdr:to>
      <xdr:col>0</xdr:col>
      <xdr:colOff>1670835</xdr:colOff>
      <xdr:row>5</xdr:row>
      <xdr:rowOff>182626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3" name="Modelo 3D 2" descr="Leão">
              <a:extLst>
                <a:ext uri="{FF2B5EF4-FFF2-40B4-BE49-F238E27FC236}">
                  <a16:creationId xmlns:a16="http://schemas.microsoft.com/office/drawing/2014/main" id="{1E39689A-EDEE-4D09-910D-4AFA520F9881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522270" cy="579245"/>
                  </a:xfrm>
                  <a:prstGeom prst="rect">
                    <a:avLst/>
                  </a:prstGeom>
                </am3d:spPr>
                <am3d:camera>
                  <am3d:pos x="0" y="0" z="58041608"/>
                  <am3d:up dx="0" dy="36000000" dz="0"/>
                  <am3d:lookAt x="0" y="0" z="0"/>
                  <am3d:perspective fov="2700000"/>
                </am3d:camera>
                <am3d:trans>
                  <am3d:meterPerModelUnit n="2747602" d="1000000"/>
                  <am3d:preTrans dx="0" dy="-11454128" dz="0"/>
                  <am3d:scale>
                    <am3d:sx n="1000000" d="1000000"/>
                    <am3d:sy n="1000000" d="1000000"/>
                    <am3d:sz n="1000000" d="1000000"/>
                  </am3d:scale>
                  <am3d:rot ax="910285" ay="1949792" az="497316"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705626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3" name="Modelo 3D 2" descr="Leão">
              <a:extLst>
                <a:ext uri="{FF2B5EF4-FFF2-40B4-BE49-F238E27FC236}">
                  <a16:creationId xmlns:a16="http://schemas.microsoft.com/office/drawing/2014/main" id="{1E39689A-EDEE-4D09-910D-4AFA520F9881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48565" y="601601"/>
              <a:ext cx="522270" cy="579245"/>
            </a:xfrm>
            <a:prstGeom prst="rect">
              <a:avLst/>
            </a:prstGeom>
          </xdr:spPr>
        </xdr:pic>
      </mc:Fallback>
    </mc:AlternateContent>
    <xdr:clientData/>
  </xdr:twoCellAnchor>
  <xdr:twoCellAnchor editAs="absolute">
    <xdr:from>
      <xdr:col>0</xdr:col>
      <xdr:colOff>0</xdr:colOff>
      <xdr:row>6</xdr:row>
      <xdr:rowOff>22860</xdr:rowOff>
    </xdr:from>
    <xdr:to>
      <xdr:col>1</xdr:col>
      <xdr:colOff>15240</xdr:colOff>
      <xdr:row>6</xdr:row>
      <xdr:rowOff>22860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8C4D6946-2EDB-4476-80CA-7409BB04320F}"/>
            </a:ext>
          </a:extLst>
        </xdr:cNvPr>
        <xdr:cNvCxnSpPr/>
      </xdr:nvCxnSpPr>
      <xdr:spPr>
        <a:xfrm>
          <a:off x="0" y="1203960"/>
          <a:ext cx="281178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20</xdr:row>
      <xdr:rowOff>259080</xdr:rowOff>
    </xdr:from>
    <xdr:to>
      <xdr:col>0</xdr:col>
      <xdr:colOff>2788920</xdr:colOff>
      <xdr:row>20</xdr:row>
      <xdr:rowOff>259080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87364A4F-6393-4825-A1EB-098300B929ED}"/>
            </a:ext>
          </a:extLst>
        </xdr:cNvPr>
        <xdr:cNvCxnSpPr/>
      </xdr:nvCxnSpPr>
      <xdr:spPr>
        <a:xfrm>
          <a:off x="0" y="4274820"/>
          <a:ext cx="278892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1670835</xdr:colOff>
      <xdr:row>22</xdr:row>
      <xdr:rowOff>106680</xdr:rowOff>
    </xdr:from>
    <xdr:to>
      <xdr:col>0</xdr:col>
      <xdr:colOff>2760496</xdr:colOff>
      <xdr:row>28</xdr:row>
      <xdr:rowOff>64045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37CF841-7E32-4FA5-8E94-8DB45CEC76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71" b="1553"/>
        <a:stretch>
          <a:fillRect/>
        </a:stretch>
      </xdr:blipFill>
      <xdr:spPr>
        <a:xfrm>
          <a:off x="1670835" y="4579620"/>
          <a:ext cx="1089661" cy="1138465"/>
        </a:xfrm>
        <a:prstGeom prst="rect">
          <a:avLst/>
        </a:prstGeom>
        <a:effectLst>
          <a:softEdge rad="12700"/>
        </a:effectLst>
      </xdr:spPr>
    </xdr:pic>
    <xdr:clientData/>
  </xdr:twoCellAnchor>
  <xdr:twoCellAnchor editAs="absolute">
    <xdr:from>
      <xdr:col>0</xdr:col>
      <xdr:colOff>104775</xdr:colOff>
      <xdr:row>20</xdr:row>
      <xdr:rowOff>259080</xdr:rowOff>
    </xdr:from>
    <xdr:to>
      <xdr:col>0</xdr:col>
      <xdr:colOff>2665095</xdr:colOff>
      <xdr:row>22</xdr:row>
      <xdr:rowOff>91440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F9AEE2C6-D91D-4B86-82E4-9B6BDAA31489}"/>
            </a:ext>
          </a:extLst>
        </xdr:cNvPr>
        <xdr:cNvSpPr/>
      </xdr:nvSpPr>
      <xdr:spPr>
        <a:xfrm>
          <a:off x="104775" y="4274820"/>
          <a:ext cx="2560320" cy="28956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💸Declara IR</a:t>
          </a:r>
        </a:p>
      </xdr:txBody>
    </xdr:sp>
    <xdr:clientData/>
  </xdr:twoCellAnchor>
  <xdr:twoCellAnchor editAs="absolute">
    <xdr:from>
      <xdr:col>0</xdr:col>
      <xdr:colOff>0</xdr:colOff>
      <xdr:row>28</xdr:row>
      <xdr:rowOff>76875</xdr:rowOff>
    </xdr:from>
    <xdr:to>
      <xdr:col>1</xdr:col>
      <xdr:colOff>7620</xdr:colOff>
      <xdr:row>28</xdr:row>
      <xdr:rowOff>76875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4E99660-2ED6-46E4-9009-DD78A6FE041C}"/>
            </a:ext>
          </a:extLst>
        </xdr:cNvPr>
        <xdr:cNvCxnSpPr/>
      </xdr:nvCxnSpPr>
      <xdr:spPr>
        <a:xfrm>
          <a:off x="0" y="5730915"/>
          <a:ext cx="2804160" cy="0"/>
        </a:xfrm>
        <a:prstGeom prst="line">
          <a:avLst/>
        </a:prstGeom>
        <a:ln>
          <a:solidFill>
            <a:srgbClr val="5B9BD5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1148565</xdr:colOff>
      <xdr:row>28</xdr:row>
      <xdr:rowOff>149505</xdr:rowOff>
    </xdr:from>
    <xdr:to>
      <xdr:col>0</xdr:col>
      <xdr:colOff>1499084</xdr:colOff>
      <xdr:row>30</xdr:row>
      <xdr:rowOff>60960</xdr:rowOff>
    </xdr:to>
    <xdr:pic>
      <xdr:nvPicPr>
        <xdr:cNvPr id="9" name="Imagem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71D0E30-5955-478C-992B-9CC04FC8E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565" y="5803545"/>
          <a:ext cx="350519" cy="300075"/>
        </a:xfrm>
        <a:prstGeom prst="rect">
          <a:avLst/>
        </a:prstGeom>
      </xdr:spPr>
    </xdr:pic>
    <xdr:clientData/>
  </xdr:twoCellAnchor>
  <xdr:twoCellAnchor editAs="absolute">
    <xdr:from>
      <xdr:col>0</xdr:col>
      <xdr:colOff>306705</xdr:colOff>
      <xdr:row>6</xdr:row>
      <xdr:rowOff>106426</xdr:rowOff>
    </xdr:from>
    <xdr:to>
      <xdr:col>0</xdr:col>
      <xdr:colOff>2546985</xdr:colOff>
      <xdr:row>8</xdr:row>
      <xdr:rowOff>91186</xdr:rowOff>
    </xdr:to>
    <xdr:sp macro="" textlink="">
      <xdr:nvSpPr>
        <xdr:cNvPr id="16" name="Retângulo: Cantos Arredondados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EE35330-E0F2-46AF-967C-41D9F14E7AC6}"/>
            </a:ext>
          </a:extLst>
        </xdr:cNvPr>
        <xdr:cNvSpPr/>
      </xdr:nvSpPr>
      <xdr:spPr>
        <a:xfrm>
          <a:off x="306705" y="1287526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DADOS</a:t>
          </a:r>
          <a:r>
            <a:rPr lang="pt-BR" sz="1400" b="1" baseline="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DO CONTRIBUINTE</a:t>
          </a:r>
          <a:endParaRPr lang="pt-BR" sz="14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262965</xdr:colOff>
      <xdr:row>12</xdr:row>
      <xdr:rowOff>98932</xdr:rowOff>
    </xdr:from>
    <xdr:to>
      <xdr:col>0</xdr:col>
      <xdr:colOff>2503245</xdr:colOff>
      <xdr:row>14</xdr:row>
      <xdr:rowOff>83692</xdr:rowOff>
    </xdr:to>
    <xdr:sp macro="" textlink="">
      <xdr:nvSpPr>
        <xdr:cNvPr id="17" name="Retângulo: Cantos Arredondados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0DAD831-07BB-4646-AD7E-527F7ED725EC}"/>
            </a:ext>
          </a:extLst>
        </xdr:cNvPr>
        <xdr:cNvSpPr/>
      </xdr:nvSpPr>
      <xdr:spPr>
        <a:xfrm>
          <a:off x="262965" y="2506852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4000"/>
                <a:lumOff val="96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DESPESAS</a:t>
          </a:r>
          <a:r>
            <a:rPr lang="pt-BR" sz="14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DEDUTÍVEIS</a:t>
          </a:r>
          <a:endParaRPr lang="pt-BR" sz="14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262965</xdr:colOff>
      <xdr:row>6</xdr:row>
      <xdr:rowOff>106426</xdr:rowOff>
    </xdr:from>
    <xdr:to>
      <xdr:col>0</xdr:col>
      <xdr:colOff>2503245</xdr:colOff>
      <xdr:row>8</xdr:row>
      <xdr:rowOff>91186</xdr:rowOff>
    </xdr:to>
    <xdr:sp macro="" textlink="">
      <xdr:nvSpPr>
        <xdr:cNvPr id="18" name="Retângulo: Cantos Arredondados 1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109F65-5C3E-45EC-8E99-2E61C4A14CA0}"/>
            </a:ext>
          </a:extLst>
        </xdr:cNvPr>
        <xdr:cNvSpPr/>
      </xdr:nvSpPr>
      <xdr:spPr>
        <a:xfrm>
          <a:off x="262965" y="1287526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DADOS</a:t>
          </a:r>
          <a:r>
            <a:rPr lang="pt-BR" sz="1400" b="1" baseline="0">
              <a:solidFill>
                <a:schemeClr val="lt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DO CONTRIBUINTE</a:t>
          </a:r>
          <a:endParaRPr lang="pt-BR" sz="1400">
            <a:effectLst/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 editAs="absolute">
    <xdr:from>
      <xdr:col>0</xdr:col>
      <xdr:colOff>238200</xdr:colOff>
      <xdr:row>9</xdr:row>
      <xdr:rowOff>76009</xdr:rowOff>
    </xdr:from>
    <xdr:to>
      <xdr:col>0</xdr:col>
      <xdr:colOff>2528010</xdr:colOff>
      <xdr:row>11</xdr:row>
      <xdr:rowOff>114109</xdr:rowOff>
    </xdr:to>
    <xdr:sp macro="" textlink="">
      <xdr:nvSpPr>
        <xdr:cNvPr id="19" name="Retângulo: Cantos Arredondados 1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DD7F438-7EA3-4898-B18D-B28866741107}"/>
            </a:ext>
          </a:extLst>
        </xdr:cNvPr>
        <xdr:cNvSpPr/>
      </xdr:nvSpPr>
      <xdr:spPr>
        <a:xfrm>
          <a:off x="238200" y="1897189"/>
          <a:ext cx="2289810" cy="434340"/>
        </a:xfrm>
        <a:prstGeom prst="roundRect">
          <a:avLst/>
        </a:prstGeom>
        <a:gradFill>
          <a:gsLst>
            <a:gs pos="5000">
              <a:schemeClr val="accent1">
                <a:lumMod val="5000"/>
                <a:lumOff val="95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RENDIMENTOS</a:t>
          </a:r>
        </a:p>
      </xdr:txBody>
    </xdr:sp>
    <xdr:clientData/>
  </xdr:twoCellAnchor>
  <xdr:twoCellAnchor editAs="absolute">
    <xdr:from>
      <xdr:col>0</xdr:col>
      <xdr:colOff>262965</xdr:colOff>
      <xdr:row>18</xdr:row>
      <xdr:rowOff>83820</xdr:rowOff>
    </xdr:from>
    <xdr:to>
      <xdr:col>0</xdr:col>
      <xdr:colOff>2503245</xdr:colOff>
      <xdr:row>20</xdr:row>
      <xdr:rowOff>144780</xdr:rowOff>
    </xdr:to>
    <xdr:sp macro="" textlink="">
      <xdr:nvSpPr>
        <xdr:cNvPr id="20" name="Retângulo: Cantos Arredondados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F7FE0319-EA30-4651-849E-84EF1C60D850}"/>
            </a:ext>
          </a:extLst>
        </xdr:cNvPr>
        <xdr:cNvSpPr/>
      </xdr:nvSpPr>
      <xdr:spPr>
        <a:xfrm>
          <a:off x="262965" y="3726180"/>
          <a:ext cx="2240280" cy="434340"/>
        </a:xfrm>
        <a:prstGeom prst="roundRect">
          <a:avLst/>
        </a:prstGeom>
        <a:gradFill>
          <a:gsLst>
            <a:gs pos="33000">
              <a:srgbClr val="70AD47"/>
            </a:gs>
            <a:gs pos="57000">
              <a:schemeClr val="accent6">
                <a:lumMod val="50000"/>
              </a:schemeClr>
            </a:gs>
            <a:gs pos="1250">
              <a:schemeClr val="accent6">
                <a:lumMod val="20000"/>
                <a:lumOff val="80000"/>
              </a:schemeClr>
            </a:gs>
            <a:gs pos="100000">
              <a:schemeClr val="accent6">
                <a:lumMod val="20000"/>
                <a:lumOff val="80000"/>
              </a:schemeClr>
            </a:gs>
            <a:gs pos="75000">
              <a:schemeClr val="accent6">
                <a:lumMod val="75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RELATÓRIO FINAL</a:t>
          </a:r>
        </a:p>
      </xdr:txBody>
    </xdr:sp>
    <xdr:clientData/>
  </xdr:twoCellAnchor>
  <xdr:twoCellAnchor editAs="absolute">
    <xdr:from>
      <xdr:col>0</xdr:col>
      <xdr:colOff>262965</xdr:colOff>
      <xdr:row>15</xdr:row>
      <xdr:rowOff>68515</xdr:rowOff>
    </xdr:from>
    <xdr:to>
      <xdr:col>0</xdr:col>
      <xdr:colOff>2503245</xdr:colOff>
      <xdr:row>17</xdr:row>
      <xdr:rowOff>106615</xdr:rowOff>
    </xdr:to>
    <xdr:sp macro="" textlink="">
      <xdr:nvSpPr>
        <xdr:cNvPr id="21" name="Retângulo: Cantos Arredondados 2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595BDD48-1951-44C0-95DD-8DF8088A6782}"/>
            </a:ext>
          </a:extLst>
        </xdr:cNvPr>
        <xdr:cNvSpPr/>
      </xdr:nvSpPr>
      <xdr:spPr>
        <a:xfrm>
          <a:off x="262965" y="3116515"/>
          <a:ext cx="2240280" cy="434340"/>
        </a:xfrm>
        <a:prstGeom prst="roundRect">
          <a:avLst/>
        </a:prstGeom>
        <a:gradFill>
          <a:gsLst>
            <a:gs pos="5000">
              <a:schemeClr val="accent1">
                <a:lumMod val="4000"/>
                <a:lumOff val="96000"/>
              </a:schemeClr>
            </a:gs>
            <a:gs pos="43000">
              <a:schemeClr val="accent1">
                <a:lumMod val="45000"/>
                <a:lumOff val="55000"/>
              </a:schemeClr>
            </a:gs>
            <a:gs pos="84000">
              <a:srgbClr val="1F4E79"/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chemeClr val="lt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RESUMO DO IR</a:t>
          </a:r>
        </a:p>
      </xdr:txBody>
    </xdr:sp>
    <xdr:clientData/>
  </xdr:twoCellAnchor>
  <xdr:twoCellAnchor>
    <xdr:from>
      <xdr:col>2</xdr:col>
      <xdr:colOff>0</xdr:colOff>
      <xdr:row>4</xdr:row>
      <xdr:rowOff>155448</xdr:rowOff>
    </xdr:from>
    <xdr:to>
      <xdr:col>3</xdr:col>
      <xdr:colOff>0</xdr:colOff>
      <xdr:row>6</xdr:row>
      <xdr:rowOff>102108</xdr:rowOff>
    </xdr:to>
    <xdr:sp macro="" textlink="">
      <xdr:nvSpPr>
        <xdr:cNvPr id="24" name="Retângulo: Cantos Arredondados 2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483181F-5902-48D8-AB0D-77B12341D409}"/>
            </a:ext>
          </a:extLst>
        </xdr:cNvPr>
        <xdr:cNvSpPr/>
      </xdr:nvSpPr>
      <xdr:spPr>
        <a:xfrm>
          <a:off x="3406140" y="978408"/>
          <a:ext cx="2796540" cy="312420"/>
        </a:xfrm>
        <a:prstGeom prst="roundRect">
          <a:avLst/>
        </a:prstGeom>
        <a:solidFill>
          <a:srgbClr val="1F4E79"/>
        </a:solidFill>
        <a:ln w="1905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pt-BR" sz="1100" b="1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ANTERIOR</a:t>
          </a:r>
          <a:r>
            <a:rPr kumimoji="0" lang="pt-BR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Aptos Narrow" panose="02110004020202020204"/>
              <a:ea typeface="+mn-ea"/>
              <a:cs typeface="+mn-cs"/>
            </a:rPr>
            <a:t> </a:t>
          </a:r>
        </a:p>
      </xdr:txBody>
    </xdr:sp>
    <xdr:clientData/>
  </xdr:twoCellAnchor>
  <xdr:twoCellAnchor>
    <xdr:from>
      <xdr:col>2</xdr:col>
      <xdr:colOff>137160</xdr:colOff>
      <xdr:row>5</xdr:row>
      <xdr:rowOff>60706</xdr:rowOff>
    </xdr:from>
    <xdr:to>
      <xdr:col>2</xdr:col>
      <xdr:colOff>373380</xdr:colOff>
      <xdr:row>6</xdr:row>
      <xdr:rowOff>22606</xdr:rowOff>
    </xdr:to>
    <xdr:sp macro="" textlink="">
      <xdr:nvSpPr>
        <xdr:cNvPr id="25" name="Seta: para a Esquerda 24">
          <a:extLst>
            <a:ext uri="{FF2B5EF4-FFF2-40B4-BE49-F238E27FC236}">
              <a16:creationId xmlns:a16="http://schemas.microsoft.com/office/drawing/2014/main" id="{19D29563-0F7A-43C2-B75D-DD2F74E7350F}"/>
            </a:ext>
          </a:extLst>
        </xdr:cNvPr>
        <xdr:cNvSpPr/>
      </xdr:nvSpPr>
      <xdr:spPr>
        <a:xfrm>
          <a:off x="3543300" y="1066546"/>
          <a:ext cx="236220" cy="144780"/>
        </a:xfrm>
        <a:prstGeom prst="leftArrow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243840</xdr:colOff>
      <xdr:row>32</xdr:row>
      <xdr:rowOff>114300</xdr:rowOff>
    </xdr:from>
    <xdr:to>
      <xdr:col>3</xdr:col>
      <xdr:colOff>2491740</xdr:colOff>
      <xdr:row>51</xdr:row>
      <xdr:rowOff>41910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A3E546FD-2BB8-879B-E28D-827FA9D05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brina.idev@outlook.com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5D82-6014-4CD2-A3A7-9E51F266A623}">
  <dimension ref="A3:G32"/>
  <sheetViews>
    <sheetView showGridLines="0" showRowColHeaders="0" zoomScale="85" zoomScaleNormal="85" workbookViewId="0">
      <selection activeCell="D6" sqref="D6"/>
    </sheetView>
  </sheetViews>
  <sheetFormatPr defaultRowHeight="14.4" x14ac:dyDescent="0.3"/>
  <cols>
    <col min="1" max="1" width="40.77734375" style="1" customWidth="1"/>
    <col min="3" max="4" width="40.77734375" customWidth="1"/>
    <col min="5" max="5" width="20.77734375" customWidth="1"/>
  </cols>
  <sheetData>
    <row r="3" spans="3:7" ht="20.399999999999999" thickBot="1" x14ac:dyDescent="0.35">
      <c r="C3" s="29" t="s">
        <v>92</v>
      </c>
      <c r="D3" s="29"/>
    </row>
    <row r="4" spans="3:7" ht="15" thickTop="1" x14ac:dyDescent="0.3">
      <c r="C4" s="21" t="s">
        <v>84</v>
      </c>
      <c r="D4" s="30"/>
    </row>
    <row r="5" spans="3:7" ht="15" thickBot="1" x14ac:dyDescent="0.35"/>
    <row r="6" spans="3:7" ht="15.6" thickTop="1" thickBot="1" x14ac:dyDescent="0.35">
      <c r="C6" s="2" t="s">
        <v>69</v>
      </c>
      <c r="D6" s="7" t="s">
        <v>11</v>
      </c>
    </row>
    <row r="7" spans="3:7" ht="15.6" thickTop="1" thickBot="1" x14ac:dyDescent="0.35">
      <c r="C7" s="2" t="s">
        <v>0</v>
      </c>
      <c r="D7" s="8">
        <v>10298745633</v>
      </c>
    </row>
    <row r="8" spans="3:7" ht="15.6" thickTop="1" thickBot="1" x14ac:dyDescent="0.35">
      <c r="C8" s="2" t="s">
        <v>1</v>
      </c>
      <c r="D8" s="9">
        <v>36141</v>
      </c>
    </row>
    <row r="9" spans="3:7" ht="15.6" thickTop="1" thickBot="1" x14ac:dyDescent="0.35">
      <c r="C9" s="2" t="s">
        <v>70</v>
      </c>
      <c r="D9" s="7" t="s">
        <v>71</v>
      </c>
    </row>
    <row r="10" spans="3:7" ht="15.6" thickTop="1" thickBot="1" x14ac:dyDescent="0.35">
      <c r="C10" s="3" t="s">
        <v>72</v>
      </c>
      <c r="D10" s="7" t="s">
        <v>73</v>
      </c>
    </row>
    <row r="11" spans="3:7" ht="15.6" thickTop="1" thickBot="1" x14ac:dyDescent="0.35">
      <c r="C11" s="2" t="s">
        <v>3</v>
      </c>
      <c r="D11" s="10">
        <v>2126032865</v>
      </c>
    </row>
    <row r="12" spans="3:7" ht="15.6" thickTop="1" thickBot="1" x14ac:dyDescent="0.35">
      <c r="C12" s="2" t="s">
        <v>4</v>
      </c>
      <c r="D12" s="11">
        <v>21975566462</v>
      </c>
    </row>
    <row r="13" spans="3:7" ht="15.6" thickTop="1" thickBot="1" x14ac:dyDescent="0.35">
      <c r="C13" s="2" t="s">
        <v>5</v>
      </c>
      <c r="D13" s="12" t="s">
        <v>10</v>
      </c>
    </row>
    <row r="14" spans="3:7" ht="15" thickTop="1" x14ac:dyDescent="0.3"/>
    <row r="15" spans="3:7" ht="20.399999999999999" thickBot="1" x14ac:dyDescent="0.35">
      <c r="C15" s="29" t="s">
        <v>91</v>
      </c>
      <c r="D15" s="29"/>
      <c r="G15" s="36"/>
    </row>
    <row r="16" spans="3:7" ht="15.6" thickTop="1" thickBot="1" x14ac:dyDescent="0.35"/>
    <row r="17" spans="3:4" ht="15.6" thickTop="1" thickBot="1" x14ac:dyDescent="0.35">
      <c r="C17" s="2" t="s">
        <v>2</v>
      </c>
      <c r="D17" s="15">
        <v>55442702</v>
      </c>
    </row>
    <row r="18" spans="3:4" ht="15.6" thickTop="1" thickBot="1" x14ac:dyDescent="0.35">
      <c r="C18" s="2" t="s">
        <v>74</v>
      </c>
      <c r="D18" s="16" t="s">
        <v>75</v>
      </c>
    </row>
    <row r="19" spans="3:4" ht="15.6" thickTop="1" thickBot="1" x14ac:dyDescent="0.35">
      <c r="C19" s="2" t="s">
        <v>76</v>
      </c>
      <c r="D19" s="17">
        <v>36</v>
      </c>
    </row>
    <row r="20" spans="3:4" ht="15.6" thickTop="1" thickBot="1" x14ac:dyDescent="0.35">
      <c r="C20" s="2" t="s">
        <v>77</v>
      </c>
      <c r="D20" s="7" t="s">
        <v>78</v>
      </c>
    </row>
    <row r="21" spans="3:4" ht="15.6" thickTop="1" thickBot="1" x14ac:dyDescent="0.35">
      <c r="C21" s="3" t="s">
        <v>79</v>
      </c>
      <c r="D21" s="7" t="s">
        <v>80</v>
      </c>
    </row>
    <row r="22" spans="3:4" ht="15.6" thickTop="1" thickBot="1" x14ac:dyDescent="0.35">
      <c r="C22" s="2" t="s">
        <v>81</v>
      </c>
      <c r="D22" s="16" t="s">
        <v>80</v>
      </c>
    </row>
    <row r="23" spans="3:4" ht="15" thickTop="1" x14ac:dyDescent="0.3"/>
    <row r="24" spans="3:4" ht="20.399999999999999" thickBot="1" x14ac:dyDescent="0.35">
      <c r="C24" s="29" t="s">
        <v>90</v>
      </c>
      <c r="D24" s="29"/>
    </row>
    <row r="25" spans="3:4" ht="21" thickTop="1" thickBot="1" x14ac:dyDescent="0.35">
      <c r="C25" s="4"/>
      <c r="D25" s="4"/>
    </row>
    <row r="26" spans="3:4" ht="15.6" thickTop="1" thickBot="1" x14ac:dyDescent="0.35">
      <c r="C26" s="2" t="s">
        <v>6</v>
      </c>
      <c r="D26" s="7" t="s">
        <v>9</v>
      </c>
    </row>
    <row r="27" spans="3:4" ht="15.6" thickTop="1" thickBot="1" x14ac:dyDescent="0.35">
      <c r="C27" s="2" t="s">
        <v>8</v>
      </c>
      <c r="D27" s="7" t="s">
        <v>9</v>
      </c>
    </row>
    <row r="28" spans="3:4" ht="15.6" thickTop="1" thickBot="1" x14ac:dyDescent="0.35">
      <c r="C28" s="2" t="s">
        <v>7</v>
      </c>
      <c r="D28" s="7" t="s">
        <v>9</v>
      </c>
    </row>
    <row r="29" spans="3:4" ht="15.6" thickTop="1" thickBot="1" x14ac:dyDescent="0.35">
      <c r="C29" s="2" t="s">
        <v>82</v>
      </c>
      <c r="D29" s="16"/>
    </row>
    <row r="30" spans="3:4" ht="15.6" thickTop="1" thickBot="1" x14ac:dyDescent="0.35">
      <c r="C30" s="2" t="s">
        <v>83</v>
      </c>
      <c r="D30" s="8"/>
    </row>
    <row r="31" spans="3:4" ht="15.6" thickTop="1" thickBot="1" x14ac:dyDescent="0.35">
      <c r="C31" s="2" t="s">
        <v>1</v>
      </c>
      <c r="D31" s="9"/>
    </row>
    <row r="32" spans="3:4" ht="15" thickTop="1" x14ac:dyDescent="0.3"/>
  </sheetData>
  <sheetProtection sheet="1" selectLockedCells="1"/>
  <mergeCells count="4">
    <mergeCell ref="C24:D24"/>
    <mergeCell ref="C15:D15"/>
    <mergeCell ref="C4:D4"/>
    <mergeCell ref="C3:D3"/>
  </mergeCells>
  <dataValidations count="1">
    <dataValidation type="list" allowBlank="1" showInputMessage="1" showErrorMessage="1" sqref="D26:D28" xr:uid="{25EC3C5D-4669-474E-826C-E0593CD1D305}">
      <formula1>"SIM,NÃO"</formula1>
    </dataValidation>
  </dataValidations>
  <hyperlinks>
    <hyperlink ref="D13" r:id="rId1" xr:uid="{610C9BB0-90CE-4EF1-B5AA-D20708BD186B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0DD1-B2A1-4CE5-AF9A-9F4772EDCADF}">
  <dimension ref="A3:D38"/>
  <sheetViews>
    <sheetView showGridLines="0" showRowColHeaders="0" zoomScale="70" zoomScaleNormal="70" workbookViewId="0">
      <selection activeCell="D20" sqref="D20"/>
    </sheetView>
  </sheetViews>
  <sheetFormatPr defaultRowHeight="14.4" x14ac:dyDescent="0.3"/>
  <cols>
    <col min="1" max="1" width="40.77734375" style="1" customWidth="1"/>
    <col min="3" max="4" width="40.77734375" customWidth="1"/>
    <col min="5" max="5" width="20.77734375" customWidth="1"/>
  </cols>
  <sheetData>
    <row r="3" spans="3:4" ht="20.399999999999999" thickBot="1" x14ac:dyDescent="0.35">
      <c r="C3" s="31" t="s">
        <v>93</v>
      </c>
      <c r="D3" s="31"/>
    </row>
    <row r="4" spans="3:4" ht="15" thickTop="1" x14ac:dyDescent="0.3">
      <c r="C4" s="21" t="s">
        <v>121</v>
      </c>
      <c r="D4" s="30"/>
    </row>
    <row r="6" spans="3:4" ht="16.2" thickBot="1" x14ac:dyDescent="0.35">
      <c r="C6" s="32" t="s">
        <v>67</v>
      </c>
      <c r="D6" s="32"/>
    </row>
    <row r="7" spans="3:4" ht="21" thickTop="1" thickBot="1" x14ac:dyDescent="0.35">
      <c r="C7" s="33">
        <f>SUM(D12*D13,D14,D15,D20*D21,D22*D23,D24*D25,D26*D27,D28*D29,D34,D35,D36)</f>
        <v>49918.333333333336</v>
      </c>
      <c r="D7" s="34"/>
    </row>
    <row r="8" spans="3:4" ht="15" thickTop="1" x14ac:dyDescent="0.3"/>
    <row r="10" spans="3:4" ht="20.399999999999999" thickBot="1" x14ac:dyDescent="0.35">
      <c r="C10" s="31" t="s">
        <v>85</v>
      </c>
      <c r="D10" s="31"/>
    </row>
    <row r="11" spans="3:4" ht="15.6" thickTop="1" thickBot="1" x14ac:dyDescent="0.35">
      <c r="C11" s="2" t="s">
        <v>12</v>
      </c>
      <c r="D11" s="13" t="s">
        <v>18</v>
      </c>
    </row>
    <row r="12" spans="3:4" ht="15.6" thickTop="1" thickBot="1" x14ac:dyDescent="0.35">
      <c r="C12" s="2" t="s">
        <v>86</v>
      </c>
      <c r="D12" s="14">
        <v>3250</v>
      </c>
    </row>
    <row r="13" spans="3:4" ht="15.6" thickTop="1" thickBot="1" x14ac:dyDescent="0.35">
      <c r="C13" s="2" t="s">
        <v>130</v>
      </c>
      <c r="D13" s="17">
        <v>12</v>
      </c>
    </row>
    <row r="14" spans="3:4" ht="15.6" thickTop="1" thickBot="1" x14ac:dyDescent="0.35">
      <c r="C14" s="2" t="s">
        <v>87</v>
      </c>
      <c r="D14" s="14">
        <f>D12/3</f>
        <v>1083.3333333333333</v>
      </c>
    </row>
    <row r="15" spans="3:4" ht="15.6" thickTop="1" thickBot="1" x14ac:dyDescent="0.35">
      <c r="C15" s="2" t="s">
        <v>88</v>
      </c>
      <c r="D15" s="14">
        <v>2500</v>
      </c>
    </row>
    <row r="16" spans="3:4" ht="15.6" thickTop="1" thickBot="1" x14ac:dyDescent="0.35">
      <c r="C16" s="2" t="s">
        <v>13</v>
      </c>
      <c r="D16" s="7" t="s">
        <v>14</v>
      </c>
    </row>
    <row r="17" spans="3:4" ht="15" thickTop="1" x14ac:dyDescent="0.3">
      <c r="D17" s="38">
        <f>SUM(D12*D13,D14,D15)</f>
        <v>42583.333333333336</v>
      </c>
    </row>
    <row r="19" spans="3:4" ht="20.399999999999999" thickBot="1" x14ac:dyDescent="0.35">
      <c r="C19" s="31" t="s">
        <v>89</v>
      </c>
      <c r="D19" s="31"/>
    </row>
    <row r="20" spans="3:4" ht="15.6" thickTop="1" thickBot="1" x14ac:dyDescent="0.35">
      <c r="C20" s="2" t="s">
        <v>94</v>
      </c>
      <c r="D20" s="14">
        <v>1200</v>
      </c>
    </row>
    <row r="21" spans="3:4" ht="15.6" thickTop="1" thickBot="1" x14ac:dyDescent="0.35">
      <c r="C21" s="2" t="s">
        <v>127</v>
      </c>
      <c r="D21" s="17">
        <v>5</v>
      </c>
    </row>
    <row r="22" spans="3:4" ht="15.6" thickTop="1" thickBot="1" x14ac:dyDescent="0.35">
      <c r="C22" s="2" t="s">
        <v>95</v>
      </c>
      <c r="D22" s="14">
        <v>0</v>
      </c>
    </row>
    <row r="23" spans="3:4" ht="15.6" thickTop="1" thickBot="1" x14ac:dyDescent="0.35">
      <c r="C23" s="2" t="s">
        <v>145</v>
      </c>
      <c r="D23" s="17">
        <v>0</v>
      </c>
    </row>
    <row r="24" spans="3:4" ht="15.6" thickTop="1" thickBot="1" x14ac:dyDescent="0.35">
      <c r="C24" s="2" t="s">
        <v>96</v>
      </c>
      <c r="D24" s="14">
        <v>0</v>
      </c>
    </row>
    <row r="25" spans="3:4" ht="15.6" thickTop="1" thickBot="1" x14ac:dyDescent="0.35">
      <c r="C25" s="2" t="s">
        <v>146</v>
      </c>
      <c r="D25" s="17">
        <v>0</v>
      </c>
    </row>
    <row r="26" spans="3:4" ht="15.6" thickTop="1" thickBot="1" x14ac:dyDescent="0.35">
      <c r="C26" s="2" t="s">
        <v>125</v>
      </c>
      <c r="D26" s="14">
        <v>0</v>
      </c>
    </row>
    <row r="27" spans="3:4" ht="15.6" thickTop="1" thickBot="1" x14ac:dyDescent="0.35">
      <c r="C27" s="2" t="s">
        <v>147</v>
      </c>
      <c r="D27" s="17">
        <v>0</v>
      </c>
    </row>
    <row r="28" spans="3:4" ht="15.6" thickTop="1" thickBot="1" x14ac:dyDescent="0.35">
      <c r="C28" s="2" t="s">
        <v>97</v>
      </c>
      <c r="D28" s="14">
        <v>0</v>
      </c>
    </row>
    <row r="29" spans="3:4" ht="15.6" thickTop="1" thickBot="1" x14ac:dyDescent="0.35">
      <c r="C29" s="2" t="s">
        <v>148</v>
      </c>
      <c r="D29" s="17">
        <v>0</v>
      </c>
    </row>
    <row r="30" spans="3:4" ht="15.6" thickTop="1" thickBot="1" x14ac:dyDescent="0.35">
      <c r="C30" s="2" t="s">
        <v>13</v>
      </c>
      <c r="D30" s="7" t="s">
        <v>14</v>
      </c>
    </row>
    <row r="31" spans="3:4" ht="15" thickTop="1" x14ac:dyDescent="0.3">
      <c r="D31" s="39">
        <f>SUM(D20*D21,D22*D23,D24*D25,D26*D27,D28*D29)</f>
        <v>6000</v>
      </c>
    </row>
    <row r="33" spans="3:4" ht="20.399999999999999" thickBot="1" x14ac:dyDescent="0.35">
      <c r="C33" s="31" t="s">
        <v>98</v>
      </c>
      <c r="D33" s="31"/>
    </row>
    <row r="34" spans="3:4" ht="15.6" thickTop="1" thickBot="1" x14ac:dyDescent="0.35">
      <c r="C34" s="2" t="s">
        <v>149</v>
      </c>
      <c r="D34" s="14">
        <v>1335</v>
      </c>
    </row>
    <row r="35" spans="3:4" ht="15.6" thickTop="1" thickBot="1" x14ac:dyDescent="0.35">
      <c r="C35" s="2" t="s">
        <v>99</v>
      </c>
      <c r="D35" s="14">
        <v>0</v>
      </c>
    </row>
    <row r="36" spans="3:4" ht="15.6" thickTop="1" thickBot="1" x14ac:dyDescent="0.35">
      <c r="C36" s="2" t="s">
        <v>100</v>
      </c>
      <c r="D36" s="14">
        <v>0</v>
      </c>
    </row>
    <row r="37" spans="3:4" ht="15.6" thickTop="1" thickBot="1" x14ac:dyDescent="0.35">
      <c r="C37" s="2" t="s">
        <v>13</v>
      </c>
      <c r="D37" s="7" t="s">
        <v>66</v>
      </c>
    </row>
    <row r="38" spans="3:4" ht="15" thickTop="1" x14ac:dyDescent="0.3">
      <c r="D38" s="38">
        <f>SUM(D34,D35,D36)</f>
        <v>1335</v>
      </c>
    </row>
  </sheetData>
  <sheetProtection sheet="1" selectLockedCells="1"/>
  <mergeCells count="7">
    <mergeCell ref="C10:D10"/>
    <mergeCell ref="C19:D19"/>
    <mergeCell ref="C33:D33"/>
    <mergeCell ref="C3:D3"/>
    <mergeCell ref="C4:D4"/>
    <mergeCell ref="C6:D6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o seu banco dentro da lista" promptTitle="Informe o seu banco" prompt="Informe o seu banco vinculado com seu CPF" xr:uid="{31ED339D-BC91-48A8-ACEE-20ECD7C25A49}">
          <x14:formula1>
            <xm:f>BANCOS!$A$2:$A$51</xm:f>
          </x14:formula1>
          <xm:sqref>D11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BAD0-C00B-4460-9011-81927F3B1DA8}">
  <dimension ref="A3:D49"/>
  <sheetViews>
    <sheetView showGridLines="0" zoomScale="55" zoomScaleNormal="55" workbookViewId="0">
      <selection activeCell="D25" sqref="D25"/>
    </sheetView>
  </sheetViews>
  <sheetFormatPr defaultRowHeight="14.4" x14ac:dyDescent="0.3"/>
  <cols>
    <col min="1" max="1" width="40.77734375" style="1" customWidth="1"/>
    <col min="3" max="4" width="40.77734375" customWidth="1"/>
    <col min="5" max="5" width="8.88671875" customWidth="1"/>
  </cols>
  <sheetData>
    <row r="3" spans="3:4" ht="20.399999999999999" thickBot="1" x14ac:dyDescent="0.35">
      <c r="C3" s="31" t="s">
        <v>122</v>
      </c>
      <c r="D3" s="31"/>
    </row>
    <row r="4" spans="3:4" ht="15" thickTop="1" x14ac:dyDescent="0.3">
      <c r="C4" s="21" t="s">
        <v>123</v>
      </c>
      <c r="D4" s="30"/>
    </row>
    <row r="6" spans="3:4" ht="16.2" thickBot="1" x14ac:dyDescent="0.35">
      <c r="C6" s="32" t="s">
        <v>67</v>
      </c>
      <c r="D6" s="32"/>
    </row>
    <row r="7" spans="3:4" ht="21" thickTop="1" thickBot="1" x14ac:dyDescent="0.35">
      <c r="C7" s="33">
        <f>SUM(D11*D12,D13,D14,D15,D20*D21,D22*D23,D24*D25,D30,D32,D34,D40*D41,D46*D47)</f>
        <v>20987.05</v>
      </c>
      <c r="D7" s="34"/>
    </row>
    <row r="8" spans="3:4" ht="15" thickTop="1" x14ac:dyDescent="0.3"/>
    <row r="10" spans="3:4" ht="20.399999999999999" thickBot="1" x14ac:dyDescent="0.35">
      <c r="C10" s="31" t="s">
        <v>101</v>
      </c>
      <c r="D10" s="31"/>
    </row>
    <row r="11" spans="3:4" ht="15.6" thickTop="1" thickBot="1" x14ac:dyDescent="0.35">
      <c r="C11" s="2" t="s">
        <v>102</v>
      </c>
      <c r="D11" s="14">
        <v>350</v>
      </c>
    </row>
    <row r="12" spans="3:4" ht="15.6" thickTop="1" thickBot="1" x14ac:dyDescent="0.35">
      <c r="C12" s="2" t="s">
        <v>135</v>
      </c>
      <c r="D12" s="17">
        <v>6</v>
      </c>
    </row>
    <row r="13" spans="3:4" ht="15.6" thickTop="1" thickBot="1" x14ac:dyDescent="0.35">
      <c r="C13" s="2" t="s">
        <v>103</v>
      </c>
      <c r="D13" s="14">
        <v>500</v>
      </c>
    </row>
    <row r="14" spans="3:4" ht="15.6" thickTop="1" thickBot="1" x14ac:dyDescent="0.35">
      <c r="C14" s="2" t="s">
        <v>104</v>
      </c>
      <c r="D14" s="14">
        <v>1200</v>
      </c>
    </row>
    <row r="15" spans="3:4" ht="15.6" thickTop="1" thickBot="1" x14ac:dyDescent="0.35">
      <c r="C15" s="2" t="s">
        <v>105</v>
      </c>
      <c r="D15" s="14">
        <v>2700</v>
      </c>
    </row>
    <row r="16" spans="3:4" ht="15.6" thickTop="1" thickBot="1" x14ac:dyDescent="0.35">
      <c r="C16" s="2" t="s">
        <v>13</v>
      </c>
      <c r="D16" s="7" t="s">
        <v>106</v>
      </c>
    </row>
    <row r="17" spans="3:4" ht="15" thickTop="1" x14ac:dyDescent="0.3">
      <c r="D17" s="39">
        <f>SUM(D11*D12,D13,D14,D15)</f>
        <v>6500</v>
      </c>
    </row>
    <row r="19" spans="3:4" ht="20.399999999999999" thickBot="1" x14ac:dyDescent="0.35">
      <c r="C19" s="31" t="s">
        <v>107</v>
      </c>
      <c r="D19" s="31"/>
    </row>
    <row r="20" spans="3:4" ht="15.6" thickTop="1" thickBot="1" x14ac:dyDescent="0.35">
      <c r="C20" s="2" t="s">
        <v>108</v>
      </c>
      <c r="D20" s="14">
        <v>1200</v>
      </c>
    </row>
    <row r="21" spans="3:4" ht="15.6" thickTop="1" thickBot="1" x14ac:dyDescent="0.35">
      <c r="C21" s="2" t="s">
        <v>136</v>
      </c>
      <c r="D21" s="17">
        <v>12</v>
      </c>
    </row>
    <row r="22" spans="3:4" ht="15.6" thickTop="1" thickBot="1" x14ac:dyDescent="0.35">
      <c r="C22" s="2" t="s">
        <v>109</v>
      </c>
      <c r="D22" s="14">
        <v>0</v>
      </c>
    </row>
    <row r="23" spans="3:4" ht="15.6" thickTop="1" thickBot="1" x14ac:dyDescent="0.35">
      <c r="C23" s="2" t="s">
        <v>137</v>
      </c>
      <c r="D23" s="17">
        <v>0</v>
      </c>
    </row>
    <row r="24" spans="3:4" ht="15.6" thickTop="1" thickBot="1" x14ac:dyDescent="0.35">
      <c r="C24" s="2" t="s">
        <v>110</v>
      </c>
      <c r="D24" s="14">
        <v>0</v>
      </c>
    </row>
    <row r="25" spans="3:4" ht="15.6" thickTop="1" thickBot="1" x14ac:dyDescent="0.35">
      <c r="C25" s="2" t="s">
        <v>138</v>
      </c>
      <c r="D25" s="17">
        <v>0</v>
      </c>
    </row>
    <row r="26" spans="3:4" ht="15.6" thickTop="1" thickBot="1" x14ac:dyDescent="0.35">
      <c r="C26" s="2" t="s">
        <v>13</v>
      </c>
      <c r="D26" s="7" t="s">
        <v>111</v>
      </c>
    </row>
    <row r="27" spans="3:4" ht="15" thickTop="1" x14ac:dyDescent="0.3">
      <c r="D27" s="39">
        <f>SUM(D20*D21,D22*D23,D24*D25)</f>
        <v>14400</v>
      </c>
    </row>
    <row r="29" spans="3:4" ht="20.399999999999999" thickBot="1" x14ac:dyDescent="0.35">
      <c r="C29" s="31" t="s">
        <v>112</v>
      </c>
      <c r="D29" s="31"/>
    </row>
    <row r="30" spans="3:4" ht="15.6" thickTop="1" thickBot="1" x14ac:dyDescent="0.35">
      <c r="C30" s="2" t="s">
        <v>113</v>
      </c>
      <c r="D30" s="14">
        <v>0</v>
      </c>
    </row>
    <row r="31" spans="3:4" ht="15.6" thickTop="1" thickBot="1" x14ac:dyDescent="0.35">
      <c r="C31" s="2" t="s">
        <v>139</v>
      </c>
      <c r="D31" s="17">
        <v>0</v>
      </c>
    </row>
    <row r="32" spans="3:4" ht="15.6" thickTop="1" thickBot="1" x14ac:dyDescent="0.35">
      <c r="C32" s="2" t="s">
        <v>114</v>
      </c>
      <c r="D32" s="14">
        <v>0</v>
      </c>
    </row>
    <row r="33" spans="3:4" ht="15.6" thickTop="1" thickBot="1" x14ac:dyDescent="0.35">
      <c r="C33" s="2" t="s">
        <v>140</v>
      </c>
      <c r="D33" s="17">
        <v>0</v>
      </c>
    </row>
    <row r="34" spans="3:4" ht="15.6" thickTop="1" thickBot="1" x14ac:dyDescent="0.35">
      <c r="C34" s="2" t="s">
        <v>115</v>
      </c>
      <c r="D34" s="14">
        <v>87.05</v>
      </c>
    </row>
    <row r="35" spans="3:4" ht="15.6" thickTop="1" thickBot="1" x14ac:dyDescent="0.35">
      <c r="C35" s="2" t="s">
        <v>153</v>
      </c>
      <c r="D35" s="17">
        <v>10</v>
      </c>
    </row>
    <row r="36" spans="3:4" ht="15.6" thickTop="1" thickBot="1" x14ac:dyDescent="0.35">
      <c r="C36" s="2" t="s">
        <v>13</v>
      </c>
      <c r="D36" s="7" t="s">
        <v>118</v>
      </c>
    </row>
    <row r="37" spans="3:4" ht="15" thickTop="1" x14ac:dyDescent="0.3">
      <c r="D37" s="39">
        <f>SUM(D30*D31,D32*D33,D34*D35)</f>
        <v>870.5</v>
      </c>
    </row>
    <row r="39" spans="3:4" ht="20.399999999999999" thickBot="1" x14ac:dyDescent="0.35">
      <c r="C39" s="31" t="s">
        <v>116</v>
      </c>
      <c r="D39" s="31"/>
    </row>
    <row r="40" spans="3:4" ht="15.6" thickTop="1" thickBot="1" x14ac:dyDescent="0.35">
      <c r="C40" s="2" t="s">
        <v>117</v>
      </c>
      <c r="D40" s="14">
        <v>0</v>
      </c>
    </row>
    <row r="41" spans="3:4" ht="15.6" thickTop="1" thickBot="1" x14ac:dyDescent="0.35">
      <c r="C41" s="2" t="s">
        <v>131</v>
      </c>
      <c r="D41" s="17">
        <v>0</v>
      </c>
    </row>
    <row r="42" spans="3:4" ht="15.6" thickTop="1" thickBot="1" x14ac:dyDescent="0.35">
      <c r="C42" s="2" t="s">
        <v>13</v>
      </c>
      <c r="D42" s="7"/>
    </row>
    <row r="43" spans="3:4" ht="15" thickTop="1" x14ac:dyDescent="0.3">
      <c r="D43" s="38">
        <f>SUM(D40*D41)</f>
        <v>0</v>
      </c>
    </row>
    <row r="45" spans="3:4" ht="20.399999999999999" thickBot="1" x14ac:dyDescent="0.35">
      <c r="C45" s="31" t="s">
        <v>119</v>
      </c>
      <c r="D45" s="31"/>
    </row>
    <row r="46" spans="3:4" ht="15.6" thickTop="1" thickBot="1" x14ac:dyDescent="0.35">
      <c r="C46" s="2" t="s">
        <v>120</v>
      </c>
      <c r="D46" s="14">
        <v>0</v>
      </c>
    </row>
    <row r="47" spans="3:4" ht="15.6" thickTop="1" thickBot="1" x14ac:dyDescent="0.35">
      <c r="C47" s="2" t="s">
        <v>141</v>
      </c>
      <c r="D47" s="17">
        <v>0</v>
      </c>
    </row>
    <row r="48" spans="3:4" ht="15.6" thickTop="1" thickBot="1" x14ac:dyDescent="0.35">
      <c r="C48" s="2" t="s">
        <v>13</v>
      </c>
      <c r="D48" s="7"/>
    </row>
    <row r="49" spans="4:4" ht="15" thickTop="1" x14ac:dyDescent="0.3">
      <c r="D49" s="38">
        <f>SUM(D46*D47)</f>
        <v>0</v>
      </c>
    </row>
  </sheetData>
  <sheetProtection sheet="1" selectLockedCells="1"/>
  <mergeCells count="9">
    <mergeCell ref="C45:D45"/>
    <mergeCell ref="C3:D3"/>
    <mergeCell ref="C4:D4"/>
    <mergeCell ref="C6:D6"/>
    <mergeCell ref="C7:D7"/>
    <mergeCell ref="C10:D10"/>
    <mergeCell ref="C19:D19"/>
    <mergeCell ref="C29:D29"/>
    <mergeCell ref="C39:D39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A5D7-90C6-480B-9EC9-514F184DA894}">
  <dimension ref="A1:E25"/>
  <sheetViews>
    <sheetView showGridLines="0" zoomScale="85" zoomScaleNormal="85" workbookViewId="0">
      <selection activeCell="G14" sqref="G14"/>
    </sheetView>
  </sheetViews>
  <sheetFormatPr defaultRowHeight="14.4" x14ac:dyDescent="0.3"/>
  <cols>
    <col min="1" max="1" width="40.77734375" style="1" customWidth="1"/>
    <col min="3" max="3" width="20.77734375" customWidth="1"/>
    <col min="4" max="4" width="40.77734375" customWidth="1"/>
    <col min="5" max="5" width="20.77734375" customWidth="1"/>
  </cols>
  <sheetData>
    <row r="1" spans="3:5" x14ac:dyDescent="0.3">
      <c r="C1" s="36"/>
    </row>
    <row r="3" spans="3:5" ht="20.399999999999999" thickBot="1" x14ac:dyDescent="0.35">
      <c r="C3" s="22" t="s">
        <v>124</v>
      </c>
      <c r="D3" s="22"/>
      <c r="E3" s="22"/>
    </row>
    <row r="4" spans="3:5" ht="22.05" customHeight="1" thickTop="1" x14ac:dyDescent="0.3">
      <c r="C4" s="21" t="s">
        <v>68</v>
      </c>
      <c r="D4" s="21"/>
      <c r="E4" s="21"/>
    </row>
    <row r="5" spans="3:5" ht="14.4" customHeight="1" x14ac:dyDescent="0.3"/>
    <row r="7" spans="3:5" ht="21" customHeight="1" x14ac:dyDescent="0.3">
      <c r="C7" s="23" t="s">
        <v>128</v>
      </c>
      <c r="D7" s="23"/>
      <c r="E7" s="23"/>
    </row>
    <row r="8" spans="3:5" ht="14.4" customHeight="1" thickBot="1" x14ac:dyDescent="0.35"/>
    <row r="9" spans="3:5" ht="15.6" thickTop="1" thickBot="1" x14ac:dyDescent="0.35">
      <c r="C9" s="19" t="s">
        <v>129</v>
      </c>
      <c r="D9" s="28">
        <f>rendimentos</f>
        <v>49918.333333333336</v>
      </c>
      <c r="E9" s="28"/>
    </row>
    <row r="10" spans="3:5" ht="14.4" customHeight="1" thickTop="1" thickBot="1" x14ac:dyDescent="0.35">
      <c r="C10" s="19" t="s">
        <v>126</v>
      </c>
      <c r="D10" s="28">
        <f>despesas_dedutiveis</f>
        <v>20987.05</v>
      </c>
      <c r="E10" s="28"/>
    </row>
    <row r="11" spans="3:5" ht="22.05" customHeight="1" thickTop="1" x14ac:dyDescent="0.3">
      <c r="C11" s="27">
        <f>D9-D10</f>
        <v>28931.283333333336</v>
      </c>
      <c r="D11" s="27"/>
      <c r="E11" s="27"/>
    </row>
    <row r="14" spans="3:5" ht="21" customHeight="1" x14ac:dyDescent="0.3">
      <c r="C14" s="23" t="s">
        <v>132</v>
      </c>
      <c r="D14" s="23"/>
      <c r="E14" s="23"/>
    </row>
    <row r="15" spans="3:5" ht="14.4" customHeight="1" x14ac:dyDescent="0.3"/>
    <row r="16" spans="3:5" ht="19.8" x14ac:dyDescent="0.3">
      <c r="C16" s="18"/>
      <c r="D16" s="18">
        <f>base_calculo*15%</f>
        <v>4339.6925000000001</v>
      </c>
      <c r="E16" s="18"/>
    </row>
    <row r="19" spans="3:5" ht="21" x14ac:dyDescent="0.3">
      <c r="C19" s="23" t="s">
        <v>134</v>
      </c>
      <c r="D19" s="23"/>
      <c r="E19" s="23"/>
    </row>
    <row r="21" spans="3:5" x14ac:dyDescent="0.3">
      <c r="C21" s="5" t="s">
        <v>133</v>
      </c>
      <c r="D21" s="25">
        <f>rendimentos*12%</f>
        <v>5990.2</v>
      </c>
      <c r="E21" s="26"/>
    </row>
    <row r="22" spans="3:5" ht="19.8" x14ac:dyDescent="0.3">
      <c r="C22" s="24">
        <f>ABS(D21-D16)</f>
        <v>1650.5074999999997</v>
      </c>
      <c r="D22" s="24"/>
      <c r="E22" s="24"/>
    </row>
    <row r="25" spans="3:5" ht="30" customHeight="1" x14ac:dyDescent="0.3">
      <c r="D25" s="20" t="str">
        <f>IF(D21&gt;D16,"✅ RESTITUIÇÃO","⚠️ IMPOSTO A PAGAR")</f>
        <v>✅ RESTITUIÇÃO</v>
      </c>
    </row>
  </sheetData>
  <sheetProtection sheet="1" selectLockedCells="1"/>
  <mergeCells count="10">
    <mergeCell ref="C4:E4"/>
    <mergeCell ref="C3:E3"/>
    <mergeCell ref="C19:E19"/>
    <mergeCell ref="C22:E22"/>
    <mergeCell ref="D21:E21"/>
    <mergeCell ref="C11:E11"/>
    <mergeCell ref="C7:E7"/>
    <mergeCell ref="D10:E10"/>
    <mergeCell ref="D9:E9"/>
    <mergeCell ref="C14:E14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5F9C-4644-4E92-8ABF-0B1C89A41EE4}">
  <dimension ref="A3:F33"/>
  <sheetViews>
    <sheetView showGridLines="0" tabSelected="1" topLeftCell="A6" zoomScaleNormal="100" workbookViewId="0">
      <selection activeCell="D16" sqref="D16"/>
    </sheetView>
  </sheetViews>
  <sheetFormatPr defaultRowHeight="14.4" x14ac:dyDescent="0.3"/>
  <cols>
    <col min="1" max="1" width="40.77734375" style="1" customWidth="1"/>
    <col min="3" max="4" width="40.77734375" customWidth="1"/>
    <col min="5" max="5" width="20.77734375" customWidth="1"/>
  </cols>
  <sheetData>
    <row r="3" spans="3:6" ht="20.399999999999999" thickBot="1" x14ac:dyDescent="0.35">
      <c r="C3" s="22" t="s">
        <v>142</v>
      </c>
      <c r="D3" s="22"/>
    </row>
    <row r="4" spans="3:6" ht="15" thickTop="1" x14ac:dyDescent="0.3">
      <c r="C4" s="21" t="s">
        <v>143</v>
      </c>
      <c r="D4" s="21"/>
    </row>
    <row r="8" spans="3:6" ht="21" x14ac:dyDescent="0.3">
      <c r="C8" s="23" t="s">
        <v>144</v>
      </c>
      <c r="D8" s="35"/>
    </row>
    <row r="9" spans="3:6" ht="15" thickBot="1" x14ac:dyDescent="0.35"/>
    <row r="10" spans="3:6" ht="15.6" thickTop="1" thickBot="1" x14ac:dyDescent="0.35">
      <c r="C10" s="2" t="s">
        <v>69</v>
      </c>
      <c r="D10" s="7" t="s">
        <v>11</v>
      </c>
    </row>
    <row r="11" spans="3:6" ht="15.6" thickTop="1" thickBot="1" x14ac:dyDescent="0.35">
      <c r="C11" s="2" t="s">
        <v>0</v>
      </c>
      <c r="D11" s="8">
        <v>10298745633</v>
      </c>
    </row>
    <row r="12" spans="3:6" ht="15" thickTop="1" x14ac:dyDescent="0.3"/>
    <row r="14" spans="3:6" ht="21" x14ac:dyDescent="0.3">
      <c r="C14" s="23" t="s">
        <v>129</v>
      </c>
      <c r="D14" s="35"/>
    </row>
    <row r="15" spans="3:6" ht="15" thickBot="1" x14ac:dyDescent="0.35"/>
    <row r="16" spans="3:6" ht="15.6" thickTop="1" thickBot="1" x14ac:dyDescent="0.35">
      <c r="C16" s="2" t="s">
        <v>85</v>
      </c>
      <c r="D16" s="14">
        <f>RENDIMENTOS!D17</f>
        <v>42583.333333333336</v>
      </c>
      <c r="F16" s="36"/>
    </row>
    <row r="17" spans="3:4" ht="15.6" thickTop="1" thickBot="1" x14ac:dyDescent="0.35">
      <c r="C17" s="2" t="s">
        <v>89</v>
      </c>
      <c r="D17" s="14">
        <f>RENDIMENTOS!D31</f>
        <v>6000</v>
      </c>
    </row>
    <row r="18" spans="3:4" ht="15.6" thickTop="1" thickBot="1" x14ac:dyDescent="0.35">
      <c r="C18" s="2" t="s">
        <v>149</v>
      </c>
      <c r="D18" s="14">
        <f>RENDIMENTOS!D38</f>
        <v>1335</v>
      </c>
    </row>
    <row r="19" spans="3:4" ht="15" thickTop="1" x14ac:dyDescent="0.3"/>
    <row r="21" spans="3:4" ht="21" x14ac:dyDescent="0.3">
      <c r="C21" s="23" t="s">
        <v>150</v>
      </c>
      <c r="D21" s="35"/>
    </row>
    <row r="22" spans="3:4" ht="15" thickBot="1" x14ac:dyDescent="0.35"/>
    <row r="23" spans="3:4" ht="15.6" thickTop="1" thickBot="1" x14ac:dyDescent="0.35">
      <c r="C23" s="2" t="s">
        <v>101</v>
      </c>
      <c r="D23" s="14">
        <f>DESPESAS!D17</f>
        <v>6500</v>
      </c>
    </row>
    <row r="24" spans="3:4" ht="15.6" thickTop="1" thickBot="1" x14ac:dyDescent="0.35">
      <c r="C24" s="2" t="s">
        <v>107</v>
      </c>
      <c r="D24" s="14">
        <f>DESPESAS!D27</f>
        <v>14400</v>
      </c>
    </row>
    <row r="25" spans="3:4" ht="15.6" thickTop="1" thickBot="1" x14ac:dyDescent="0.35">
      <c r="C25" s="2" t="s">
        <v>112</v>
      </c>
      <c r="D25" s="14">
        <f>DESPESAS!D37</f>
        <v>870.5</v>
      </c>
    </row>
    <row r="26" spans="3:4" ht="15.6" thickTop="1" thickBot="1" x14ac:dyDescent="0.35">
      <c r="C26" s="2" t="s">
        <v>116</v>
      </c>
      <c r="D26" s="14">
        <f>DESPESAS!D43</f>
        <v>0</v>
      </c>
    </row>
    <row r="27" spans="3:4" ht="15.6" thickTop="1" thickBot="1" x14ac:dyDescent="0.35">
      <c r="C27" s="2" t="s">
        <v>119</v>
      </c>
      <c r="D27" s="14">
        <f>DESPESAS!D48</f>
        <v>0</v>
      </c>
    </row>
    <row r="28" spans="3:4" ht="15" thickTop="1" x14ac:dyDescent="0.3"/>
    <row r="29" spans="3:4" ht="15" thickBot="1" x14ac:dyDescent="0.35"/>
    <row r="30" spans="3:4" ht="15.6" thickTop="1" thickBot="1" x14ac:dyDescent="0.35">
      <c r="C30" s="37" t="s">
        <v>151</v>
      </c>
      <c r="D30" s="14">
        <f>[0]!base_calculo</f>
        <v>28931.283333333336</v>
      </c>
    </row>
    <row r="31" spans="3:4" ht="15.6" thickTop="1" thickBot="1" x14ac:dyDescent="0.35">
      <c r="C31" s="37" t="s">
        <v>152</v>
      </c>
      <c r="D31" s="14">
        <f>RESUMO!D16</f>
        <v>4339.6925000000001</v>
      </c>
    </row>
    <row r="32" spans="3:4" ht="15.6" thickTop="1" thickBot="1" x14ac:dyDescent="0.35">
      <c r="C32" s="37" t="s">
        <v>133</v>
      </c>
      <c r="D32" s="14">
        <f>RESUMO!D21</f>
        <v>5990.2</v>
      </c>
    </row>
    <row r="33" ht="15" thickTop="1" x14ac:dyDescent="0.3"/>
  </sheetData>
  <sheetProtection sheet="1" selectLockedCells="1"/>
  <mergeCells count="5">
    <mergeCell ref="C3:D3"/>
    <mergeCell ref="C4:D4"/>
    <mergeCell ref="C8:D8"/>
    <mergeCell ref="C14:D14"/>
    <mergeCell ref="C21:D21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A2BB-0250-486F-ABEC-7A6341A43126}">
  <dimension ref="A1:A51"/>
  <sheetViews>
    <sheetView topLeftCell="A8" workbookViewId="0">
      <selection sqref="A1:A51"/>
    </sheetView>
  </sheetViews>
  <sheetFormatPr defaultRowHeight="14.4" x14ac:dyDescent="0.3"/>
  <cols>
    <col min="1" max="1" width="34.88671875" bestFit="1" customWidth="1"/>
  </cols>
  <sheetData>
    <row r="1" spans="1:1" x14ac:dyDescent="0.3">
      <c r="A1" s="5" t="s">
        <v>65</v>
      </c>
    </row>
    <row r="2" spans="1:1" x14ac:dyDescent="0.3">
      <c r="A2" s="6" t="s">
        <v>15</v>
      </c>
    </row>
    <row r="3" spans="1:1" x14ac:dyDescent="0.3">
      <c r="A3" s="6" t="s">
        <v>16</v>
      </c>
    </row>
    <row r="4" spans="1:1" x14ac:dyDescent="0.3">
      <c r="A4" s="6" t="s">
        <v>17</v>
      </c>
    </row>
    <row r="5" spans="1:1" x14ac:dyDescent="0.3">
      <c r="A5" s="6" t="s">
        <v>18</v>
      </c>
    </row>
    <row r="6" spans="1:1" x14ac:dyDescent="0.3">
      <c r="A6" s="6" t="s">
        <v>19</v>
      </c>
    </row>
    <row r="7" spans="1:1" x14ac:dyDescent="0.3">
      <c r="A7" s="6" t="s">
        <v>20</v>
      </c>
    </row>
    <row r="8" spans="1:1" x14ac:dyDescent="0.3">
      <c r="A8" s="6" t="s">
        <v>21</v>
      </c>
    </row>
    <row r="9" spans="1:1" x14ac:dyDescent="0.3">
      <c r="A9" s="6" t="s">
        <v>22</v>
      </c>
    </row>
    <row r="10" spans="1:1" x14ac:dyDescent="0.3">
      <c r="A10" s="6" t="s">
        <v>23</v>
      </c>
    </row>
    <row r="11" spans="1:1" x14ac:dyDescent="0.3">
      <c r="A11" s="6" t="s">
        <v>24</v>
      </c>
    </row>
    <row r="12" spans="1:1" x14ac:dyDescent="0.3">
      <c r="A12" s="6" t="s">
        <v>25</v>
      </c>
    </row>
    <row r="13" spans="1:1" x14ac:dyDescent="0.3">
      <c r="A13" s="6" t="s">
        <v>26</v>
      </c>
    </row>
    <row r="14" spans="1:1" x14ac:dyDescent="0.3">
      <c r="A14" s="6" t="s">
        <v>27</v>
      </c>
    </row>
    <row r="15" spans="1:1" x14ac:dyDescent="0.3">
      <c r="A15" s="6" t="s">
        <v>28</v>
      </c>
    </row>
    <row r="16" spans="1:1" x14ac:dyDescent="0.3">
      <c r="A16" s="6" t="s">
        <v>29</v>
      </c>
    </row>
    <row r="17" spans="1:1" x14ac:dyDescent="0.3">
      <c r="A17" s="6" t="s">
        <v>30</v>
      </c>
    </row>
    <row r="18" spans="1:1" x14ac:dyDescent="0.3">
      <c r="A18" s="6" t="s">
        <v>31</v>
      </c>
    </row>
    <row r="19" spans="1:1" x14ac:dyDescent="0.3">
      <c r="A19" s="6" t="s">
        <v>32</v>
      </c>
    </row>
    <row r="20" spans="1:1" x14ac:dyDescent="0.3">
      <c r="A20" s="6" t="s">
        <v>33</v>
      </c>
    </row>
    <row r="21" spans="1:1" x14ac:dyDescent="0.3">
      <c r="A21" s="6" t="s">
        <v>34</v>
      </c>
    </row>
    <row r="22" spans="1:1" x14ac:dyDescent="0.3">
      <c r="A22" s="6" t="s">
        <v>35</v>
      </c>
    </row>
    <row r="23" spans="1:1" x14ac:dyDescent="0.3">
      <c r="A23" s="6" t="s">
        <v>36</v>
      </c>
    </row>
    <row r="24" spans="1:1" x14ac:dyDescent="0.3">
      <c r="A24" s="6" t="s">
        <v>37</v>
      </c>
    </row>
    <row r="25" spans="1:1" x14ac:dyDescent="0.3">
      <c r="A25" s="6" t="s">
        <v>38</v>
      </c>
    </row>
    <row r="26" spans="1:1" x14ac:dyDescent="0.3">
      <c r="A26" s="6" t="s">
        <v>39</v>
      </c>
    </row>
    <row r="27" spans="1:1" x14ac:dyDescent="0.3">
      <c r="A27" s="6" t="s">
        <v>40</v>
      </c>
    </row>
    <row r="28" spans="1:1" x14ac:dyDescent="0.3">
      <c r="A28" s="6" t="s">
        <v>41</v>
      </c>
    </row>
    <row r="29" spans="1:1" x14ac:dyDescent="0.3">
      <c r="A29" s="6" t="s">
        <v>42</v>
      </c>
    </row>
    <row r="30" spans="1:1" x14ac:dyDescent="0.3">
      <c r="A30" s="6" t="s">
        <v>43</v>
      </c>
    </row>
    <row r="31" spans="1:1" x14ac:dyDescent="0.3">
      <c r="A31" s="6" t="s">
        <v>44</v>
      </c>
    </row>
    <row r="32" spans="1:1" x14ac:dyDescent="0.3">
      <c r="A32" s="6" t="s">
        <v>45</v>
      </c>
    </row>
    <row r="33" spans="1:1" x14ac:dyDescent="0.3">
      <c r="A33" s="6" t="s">
        <v>46</v>
      </c>
    </row>
    <row r="34" spans="1:1" x14ac:dyDescent="0.3">
      <c r="A34" s="6" t="s">
        <v>47</v>
      </c>
    </row>
    <row r="35" spans="1:1" x14ac:dyDescent="0.3">
      <c r="A35" s="6" t="s">
        <v>48</v>
      </c>
    </row>
    <row r="36" spans="1:1" x14ac:dyDescent="0.3">
      <c r="A36" s="6" t="s">
        <v>49</v>
      </c>
    </row>
    <row r="37" spans="1:1" x14ac:dyDescent="0.3">
      <c r="A37" s="6" t="s">
        <v>50</v>
      </c>
    </row>
    <row r="38" spans="1:1" x14ac:dyDescent="0.3">
      <c r="A38" s="6" t="s">
        <v>51</v>
      </c>
    </row>
    <row r="39" spans="1:1" x14ac:dyDescent="0.3">
      <c r="A39" s="6" t="s">
        <v>52</v>
      </c>
    </row>
    <row r="40" spans="1:1" x14ac:dyDescent="0.3">
      <c r="A40" s="6" t="s">
        <v>53</v>
      </c>
    </row>
    <row r="41" spans="1:1" x14ac:dyDescent="0.3">
      <c r="A41" s="6" t="s">
        <v>54</v>
      </c>
    </row>
    <row r="42" spans="1:1" x14ac:dyDescent="0.3">
      <c r="A42" s="6" t="s">
        <v>55</v>
      </c>
    </row>
    <row r="43" spans="1:1" x14ac:dyDescent="0.3">
      <c r="A43" s="6" t="s">
        <v>56</v>
      </c>
    </row>
    <row r="44" spans="1:1" x14ac:dyDescent="0.3">
      <c r="A44" s="6" t="s">
        <v>57</v>
      </c>
    </row>
    <row r="45" spans="1:1" x14ac:dyDescent="0.3">
      <c r="A45" s="6" t="s">
        <v>58</v>
      </c>
    </row>
    <row r="46" spans="1:1" x14ac:dyDescent="0.3">
      <c r="A46" s="6" t="s">
        <v>59</v>
      </c>
    </row>
    <row r="47" spans="1:1" x14ac:dyDescent="0.3">
      <c r="A47" s="6" t="s">
        <v>60</v>
      </c>
    </row>
    <row r="48" spans="1:1" x14ac:dyDescent="0.3">
      <c r="A48" s="6" t="s">
        <v>61</v>
      </c>
    </row>
    <row r="49" spans="1:1" x14ac:dyDescent="0.3">
      <c r="A49" s="6" t="s">
        <v>62</v>
      </c>
    </row>
    <row r="50" spans="1:1" x14ac:dyDescent="0.3">
      <c r="A50" s="6" t="s">
        <v>63</v>
      </c>
    </row>
    <row r="51" spans="1:1" x14ac:dyDescent="0.3">
      <c r="A51" s="6" t="s">
        <v>64</v>
      </c>
    </row>
  </sheetData>
  <sheetProtection sheet="1" objects="1" scenario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3</vt:i4>
      </vt:variant>
    </vt:vector>
  </HeadingPairs>
  <TitlesOfParts>
    <vt:vector size="9" baseType="lpstr">
      <vt:lpstr>DADOS DO CONTRIBUINTE</vt:lpstr>
      <vt:lpstr>RENDIMENTOS</vt:lpstr>
      <vt:lpstr>DESPESAS</vt:lpstr>
      <vt:lpstr>RESUMO</vt:lpstr>
      <vt:lpstr>RELATÓRIO FINAL</vt:lpstr>
      <vt:lpstr>BANCOS</vt:lpstr>
      <vt:lpstr>base_calculo</vt:lpstr>
      <vt:lpstr>despesas_dedutiveis</vt:lpstr>
      <vt:lpstr>rendimentos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Barbosa Rodrigues</dc:creator>
  <cp:lastModifiedBy>Sabrina Barbosa Rodrigues</cp:lastModifiedBy>
  <dcterms:created xsi:type="dcterms:W3CDTF">2026-10-21T17:34:58Z</dcterms:created>
  <dcterms:modified xsi:type="dcterms:W3CDTF">2026-10-25T16:39:08Z</dcterms:modified>
</cp:coreProperties>
</file>