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8.14.15\Dept\Traders\Private\InPlay\"/>
    </mc:Choice>
  </mc:AlternateContent>
  <xr:revisionPtr revIDLastSave="0" documentId="13_ncr:1_{6AFAE1AC-6DC4-4EA8-8106-DAE0B4E88074}" xr6:coauthVersionLast="47" xr6:coauthVersionMax="47" xr10:uidLastSave="{00000000-0000-0000-0000-000000000000}"/>
  <bookViews>
    <workbookView xWindow="57480" yWindow="-75" windowWidth="29040" windowHeight="15840" firstSheet="3" activeTab="10" xr2:uid="{00000000-000D-0000-FFFF-FFFF00000000}"/>
  </bookViews>
  <sheets>
    <sheet name="Sheet1" sheetId="1" r:id="rId1"/>
    <sheet name="MLBold" sheetId="4" r:id="rId2"/>
    <sheet name="NFLX" sheetId="5" r:id="rId3"/>
    <sheet name="NFL (2)X" sheetId="9" r:id="rId4"/>
    <sheet name="NFL " sheetId="10" r:id="rId5"/>
    <sheet name="NHL" sheetId="7" r:id="rId6"/>
    <sheet name="MLB" sheetId="11" r:id="rId7"/>
    <sheet name="NBA" sheetId="8" r:id="rId8"/>
    <sheet name="NCAAF" sheetId="6" r:id="rId9"/>
    <sheet name="NCAAM Div 1" sheetId="12" r:id="rId10"/>
    <sheet name="CBB ESPN" sheetId="14" r:id="rId11"/>
    <sheet name="CBB Games" sheetId="15" r:id="rId12"/>
    <sheet name="NV CBB" sheetId="19" r:id="rId13"/>
    <sheet name="NJ CBB" sheetId="20" r:id="rId14"/>
    <sheet name="IL CBB" sheetId="21" r:id="rId15"/>
    <sheet name="DC CBB" sheetId="22" r:id="rId16"/>
    <sheet name="CBB S2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54" i="7" l="1"/>
  <c r="AP151" i="7"/>
  <c r="BN171" i="7"/>
  <c r="R184" i="7"/>
  <c r="R187" i="8"/>
  <c r="R202" i="7"/>
  <c r="R186" i="8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R55" i="10"/>
  <c r="R179" i="8"/>
  <c r="R168" i="8"/>
  <c r="R151" i="7"/>
  <c r="R53" i="10"/>
  <c r="Y53" i="10" s="1"/>
  <c r="T53" i="10"/>
  <c r="V53" i="10"/>
  <c r="R54" i="10"/>
  <c r="T54" i="10"/>
  <c r="V54" i="10"/>
  <c r="AA121" i="6"/>
  <c r="AB20" i="14"/>
  <c r="N220" i="8" l="1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G220" i="8"/>
  <c r="G219" i="8"/>
  <c r="G218" i="8"/>
  <c r="G217" i="8"/>
  <c r="G216" i="8"/>
  <c r="G215" i="8"/>
  <c r="G214" i="8"/>
  <c r="G213" i="8"/>
  <c r="G212" i="8"/>
  <c r="F220" i="8"/>
  <c r="F219" i="8"/>
  <c r="F218" i="8"/>
  <c r="F217" i="8"/>
  <c r="F216" i="8"/>
  <c r="F215" i="8"/>
  <c r="F214" i="8"/>
  <c r="F213" i="8"/>
  <c r="F212" i="8"/>
  <c r="R220" i="8"/>
  <c r="R219" i="8"/>
  <c r="AW219" i="8" s="1"/>
  <c r="AX219" i="8" s="1"/>
  <c r="R218" i="8"/>
  <c r="AO218" i="8" s="1"/>
  <c r="AP218" i="8" s="1"/>
  <c r="R217" i="8"/>
  <c r="AW217" i="8" s="1"/>
  <c r="AX217" i="8" s="1"/>
  <c r="R216" i="8"/>
  <c r="AW216" i="8" s="1"/>
  <c r="AX216" i="8" s="1"/>
  <c r="R215" i="8"/>
  <c r="AG215" i="8" s="1"/>
  <c r="AH215" i="8" s="1"/>
  <c r="R214" i="8"/>
  <c r="BU214" i="8" s="1"/>
  <c r="BV214" i="8" s="1"/>
  <c r="R213" i="8"/>
  <c r="AG213" i="8" s="1"/>
  <c r="AH213" i="8" s="1"/>
  <c r="R212" i="8"/>
  <c r="T213" i="8"/>
  <c r="AJ213" i="8" s="1"/>
  <c r="V213" i="8"/>
  <c r="AD213" i="8"/>
  <c r="AL213" i="8"/>
  <c r="AT213" i="8"/>
  <c r="BB213" i="8"/>
  <c r="BJ213" i="8"/>
  <c r="BR213" i="8"/>
  <c r="BZ213" i="8"/>
  <c r="CH213" i="8"/>
  <c r="T214" i="8"/>
  <c r="AJ214" i="8" s="1"/>
  <c r="V214" i="8"/>
  <c r="AD214" i="8"/>
  <c r="AL214" i="8"/>
  <c r="AT214" i="8"/>
  <c r="BB214" i="8"/>
  <c r="BJ214" i="8"/>
  <c r="BR214" i="8"/>
  <c r="BZ214" i="8"/>
  <c r="CH214" i="8"/>
  <c r="T215" i="8"/>
  <c r="AJ215" i="8" s="1"/>
  <c r="AZ215" i="8" s="1"/>
  <c r="V215" i="8"/>
  <c r="AD215" i="8"/>
  <c r="AL215" i="8"/>
  <c r="AT215" i="8"/>
  <c r="BB215" i="8"/>
  <c r="BJ215" i="8"/>
  <c r="BR215" i="8"/>
  <c r="BZ215" i="8"/>
  <c r="CH215" i="8"/>
  <c r="T216" i="8"/>
  <c r="AJ216" i="8" s="1"/>
  <c r="V216" i="8"/>
  <c r="AD216" i="8"/>
  <c r="AL216" i="8"/>
  <c r="AT216" i="8"/>
  <c r="BB216" i="8"/>
  <c r="BJ216" i="8"/>
  <c r="BR216" i="8"/>
  <c r="BZ216" i="8"/>
  <c r="CH216" i="8"/>
  <c r="T217" i="8"/>
  <c r="AJ217" i="8" s="1"/>
  <c r="V217" i="8"/>
  <c r="AD217" i="8"/>
  <c r="AL217" i="8"/>
  <c r="AT217" i="8"/>
  <c r="BB217" i="8"/>
  <c r="BJ217" i="8"/>
  <c r="BR217" i="8"/>
  <c r="BZ217" i="8"/>
  <c r="CH217" i="8"/>
  <c r="T218" i="8"/>
  <c r="AJ218" i="8" s="1"/>
  <c r="AZ218" i="8" s="1"/>
  <c r="V218" i="8"/>
  <c r="AD218" i="8"/>
  <c r="AL218" i="8"/>
  <c r="AT218" i="8"/>
  <c r="BB218" i="8"/>
  <c r="BE218" i="8"/>
  <c r="BF218" i="8" s="1"/>
  <c r="BJ218" i="8"/>
  <c r="BR218" i="8"/>
  <c r="BU218" i="8"/>
  <c r="BV218" i="8" s="1"/>
  <c r="BZ218" i="8"/>
  <c r="CH218" i="8"/>
  <c r="T219" i="8"/>
  <c r="AJ219" i="8" s="1"/>
  <c r="BP219" i="8" s="1"/>
  <c r="V219" i="8"/>
  <c r="AD219" i="8"/>
  <c r="AL219" i="8"/>
  <c r="AT219" i="8"/>
  <c r="BB219" i="8"/>
  <c r="BJ219" i="8"/>
  <c r="BR219" i="8"/>
  <c r="BZ219" i="8"/>
  <c r="CH219" i="8"/>
  <c r="Y220" i="8"/>
  <c r="Z220" i="8" s="1"/>
  <c r="T220" i="8"/>
  <c r="AJ220" i="8" s="1"/>
  <c r="BX220" i="8" s="1"/>
  <c r="V220" i="8"/>
  <c r="AD220" i="8"/>
  <c r="AG220" i="8"/>
  <c r="AH220" i="8" s="1"/>
  <c r="AL220" i="8"/>
  <c r="AT220" i="8"/>
  <c r="AW220" i="8"/>
  <c r="AX220" i="8" s="1"/>
  <c r="BB220" i="8"/>
  <c r="BJ220" i="8"/>
  <c r="BM220" i="8"/>
  <c r="BN220" i="8" s="1"/>
  <c r="BR220" i="8"/>
  <c r="BZ220" i="8"/>
  <c r="CC220" i="8"/>
  <c r="CD220" i="8" s="1"/>
  <c r="CH220" i="8"/>
  <c r="AZ216" i="8" l="1"/>
  <c r="AB216" i="8"/>
  <c r="BP216" i="8"/>
  <c r="CF215" i="8"/>
  <c r="AZ217" i="8"/>
  <c r="BH217" i="8"/>
  <c r="CF218" i="8"/>
  <c r="AZ213" i="8"/>
  <c r="BP213" i="8"/>
  <c r="BX213" i="8"/>
  <c r="AR213" i="8"/>
  <c r="BH213" i="8"/>
  <c r="AB213" i="8"/>
  <c r="BX217" i="8"/>
  <c r="BP217" i="8"/>
  <c r="AB217" i="8"/>
  <c r="BH216" i="8"/>
  <c r="AR217" i="8"/>
  <c r="BE219" i="8"/>
  <c r="BF219" i="8" s="1"/>
  <c r="Y218" i="8"/>
  <c r="Z218" i="8" s="1"/>
  <c r="BE217" i="8"/>
  <c r="BF217" i="8" s="1"/>
  <c r="Y217" i="8"/>
  <c r="Z217" i="8" s="1"/>
  <c r="CC219" i="8"/>
  <c r="CD219" i="8" s="1"/>
  <c r="Y219" i="8"/>
  <c r="Z219" i="8" s="1"/>
  <c r="AG219" i="8"/>
  <c r="AH219" i="8" s="1"/>
  <c r="AO219" i="8"/>
  <c r="AP219" i="8" s="1"/>
  <c r="BU219" i="8"/>
  <c r="BV219" i="8" s="1"/>
  <c r="L220" i="8"/>
  <c r="U220" i="8" s="1"/>
  <c r="AK220" i="8" s="1"/>
  <c r="CG220" i="8" s="1"/>
  <c r="L218" i="8"/>
  <c r="U218" i="8" s="1"/>
  <c r="AK218" i="8" s="1"/>
  <c r="BI218" i="8" s="1"/>
  <c r="L217" i="8"/>
  <c r="U217" i="8" s="1"/>
  <c r="AK217" i="8" s="1"/>
  <c r="AS217" i="8" s="1"/>
  <c r="L213" i="8"/>
  <c r="U213" i="8" s="1"/>
  <c r="AK213" i="8" s="1"/>
  <c r="BI213" i="8" s="1"/>
  <c r="J215" i="8"/>
  <c r="S215" i="8" s="1"/>
  <c r="AI215" i="8" s="1"/>
  <c r="AY215" i="8" s="1"/>
  <c r="J213" i="8"/>
  <c r="S213" i="8" s="1"/>
  <c r="AI213" i="8" s="1"/>
  <c r="AY213" i="8" s="1"/>
  <c r="L214" i="8"/>
  <c r="U214" i="8" s="1"/>
  <c r="AK214" i="8" s="1"/>
  <c r="BQ214" i="8" s="1"/>
  <c r="L215" i="8"/>
  <c r="U215" i="8" s="1"/>
  <c r="AK215" i="8" s="1"/>
  <c r="BA215" i="8" s="1"/>
  <c r="J214" i="8"/>
  <c r="S214" i="8" s="1"/>
  <c r="AI214" i="8" s="1"/>
  <c r="BO214" i="8" s="1"/>
  <c r="BM215" i="8"/>
  <c r="BN215" i="8" s="1"/>
  <c r="J219" i="8"/>
  <c r="S219" i="8" s="1"/>
  <c r="AI219" i="8" s="1"/>
  <c r="BG219" i="8" s="1"/>
  <c r="AG218" i="8"/>
  <c r="AH218" i="8" s="1"/>
  <c r="Y215" i="8"/>
  <c r="Z215" i="8" s="1"/>
  <c r="AO214" i="8"/>
  <c r="AP214" i="8" s="1"/>
  <c r="BM214" i="8"/>
  <c r="BN214" i="8" s="1"/>
  <c r="BE214" i="8"/>
  <c r="BF214" i="8" s="1"/>
  <c r="AG214" i="8"/>
  <c r="AH214" i="8" s="1"/>
  <c r="CC214" i="8"/>
  <c r="CD214" i="8" s="1"/>
  <c r="AW214" i="8"/>
  <c r="AX214" i="8" s="1"/>
  <c r="Y214" i="8"/>
  <c r="Z214" i="8" s="1"/>
  <c r="BU213" i="8"/>
  <c r="BV213" i="8" s="1"/>
  <c r="AO213" i="8"/>
  <c r="AP213" i="8" s="1"/>
  <c r="J220" i="8"/>
  <c r="S220" i="8" s="1"/>
  <c r="AI220" i="8" s="1"/>
  <c r="BG220" i="8" s="1"/>
  <c r="J218" i="8"/>
  <c r="S218" i="8" s="1"/>
  <c r="AI218" i="8" s="1"/>
  <c r="AA218" i="8" s="1"/>
  <c r="J217" i="8"/>
  <c r="S217" i="8" s="1"/>
  <c r="AI217" i="8" s="1"/>
  <c r="BW217" i="8" s="1"/>
  <c r="J216" i="8"/>
  <c r="S216" i="8" s="1"/>
  <c r="AI216" i="8" s="1"/>
  <c r="BG216" i="8" s="1"/>
  <c r="AR220" i="8"/>
  <c r="AR215" i="8"/>
  <c r="BX215" i="8"/>
  <c r="BP215" i="8"/>
  <c r="AB215" i="8"/>
  <c r="BH215" i="8"/>
  <c r="AB214" i="8"/>
  <c r="BH214" i="8"/>
  <c r="AZ214" i="8"/>
  <c r="CF214" i="8"/>
  <c r="AR214" i="8"/>
  <c r="BX214" i="8"/>
  <c r="AB219" i="8"/>
  <c r="BH219" i="8"/>
  <c r="AZ219" i="8"/>
  <c r="CF219" i="8"/>
  <c r="AR219" i="8"/>
  <c r="BX219" i="8"/>
  <c r="L216" i="8"/>
  <c r="U216" i="8" s="1"/>
  <c r="AK216" i="8" s="1"/>
  <c r="AO216" i="8"/>
  <c r="AP216" i="8" s="1"/>
  <c r="BU216" i="8"/>
  <c r="BV216" i="8" s="1"/>
  <c r="BM216" i="8"/>
  <c r="BN216" i="8" s="1"/>
  <c r="AG216" i="8"/>
  <c r="AH216" i="8" s="1"/>
  <c r="Y216" i="8"/>
  <c r="Z216" i="8" s="1"/>
  <c r="BE216" i="8"/>
  <c r="BF216" i="8" s="1"/>
  <c r="L219" i="8"/>
  <c r="U219" i="8" s="1"/>
  <c r="AK219" i="8" s="1"/>
  <c r="AR218" i="8"/>
  <c r="BX218" i="8"/>
  <c r="BP218" i="8"/>
  <c r="AB218" i="8"/>
  <c r="BH218" i="8"/>
  <c r="CC216" i="8"/>
  <c r="CD216" i="8" s="1"/>
  <c r="BP220" i="8"/>
  <c r="AB220" i="8"/>
  <c r="BH220" i="8"/>
  <c r="AZ220" i="8"/>
  <c r="CF220" i="8"/>
  <c r="BP214" i="8"/>
  <c r="BM217" i="8"/>
  <c r="BN217" i="8" s="1"/>
  <c r="AG217" i="8"/>
  <c r="AH217" i="8" s="1"/>
  <c r="BU215" i="8"/>
  <c r="BV215" i="8" s="1"/>
  <c r="AO215" i="8"/>
  <c r="AP215" i="8" s="1"/>
  <c r="CC213" i="8"/>
  <c r="CD213" i="8" s="1"/>
  <c r="AW213" i="8"/>
  <c r="AX213" i="8" s="1"/>
  <c r="BU220" i="8"/>
  <c r="BV220" i="8" s="1"/>
  <c r="AO220" i="8"/>
  <c r="AP220" i="8" s="1"/>
  <c r="CC218" i="8"/>
  <c r="CD218" i="8" s="1"/>
  <c r="AW218" i="8"/>
  <c r="AX218" i="8" s="1"/>
  <c r="CF217" i="8"/>
  <c r="BM219" i="8"/>
  <c r="BN219" i="8" s="1"/>
  <c r="BU217" i="8"/>
  <c r="BV217" i="8" s="1"/>
  <c r="AO217" i="8"/>
  <c r="AP217" i="8" s="1"/>
  <c r="BX216" i="8"/>
  <c r="AR216" i="8"/>
  <c r="CC215" i="8"/>
  <c r="CD215" i="8" s="1"/>
  <c r="AW215" i="8"/>
  <c r="AX215" i="8" s="1"/>
  <c r="BE213" i="8"/>
  <c r="BF213" i="8" s="1"/>
  <c r="Y213" i="8"/>
  <c r="Z213" i="8" s="1"/>
  <c r="CC217" i="8"/>
  <c r="CD217" i="8" s="1"/>
  <c r="CF216" i="8"/>
  <c r="BE215" i="8"/>
  <c r="BF215" i="8" s="1"/>
  <c r="BM213" i="8"/>
  <c r="BN213" i="8" s="1"/>
  <c r="BE220" i="8"/>
  <c r="BF220" i="8" s="1"/>
  <c r="BM218" i="8"/>
  <c r="BN218" i="8" s="1"/>
  <c r="CF213" i="8"/>
  <c r="I3" i="22"/>
  <c r="AA215" i="8" l="1"/>
  <c r="BG215" i="8"/>
  <c r="BA218" i="8"/>
  <c r="BQ220" i="8"/>
  <c r="BI220" i="8"/>
  <c r="AC220" i="8"/>
  <c r="BY220" i="8"/>
  <c r="AS220" i="8"/>
  <c r="AS218" i="8"/>
  <c r="CG218" i="8"/>
  <c r="BG213" i="8"/>
  <c r="BO215" i="8"/>
  <c r="AQ215" i="8"/>
  <c r="BA220" i="8"/>
  <c r="BQ218" i="8"/>
  <c r="AC218" i="8"/>
  <c r="BY218" i="8"/>
  <c r="CG217" i="8"/>
  <c r="BY217" i="8"/>
  <c r="AC217" i="8"/>
  <c r="BQ217" i="8"/>
  <c r="BA217" i="8"/>
  <c r="BI217" i="8"/>
  <c r="BI215" i="8"/>
  <c r="BY214" i="8"/>
  <c r="BA214" i="8"/>
  <c r="BI214" i="8"/>
  <c r="AS214" i="8"/>
  <c r="AC213" i="8"/>
  <c r="BY213" i="8"/>
  <c r="BQ213" i="8"/>
  <c r="AS213" i="8"/>
  <c r="CG213" i="8"/>
  <c r="BA213" i="8"/>
  <c r="BO219" i="8"/>
  <c r="BW215" i="8"/>
  <c r="CE215" i="8"/>
  <c r="AA213" i="8"/>
  <c r="BO213" i="8"/>
  <c r="AQ213" i="8"/>
  <c r="BW213" i="8"/>
  <c r="CE213" i="8"/>
  <c r="AA219" i="8"/>
  <c r="BW219" i="8"/>
  <c r="AQ219" i="8"/>
  <c r="CE219" i="8"/>
  <c r="AY219" i="8"/>
  <c r="BG214" i="8"/>
  <c r="AA214" i="8"/>
  <c r="AY214" i="8"/>
  <c r="BW214" i="8"/>
  <c r="AQ214" i="8"/>
  <c r="CE214" i="8"/>
  <c r="CG214" i="8"/>
  <c r="AC214" i="8"/>
  <c r="AC215" i="8"/>
  <c r="CG215" i="8"/>
  <c r="BQ215" i="8"/>
  <c r="BY215" i="8"/>
  <c r="AS215" i="8"/>
  <c r="CE217" i="8"/>
  <c r="BO218" i="8"/>
  <c r="AQ217" i="8"/>
  <c r="AQ218" i="8"/>
  <c r="BW218" i="8"/>
  <c r="AY217" i="8"/>
  <c r="AY220" i="8"/>
  <c r="BW220" i="8"/>
  <c r="AA220" i="8"/>
  <c r="CE220" i="8"/>
  <c r="BO220" i="8"/>
  <c r="AQ220" i="8"/>
  <c r="AY218" i="8"/>
  <c r="CE218" i="8"/>
  <c r="BG218" i="8"/>
  <c r="BG217" i="8"/>
  <c r="AA217" i="8"/>
  <c r="BO217" i="8"/>
  <c r="AA216" i="8"/>
  <c r="BO216" i="8"/>
  <c r="BW216" i="8"/>
  <c r="AQ216" i="8"/>
  <c r="CE216" i="8"/>
  <c r="AY216" i="8"/>
  <c r="AC219" i="8"/>
  <c r="BI219" i="8"/>
  <c r="BA219" i="8"/>
  <c r="CG219" i="8"/>
  <c r="AS219" i="8"/>
  <c r="BY219" i="8"/>
  <c r="BQ219" i="8"/>
  <c r="AC216" i="8"/>
  <c r="BI216" i="8"/>
  <c r="CG216" i="8"/>
  <c r="BA216" i="8"/>
  <c r="AS216" i="8"/>
  <c r="BY216" i="8"/>
  <c r="BQ216" i="8"/>
  <c r="BR154" i="8"/>
  <c r="BR155" i="8"/>
  <c r="BR156" i="8"/>
  <c r="BR157" i="8"/>
  <c r="BR158" i="8"/>
  <c r="BR159" i="8"/>
  <c r="BR160" i="8"/>
  <c r="BR161" i="8"/>
  <c r="BR162" i="8"/>
  <c r="BR163" i="8"/>
  <c r="BR164" i="8"/>
  <c r="BR165" i="8"/>
  <c r="BR166" i="8"/>
  <c r="BR167" i="8"/>
  <c r="BR168" i="8"/>
  <c r="BR169" i="8"/>
  <c r="BR170" i="8"/>
  <c r="BR171" i="8"/>
  <c r="BR172" i="8"/>
  <c r="BR173" i="8"/>
  <c r="BR174" i="8"/>
  <c r="BR175" i="8"/>
  <c r="BR176" i="8"/>
  <c r="BR177" i="8"/>
  <c r="BR178" i="8"/>
  <c r="BR179" i="8"/>
  <c r="BR180" i="8"/>
  <c r="BR181" i="8"/>
  <c r="BR182" i="8"/>
  <c r="BR183" i="8"/>
  <c r="BR184" i="8"/>
  <c r="BR185" i="8"/>
  <c r="BR186" i="8"/>
  <c r="BR187" i="8"/>
  <c r="BR188" i="8"/>
  <c r="BR189" i="8"/>
  <c r="BR190" i="8"/>
  <c r="BR191" i="8"/>
  <c r="BR192" i="8"/>
  <c r="BR193" i="8"/>
  <c r="BR194" i="8"/>
  <c r="BR195" i="8"/>
  <c r="BR196" i="8"/>
  <c r="BR197" i="8"/>
  <c r="BR198" i="8"/>
  <c r="BR199" i="8"/>
  <c r="BR200" i="8"/>
  <c r="BR201" i="8"/>
  <c r="BR202" i="8"/>
  <c r="BR203" i="8"/>
  <c r="BR204" i="8"/>
  <c r="BR205" i="8"/>
  <c r="BR206" i="8"/>
  <c r="BR207" i="8"/>
  <c r="BR208" i="8"/>
  <c r="BR209" i="8"/>
  <c r="BR210" i="8"/>
  <c r="BR211" i="8"/>
  <c r="BR212" i="8"/>
  <c r="BR153" i="8"/>
  <c r="BR152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172" i="8"/>
  <c r="BJ173" i="8"/>
  <c r="BJ174" i="8"/>
  <c r="BJ175" i="8"/>
  <c r="BJ176" i="8"/>
  <c r="BJ177" i="8"/>
  <c r="BJ178" i="8"/>
  <c r="BJ179" i="8"/>
  <c r="BJ180" i="8"/>
  <c r="BJ181" i="8"/>
  <c r="BJ182" i="8"/>
  <c r="BJ183" i="8"/>
  <c r="BJ184" i="8"/>
  <c r="BJ185" i="8"/>
  <c r="BJ186" i="8"/>
  <c r="BJ187" i="8"/>
  <c r="BJ188" i="8"/>
  <c r="BJ189" i="8"/>
  <c r="BJ190" i="8"/>
  <c r="BJ191" i="8"/>
  <c r="BJ192" i="8"/>
  <c r="BJ193" i="8"/>
  <c r="BJ194" i="8"/>
  <c r="BJ195" i="8"/>
  <c r="BJ196" i="8"/>
  <c r="BJ197" i="8"/>
  <c r="BJ198" i="8"/>
  <c r="BJ199" i="8"/>
  <c r="BJ200" i="8"/>
  <c r="BJ201" i="8"/>
  <c r="BJ202" i="8"/>
  <c r="BJ203" i="8"/>
  <c r="BJ204" i="8"/>
  <c r="BJ205" i="8"/>
  <c r="BJ206" i="8"/>
  <c r="BJ207" i="8"/>
  <c r="BJ208" i="8"/>
  <c r="BJ209" i="8"/>
  <c r="BJ210" i="8"/>
  <c r="BJ211" i="8"/>
  <c r="BJ212" i="8"/>
  <c r="BJ153" i="8"/>
  <c r="BJ152" i="8"/>
  <c r="M3" i="22" l="1"/>
  <c r="L3" i="22" l="1"/>
  <c r="H3" i="22"/>
  <c r="K3" i="22"/>
  <c r="J3" i="22"/>
  <c r="G3" i="22"/>
  <c r="F3" i="22"/>
  <c r="D3" i="22"/>
  <c r="C3" i="22"/>
  <c r="B3" i="22"/>
  <c r="AD200" i="14"/>
  <c r="BC200" i="14" s="1"/>
  <c r="BM200" i="15" s="1"/>
  <c r="K200" i="22" s="1"/>
  <c r="AD199" i="14"/>
  <c r="BC199" i="14" s="1"/>
  <c r="BM199" i="15" s="1"/>
  <c r="K199" i="22" s="1"/>
  <c r="AD198" i="14"/>
  <c r="BC198" i="14" s="1"/>
  <c r="BM198" i="15" s="1"/>
  <c r="K198" i="22" s="1"/>
  <c r="AD197" i="14"/>
  <c r="BC197" i="14" s="1"/>
  <c r="BM197" i="15" s="1"/>
  <c r="K197" i="22" s="1"/>
  <c r="AD196" i="14"/>
  <c r="BC196" i="14" s="1"/>
  <c r="BM196" i="15" s="1"/>
  <c r="K196" i="22" s="1"/>
  <c r="AD195" i="14"/>
  <c r="BC195" i="14" s="1"/>
  <c r="BM195" i="15" s="1"/>
  <c r="K195" i="22" s="1"/>
  <c r="AD194" i="14"/>
  <c r="BC194" i="14" s="1"/>
  <c r="BM194" i="15" s="1"/>
  <c r="K194" i="22" s="1"/>
  <c r="AD193" i="14"/>
  <c r="BC193" i="14" s="1"/>
  <c r="BM193" i="15" s="1"/>
  <c r="AD192" i="14"/>
  <c r="BC192" i="14" s="1"/>
  <c r="BM192" i="15" s="1"/>
  <c r="K192" i="22" s="1"/>
  <c r="AD191" i="14"/>
  <c r="BC191" i="14" s="1"/>
  <c r="BM191" i="15" s="1"/>
  <c r="AD190" i="14"/>
  <c r="BC190" i="14" s="1"/>
  <c r="BM190" i="15" s="1"/>
  <c r="AD189" i="14"/>
  <c r="BC189" i="14" s="1"/>
  <c r="BM189" i="15" s="1"/>
  <c r="K189" i="22" s="1"/>
  <c r="AD188" i="14"/>
  <c r="BC188" i="14" s="1"/>
  <c r="BM188" i="15" s="1"/>
  <c r="K188" i="22" s="1"/>
  <c r="AD187" i="14"/>
  <c r="BC187" i="14" s="1"/>
  <c r="BM187" i="15" s="1"/>
  <c r="K187" i="22" s="1"/>
  <c r="AD186" i="14"/>
  <c r="BC186" i="14" s="1"/>
  <c r="BM186" i="15" s="1"/>
  <c r="K186" i="22" s="1"/>
  <c r="AD185" i="14"/>
  <c r="BC185" i="14" s="1"/>
  <c r="BM185" i="15" s="1"/>
  <c r="AD184" i="14"/>
  <c r="BC184" i="14" s="1"/>
  <c r="BM184" i="15" s="1"/>
  <c r="K184" i="22" s="1"/>
  <c r="AD183" i="14"/>
  <c r="BC183" i="14" s="1"/>
  <c r="BM183" i="15" s="1"/>
  <c r="K183" i="22" s="1"/>
  <c r="AD182" i="14"/>
  <c r="BC182" i="14" s="1"/>
  <c r="BM182" i="15" s="1"/>
  <c r="K182" i="22" s="1"/>
  <c r="AD181" i="14"/>
  <c r="BC181" i="14" s="1"/>
  <c r="BM181" i="15" s="1"/>
  <c r="AD180" i="14"/>
  <c r="BC180" i="14" s="1"/>
  <c r="BM180" i="15" s="1"/>
  <c r="K180" i="22" s="1"/>
  <c r="AD179" i="14"/>
  <c r="BC179" i="14" s="1"/>
  <c r="BM179" i="15" s="1"/>
  <c r="K179" i="22" s="1"/>
  <c r="AD178" i="14"/>
  <c r="BC178" i="14" s="1"/>
  <c r="BM178" i="15" s="1"/>
  <c r="K178" i="22" s="1"/>
  <c r="AD177" i="14"/>
  <c r="BC177" i="14" s="1"/>
  <c r="BM177" i="15" s="1"/>
  <c r="AD176" i="14"/>
  <c r="BC176" i="14" s="1"/>
  <c r="BM176" i="15" s="1"/>
  <c r="K176" i="22" s="1"/>
  <c r="AD175" i="14"/>
  <c r="BC175" i="14" s="1"/>
  <c r="BM175" i="15" s="1"/>
  <c r="AD174" i="14"/>
  <c r="BC174" i="14" s="1"/>
  <c r="BM174" i="15" s="1"/>
  <c r="K174" i="22" s="1"/>
  <c r="AD173" i="14"/>
  <c r="BC173" i="14" s="1"/>
  <c r="BM173" i="15" s="1"/>
  <c r="AD172" i="14"/>
  <c r="BC172" i="14" s="1"/>
  <c r="BM172" i="15" s="1"/>
  <c r="K172" i="22" s="1"/>
  <c r="AD171" i="14"/>
  <c r="BC171" i="14" s="1"/>
  <c r="BM171" i="15" s="1"/>
  <c r="AD170" i="14"/>
  <c r="BC170" i="14" s="1"/>
  <c r="BM170" i="15" s="1"/>
  <c r="K170" i="22" s="1"/>
  <c r="AD169" i="14"/>
  <c r="BC169" i="14" s="1"/>
  <c r="BM169" i="15" s="1"/>
  <c r="AD168" i="14"/>
  <c r="BC168" i="14" s="1"/>
  <c r="BM168" i="15" s="1"/>
  <c r="K168" i="22" s="1"/>
  <c r="AD167" i="14"/>
  <c r="BC167" i="14" s="1"/>
  <c r="BM167" i="15" s="1"/>
  <c r="K167" i="22" s="1"/>
  <c r="AD166" i="14"/>
  <c r="BC166" i="14" s="1"/>
  <c r="BM166" i="15" s="1"/>
  <c r="K166" i="22" s="1"/>
  <c r="AD165" i="14"/>
  <c r="BC165" i="14" s="1"/>
  <c r="BM165" i="15" s="1"/>
  <c r="K165" i="22" s="1"/>
  <c r="AD164" i="14"/>
  <c r="BC164" i="14" s="1"/>
  <c r="BM164" i="15" s="1"/>
  <c r="K164" i="22" s="1"/>
  <c r="AD163" i="14"/>
  <c r="BC163" i="14" s="1"/>
  <c r="BM163" i="15" s="1"/>
  <c r="K163" i="22" s="1"/>
  <c r="AD162" i="14"/>
  <c r="BC162" i="14" s="1"/>
  <c r="BM162" i="15" s="1"/>
  <c r="K162" i="22" s="1"/>
  <c r="AD161" i="14"/>
  <c r="BC161" i="14" s="1"/>
  <c r="BM161" i="15" s="1"/>
  <c r="K161" i="22" s="1"/>
  <c r="AD160" i="14"/>
  <c r="BC160" i="14" s="1"/>
  <c r="BM160" i="15" s="1"/>
  <c r="K160" i="22" s="1"/>
  <c r="AD159" i="14"/>
  <c r="BC159" i="14" s="1"/>
  <c r="BM159" i="15" s="1"/>
  <c r="K159" i="22" s="1"/>
  <c r="AD158" i="14"/>
  <c r="BC158" i="14" s="1"/>
  <c r="BM158" i="15" s="1"/>
  <c r="K158" i="22" s="1"/>
  <c r="AD157" i="14"/>
  <c r="BC157" i="14" s="1"/>
  <c r="BM157" i="15" s="1"/>
  <c r="K157" i="22" s="1"/>
  <c r="AD156" i="14"/>
  <c r="BC156" i="14" s="1"/>
  <c r="BM156" i="15" s="1"/>
  <c r="K156" i="22" s="1"/>
  <c r="AD155" i="14"/>
  <c r="BC155" i="14" s="1"/>
  <c r="BM155" i="15" s="1"/>
  <c r="K155" i="22" s="1"/>
  <c r="AD154" i="14"/>
  <c r="BC154" i="14" s="1"/>
  <c r="BM154" i="15" s="1"/>
  <c r="K154" i="22" s="1"/>
  <c r="AD153" i="14"/>
  <c r="BC153" i="14" s="1"/>
  <c r="BM153" i="15" s="1"/>
  <c r="K153" i="22" s="1"/>
  <c r="AD152" i="14"/>
  <c r="BC152" i="14" s="1"/>
  <c r="BM152" i="15" s="1"/>
  <c r="K152" i="22" s="1"/>
  <c r="AD151" i="14"/>
  <c r="BC151" i="14" s="1"/>
  <c r="BM151" i="15" s="1"/>
  <c r="K151" i="22" s="1"/>
  <c r="AD150" i="14"/>
  <c r="BC150" i="14" s="1"/>
  <c r="BM150" i="15" s="1"/>
  <c r="K150" i="22" s="1"/>
  <c r="AD149" i="14"/>
  <c r="BC149" i="14" s="1"/>
  <c r="BM149" i="15" s="1"/>
  <c r="K149" i="22" s="1"/>
  <c r="AD148" i="14"/>
  <c r="BC148" i="14" s="1"/>
  <c r="BM148" i="15" s="1"/>
  <c r="K148" i="22" s="1"/>
  <c r="AD147" i="14"/>
  <c r="BC147" i="14" s="1"/>
  <c r="BM147" i="15" s="1"/>
  <c r="K147" i="22" s="1"/>
  <c r="AD146" i="14"/>
  <c r="BC146" i="14" s="1"/>
  <c r="BM146" i="15" s="1"/>
  <c r="K146" i="22" s="1"/>
  <c r="AD145" i="14"/>
  <c r="BC145" i="14" s="1"/>
  <c r="BM145" i="15" s="1"/>
  <c r="K145" i="22" s="1"/>
  <c r="AD144" i="14"/>
  <c r="BC144" i="14" s="1"/>
  <c r="BM144" i="15" s="1"/>
  <c r="K144" i="22" s="1"/>
  <c r="AD143" i="14"/>
  <c r="BC143" i="14" s="1"/>
  <c r="BM143" i="15" s="1"/>
  <c r="K143" i="22" s="1"/>
  <c r="AD142" i="14"/>
  <c r="BC142" i="14" s="1"/>
  <c r="BM142" i="15" s="1"/>
  <c r="K142" i="22" s="1"/>
  <c r="AD141" i="14"/>
  <c r="BC141" i="14" s="1"/>
  <c r="BM141" i="15" s="1"/>
  <c r="K141" i="22" s="1"/>
  <c r="AD140" i="14"/>
  <c r="BC140" i="14" s="1"/>
  <c r="BM140" i="15" s="1"/>
  <c r="K140" i="22" s="1"/>
  <c r="AD139" i="14"/>
  <c r="BC139" i="14" s="1"/>
  <c r="BM139" i="15" s="1"/>
  <c r="K139" i="22" s="1"/>
  <c r="AD138" i="14"/>
  <c r="BC138" i="14" s="1"/>
  <c r="BM138" i="15" s="1"/>
  <c r="K138" i="22" s="1"/>
  <c r="AD137" i="14"/>
  <c r="BC137" i="14" s="1"/>
  <c r="BM137" i="15" s="1"/>
  <c r="K137" i="22" s="1"/>
  <c r="AD136" i="14"/>
  <c r="BC136" i="14" s="1"/>
  <c r="BM136" i="15" s="1"/>
  <c r="K136" i="22" s="1"/>
  <c r="AD135" i="14"/>
  <c r="BC135" i="14" s="1"/>
  <c r="BM135" i="15" s="1"/>
  <c r="K135" i="22" s="1"/>
  <c r="AD134" i="14"/>
  <c r="BC134" i="14" s="1"/>
  <c r="BM134" i="15" s="1"/>
  <c r="K134" i="22" s="1"/>
  <c r="AD133" i="14"/>
  <c r="BC133" i="14" s="1"/>
  <c r="BM133" i="15" s="1"/>
  <c r="K133" i="22" s="1"/>
  <c r="AD132" i="14"/>
  <c r="BC132" i="14" s="1"/>
  <c r="BM132" i="15" s="1"/>
  <c r="K132" i="22" s="1"/>
  <c r="AD131" i="14"/>
  <c r="BC131" i="14" s="1"/>
  <c r="BM131" i="15" s="1"/>
  <c r="K131" i="22" s="1"/>
  <c r="AD130" i="14"/>
  <c r="BC130" i="14" s="1"/>
  <c r="BM130" i="15" s="1"/>
  <c r="K130" i="22" s="1"/>
  <c r="AD129" i="14"/>
  <c r="BC129" i="14" s="1"/>
  <c r="BM129" i="15" s="1"/>
  <c r="K129" i="22" s="1"/>
  <c r="AD128" i="14"/>
  <c r="BC128" i="14" s="1"/>
  <c r="BM128" i="15" s="1"/>
  <c r="K128" i="22" s="1"/>
  <c r="AD127" i="14"/>
  <c r="BC127" i="14" s="1"/>
  <c r="BM127" i="15" s="1"/>
  <c r="K127" i="22" s="1"/>
  <c r="AD126" i="14"/>
  <c r="BC126" i="14" s="1"/>
  <c r="BM126" i="15" s="1"/>
  <c r="K126" i="22" s="1"/>
  <c r="AD125" i="14"/>
  <c r="BC125" i="14" s="1"/>
  <c r="BM125" i="15" s="1"/>
  <c r="K125" i="22" s="1"/>
  <c r="AD124" i="14"/>
  <c r="BC124" i="14" s="1"/>
  <c r="BM124" i="15" s="1"/>
  <c r="K124" i="22" s="1"/>
  <c r="AD123" i="14"/>
  <c r="BC123" i="14" s="1"/>
  <c r="BM123" i="15" s="1"/>
  <c r="K123" i="22" s="1"/>
  <c r="AD122" i="14"/>
  <c r="BC122" i="14" s="1"/>
  <c r="BM122" i="15" s="1"/>
  <c r="K122" i="22" s="1"/>
  <c r="AD121" i="14"/>
  <c r="BC121" i="14" s="1"/>
  <c r="BM121" i="15" s="1"/>
  <c r="K121" i="22" s="1"/>
  <c r="AD120" i="14"/>
  <c r="BC120" i="14" s="1"/>
  <c r="BM120" i="15" s="1"/>
  <c r="K120" i="22" s="1"/>
  <c r="AD119" i="14"/>
  <c r="BC119" i="14" s="1"/>
  <c r="BM119" i="15" s="1"/>
  <c r="K119" i="22" s="1"/>
  <c r="AD118" i="14"/>
  <c r="BC118" i="14" s="1"/>
  <c r="BM118" i="15" s="1"/>
  <c r="K118" i="22" s="1"/>
  <c r="AD117" i="14"/>
  <c r="BC117" i="14" s="1"/>
  <c r="BM117" i="15" s="1"/>
  <c r="K117" i="22" s="1"/>
  <c r="AD116" i="14"/>
  <c r="BC116" i="14" s="1"/>
  <c r="BM116" i="15" s="1"/>
  <c r="K116" i="22" s="1"/>
  <c r="AD115" i="14"/>
  <c r="BC115" i="14" s="1"/>
  <c r="BM115" i="15" s="1"/>
  <c r="AD114" i="14"/>
  <c r="BC114" i="14" s="1"/>
  <c r="BM114" i="15" s="1"/>
  <c r="AD113" i="14"/>
  <c r="BC113" i="14" s="1"/>
  <c r="BM113" i="15" s="1"/>
  <c r="K113" i="22" s="1"/>
  <c r="AD112" i="14"/>
  <c r="BC112" i="14" s="1"/>
  <c r="BM112" i="15" s="1"/>
  <c r="K112" i="22" s="1"/>
  <c r="AD111" i="14"/>
  <c r="BC111" i="14" s="1"/>
  <c r="BM111" i="15" s="1"/>
  <c r="K111" i="22" s="1"/>
  <c r="AD110" i="14"/>
  <c r="BC110" i="14" s="1"/>
  <c r="BM110" i="15" s="1"/>
  <c r="K110" i="22" s="1"/>
  <c r="AD109" i="14"/>
  <c r="BC109" i="14" s="1"/>
  <c r="BM109" i="15" s="1"/>
  <c r="K109" i="22" s="1"/>
  <c r="AD108" i="14"/>
  <c r="BC108" i="14" s="1"/>
  <c r="BM108" i="15" s="1"/>
  <c r="K108" i="22" s="1"/>
  <c r="AD107" i="14"/>
  <c r="BC107" i="14" s="1"/>
  <c r="BM107" i="15" s="1"/>
  <c r="K107" i="22" s="1"/>
  <c r="AD106" i="14"/>
  <c r="BC106" i="14" s="1"/>
  <c r="BM106" i="15" s="1"/>
  <c r="K106" i="22" s="1"/>
  <c r="AD105" i="14"/>
  <c r="BC105" i="14" s="1"/>
  <c r="BM105" i="15" s="1"/>
  <c r="K105" i="22" s="1"/>
  <c r="AD104" i="14"/>
  <c r="BC104" i="14" s="1"/>
  <c r="BM104" i="15" s="1"/>
  <c r="K104" i="22" s="1"/>
  <c r="AD103" i="14"/>
  <c r="BC103" i="14" s="1"/>
  <c r="BM103" i="15" s="1"/>
  <c r="K103" i="22" s="1"/>
  <c r="AD102" i="14"/>
  <c r="BC102" i="14" s="1"/>
  <c r="BM102" i="15" s="1"/>
  <c r="K102" i="22" s="1"/>
  <c r="AD101" i="14"/>
  <c r="BC101" i="14" s="1"/>
  <c r="BM101" i="15" s="1"/>
  <c r="K101" i="22" s="1"/>
  <c r="AD100" i="14"/>
  <c r="BC100" i="14" s="1"/>
  <c r="BM100" i="15" s="1"/>
  <c r="K100" i="22" s="1"/>
  <c r="AD99" i="14"/>
  <c r="BC99" i="14" s="1"/>
  <c r="BM99" i="15" s="1"/>
  <c r="K99" i="22" s="1"/>
  <c r="AD98" i="14"/>
  <c r="BC98" i="14" s="1"/>
  <c r="BM98" i="15" s="1"/>
  <c r="K98" i="22" s="1"/>
  <c r="AD97" i="14"/>
  <c r="BC97" i="14" s="1"/>
  <c r="BM97" i="15" s="1"/>
  <c r="K97" i="22" s="1"/>
  <c r="AD96" i="14"/>
  <c r="BC96" i="14" s="1"/>
  <c r="BM96" i="15" s="1"/>
  <c r="K96" i="22" s="1"/>
  <c r="AD95" i="14"/>
  <c r="BC95" i="14" s="1"/>
  <c r="BM95" i="15" s="1"/>
  <c r="K95" i="22" s="1"/>
  <c r="AD94" i="14"/>
  <c r="BC94" i="14" s="1"/>
  <c r="BM94" i="15" s="1"/>
  <c r="K94" i="22" s="1"/>
  <c r="AD93" i="14"/>
  <c r="BC93" i="14" s="1"/>
  <c r="BM93" i="15" s="1"/>
  <c r="K93" i="22" s="1"/>
  <c r="AD92" i="14"/>
  <c r="BC92" i="14" s="1"/>
  <c r="BM92" i="15" s="1"/>
  <c r="K92" i="22" s="1"/>
  <c r="AD91" i="14"/>
  <c r="BC91" i="14" s="1"/>
  <c r="BM91" i="15" s="1"/>
  <c r="K91" i="22" s="1"/>
  <c r="AD90" i="14"/>
  <c r="BC90" i="14" s="1"/>
  <c r="BM90" i="15" s="1"/>
  <c r="K90" i="22" s="1"/>
  <c r="AD89" i="14"/>
  <c r="BC89" i="14" s="1"/>
  <c r="BM89" i="15" s="1"/>
  <c r="K89" i="22" s="1"/>
  <c r="AD88" i="14"/>
  <c r="BC88" i="14" s="1"/>
  <c r="BM88" i="15" s="1"/>
  <c r="K88" i="22" s="1"/>
  <c r="AD87" i="14"/>
  <c r="BC87" i="14" s="1"/>
  <c r="BM87" i="15" s="1"/>
  <c r="K87" i="22" s="1"/>
  <c r="AD86" i="14"/>
  <c r="BC86" i="14" s="1"/>
  <c r="BM86" i="15" s="1"/>
  <c r="K86" i="22" s="1"/>
  <c r="AD85" i="14"/>
  <c r="BC85" i="14" s="1"/>
  <c r="BM85" i="15" s="1"/>
  <c r="K85" i="22" s="1"/>
  <c r="AD84" i="14"/>
  <c r="BC84" i="14" s="1"/>
  <c r="BM84" i="15" s="1"/>
  <c r="K84" i="22" s="1"/>
  <c r="AD83" i="14"/>
  <c r="BC83" i="14" s="1"/>
  <c r="BM83" i="15" s="1"/>
  <c r="AD82" i="14"/>
  <c r="BC82" i="14" s="1"/>
  <c r="BM82" i="15" s="1"/>
  <c r="K82" i="22" s="1"/>
  <c r="AD81" i="14"/>
  <c r="BC81" i="14" s="1"/>
  <c r="BM81" i="15" s="1"/>
  <c r="K81" i="22" s="1"/>
  <c r="AD80" i="14"/>
  <c r="BC80" i="14" s="1"/>
  <c r="BM80" i="15" s="1"/>
  <c r="K80" i="22" s="1"/>
  <c r="AD79" i="14"/>
  <c r="BC79" i="14" s="1"/>
  <c r="BM79" i="15" s="1"/>
  <c r="K79" i="22" s="1"/>
  <c r="AD78" i="14"/>
  <c r="BC78" i="14" s="1"/>
  <c r="BM78" i="15" s="1"/>
  <c r="K78" i="22" s="1"/>
  <c r="AD77" i="14"/>
  <c r="BC77" i="14" s="1"/>
  <c r="BM77" i="15" s="1"/>
  <c r="K77" i="22" s="1"/>
  <c r="AD76" i="14"/>
  <c r="BC76" i="14" s="1"/>
  <c r="BM76" i="15" s="1"/>
  <c r="K76" i="22" s="1"/>
  <c r="AD75" i="14"/>
  <c r="BC75" i="14" s="1"/>
  <c r="BM75" i="15" s="1"/>
  <c r="K75" i="22" s="1"/>
  <c r="AD74" i="14"/>
  <c r="BC74" i="14" s="1"/>
  <c r="BM74" i="15" s="1"/>
  <c r="K74" i="22" s="1"/>
  <c r="AD73" i="14"/>
  <c r="BC73" i="14" s="1"/>
  <c r="BM73" i="15" s="1"/>
  <c r="K73" i="22" s="1"/>
  <c r="AD72" i="14"/>
  <c r="BC72" i="14" s="1"/>
  <c r="BM72" i="15" s="1"/>
  <c r="K72" i="22" s="1"/>
  <c r="AD71" i="14"/>
  <c r="BC71" i="14" s="1"/>
  <c r="BM71" i="15" s="1"/>
  <c r="K71" i="22" s="1"/>
  <c r="AD70" i="14"/>
  <c r="BC70" i="14" s="1"/>
  <c r="BM70" i="15" s="1"/>
  <c r="K70" i="22" s="1"/>
  <c r="AD69" i="14"/>
  <c r="BC69" i="14" s="1"/>
  <c r="BM69" i="15" s="1"/>
  <c r="K69" i="22" s="1"/>
  <c r="AD68" i="14"/>
  <c r="BC68" i="14" s="1"/>
  <c r="BM68" i="15" s="1"/>
  <c r="K68" i="22" s="1"/>
  <c r="AD67" i="14"/>
  <c r="BC67" i="14" s="1"/>
  <c r="BM67" i="15" s="1"/>
  <c r="K67" i="22" s="1"/>
  <c r="AD66" i="14"/>
  <c r="BC66" i="14" s="1"/>
  <c r="BM66" i="15" s="1"/>
  <c r="K66" i="22" s="1"/>
  <c r="AD65" i="14"/>
  <c r="BC65" i="14" s="1"/>
  <c r="BM65" i="15" s="1"/>
  <c r="K65" i="22" s="1"/>
  <c r="AD64" i="14"/>
  <c r="BC64" i="14" s="1"/>
  <c r="BM64" i="15" s="1"/>
  <c r="K64" i="22" s="1"/>
  <c r="AD63" i="14"/>
  <c r="BC63" i="14" s="1"/>
  <c r="BM63" i="15" s="1"/>
  <c r="K63" i="22" s="1"/>
  <c r="AD62" i="14"/>
  <c r="BC62" i="14" s="1"/>
  <c r="BM62" i="15" s="1"/>
  <c r="K62" i="22" s="1"/>
  <c r="AD61" i="14"/>
  <c r="BC61" i="14" s="1"/>
  <c r="BM61" i="15" s="1"/>
  <c r="K61" i="22" s="1"/>
  <c r="AD60" i="14"/>
  <c r="BC60" i="14" s="1"/>
  <c r="BM60" i="15" s="1"/>
  <c r="K60" i="22" s="1"/>
  <c r="AD59" i="14"/>
  <c r="BC59" i="14" s="1"/>
  <c r="BM59" i="15" s="1"/>
  <c r="K59" i="22" s="1"/>
  <c r="AD58" i="14"/>
  <c r="BC58" i="14" s="1"/>
  <c r="BM58" i="15" s="1"/>
  <c r="K58" i="22" s="1"/>
  <c r="AD57" i="14"/>
  <c r="BC57" i="14" s="1"/>
  <c r="BM57" i="15" s="1"/>
  <c r="K57" i="22" s="1"/>
  <c r="AD56" i="14"/>
  <c r="BC56" i="14" s="1"/>
  <c r="BM56" i="15" s="1"/>
  <c r="K56" i="22" s="1"/>
  <c r="AD55" i="14"/>
  <c r="BC55" i="14" s="1"/>
  <c r="BM55" i="15" s="1"/>
  <c r="K55" i="22" s="1"/>
  <c r="AD54" i="14"/>
  <c r="BC54" i="14" s="1"/>
  <c r="BM54" i="15" s="1"/>
  <c r="K54" i="22" s="1"/>
  <c r="AD53" i="14"/>
  <c r="BC53" i="14" s="1"/>
  <c r="BM53" i="15" s="1"/>
  <c r="AD52" i="14"/>
  <c r="BC52" i="14" s="1"/>
  <c r="BM52" i="15" s="1"/>
  <c r="K52" i="22" s="1"/>
  <c r="AD51" i="14"/>
  <c r="BC51" i="14" s="1"/>
  <c r="BM51" i="15" s="1"/>
  <c r="AD50" i="14"/>
  <c r="BC50" i="14" s="1"/>
  <c r="BM50" i="15" s="1"/>
  <c r="AD49" i="14"/>
  <c r="BC49" i="14" s="1"/>
  <c r="BM49" i="15" s="1"/>
  <c r="K49" i="22" s="1"/>
  <c r="AD48" i="14"/>
  <c r="BC48" i="14" s="1"/>
  <c r="BM48" i="15" s="1"/>
  <c r="K48" i="22" s="1"/>
  <c r="AD47" i="14"/>
  <c r="BC47" i="14" s="1"/>
  <c r="BM47" i="15" s="1"/>
  <c r="K47" i="22" s="1"/>
  <c r="AD46" i="14"/>
  <c r="BC46" i="14" s="1"/>
  <c r="BM46" i="15" s="1"/>
  <c r="K46" i="22" s="1"/>
  <c r="AD45" i="14"/>
  <c r="BC45" i="14" s="1"/>
  <c r="BM45" i="15" s="1"/>
  <c r="K45" i="22" s="1"/>
  <c r="AD44" i="14"/>
  <c r="BC44" i="14" s="1"/>
  <c r="BM44" i="15" s="1"/>
  <c r="K44" i="22" s="1"/>
  <c r="AD43" i="14"/>
  <c r="BC43" i="14" s="1"/>
  <c r="BM43" i="15" s="1"/>
  <c r="K43" i="22" s="1"/>
  <c r="AD42" i="14"/>
  <c r="BC42" i="14" s="1"/>
  <c r="BM42" i="15" s="1"/>
  <c r="K42" i="22" s="1"/>
  <c r="AD41" i="14"/>
  <c r="BC41" i="14" s="1"/>
  <c r="BM41" i="15" s="1"/>
  <c r="K41" i="22" s="1"/>
  <c r="AD40" i="14"/>
  <c r="BC40" i="14" s="1"/>
  <c r="BM40" i="15" s="1"/>
  <c r="K40" i="22" s="1"/>
  <c r="AD39" i="14"/>
  <c r="BC39" i="14" s="1"/>
  <c r="BM39" i="15" s="1"/>
  <c r="K39" i="22" s="1"/>
  <c r="AD38" i="14"/>
  <c r="BC38" i="14" s="1"/>
  <c r="BM38" i="15" s="1"/>
  <c r="K38" i="22" s="1"/>
  <c r="AD37" i="14"/>
  <c r="BC37" i="14" s="1"/>
  <c r="BM37" i="15" s="1"/>
  <c r="K37" i="22" s="1"/>
  <c r="AD36" i="14"/>
  <c r="BC36" i="14" s="1"/>
  <c r="BM36" i="15" s="1"/>
  <c r="K36" i="22" s="1"/>
  <c r="AD35" i="14"/>
  <c r="BC35" i="14" s="1"/>
  <c r="BM35" i="15" s="1"/>
  <c r="K35" i="22" s="1"/>
  <c r="AD34" i="14"/>
  <c r="BC34" i="14" s="1"/>
  <c r="BM34" i="15" s="1"/>
  <c r="K34" i="22" s="1"/>
  <c r="AD33" i="14"/>
  <c r="BC33" i="14" s="1"/>
  <c r="BM33" i="15" s="1"/>
  <c r="K33" i="22" s="1"/>
  <c r="AD32" i="14"/>
  <c r="BC32" i="14" s="1"/>
  <c r="BM32" i="15" s="1"/>
  <c r="K32" i="22" s="1"/>
  <c r="AD31" i="14"/>
  <c r="BC31" i="14" s="1"/>
  <c r="BM31" i="15" s="1"/>
  <c r="K31" i="22" s="1"/>
  <c r="AD30" i="14"/>
  <c r="BC30" i="14" s="1"/>
  <c r="BM30" i="15" s="1"/>
  <c r="K30" i="22" s="1"/>
  <c r="AD29" i="14"/>
  <c r="BC29" i="14" s="1"/>
  <c r="BM29" i="15" s="1"/>
  <c r="K29" i="22" s="1"/>
  <c r="AD28" i="14"/>
  <c r="BC28" i="14" s="1"/>
  <c r="BM28" i="15" s="1"/>
  <c r="K28" i="22" s="1"/>
  <c r="AD27" i="14"/>
  <c r="BC27" i="14" s="1"/>
  <c r="BM27" i="15" s="1"/>
  <c r="K27" i="22" s="1"/>
  <c r="AD26" i="14"/>
  <c r="BC26" i="14" s="1"/>
  <c r="BM26" i="15" s="1"/>
  <c r="K26" i="22" s="1"/>
  <c r="AD25" i="14"/>
  <c r="BC25" i="14" s="1"/>
  <c r="BM25" i="15" s="1"/>
  <c r="K25" i="22" s="1"/>
  <c r="AD24" i="14"/>
  <c r="BC24" i="14" s="1"/>
  <c r="BM24" i="15" s="1"/>
  <c r="K24" i="22" s="1"/>
  <c r="AD23" i="14"/>
  <c r="BC23" i="14" s="1"/>
  <c r="BM23" i="15" s="1"/>
  <c r="K23" i="22" s="1"/>
  <c r="AD22" i="14"/>
  <c r="BC22" i="14" s="1"/>
  <c r="BM22" i="15" s="1"/>
  <c r="K22" i="22" s="1"/>
  <c r="AD21" i="14"/>
  <c r="BC21" i="14" s="1"/>
  <c r="BM21" i="15" s="1"/>
  <c r="K21" i="22" s="1"/>
  <c r="AD20" i="14"/>
  <c r="BC20" i="14" s="1"/>
  <c r="BM20" i="15" s="1"/>
  <c r="K20" i="22" s="1"/>
  <c r="AD19" i="14"/>
  <c r="BC19" i="14" s="1"/>
  <c r="BM19" i="15" s="1"/>
  <c r="K19" i="22" s="1"/>
  <c r="AD18" i="14"/>
  <c r="BC18" i="14" s="1"/>
  <c r="BM18" i="15" s="1"/>
  <c r="K18" i="22" s="1"/>
  <c r="AD17" i="14"/>
  <c r="BC17" i="14" s="1"/>
  <c r="BM17" i="15" s="1"/>
  <c r="K17" i="22" s="1"/>
  <c r="AD16" i="14"/>
  <c r="BC16" i="14" s="1"/>
  <c r="BM16" i="15" s="1"/>
  <c r="K16" i="22" s="1"/>
  <c r="AD15" i="14"/>
  <c r="BC15" i="14" s="1"/>
  <c r="BM15" i="15" s="1"/>
  <c r="K15" i="22" s="1"/>
  <c r="AD14" i="14"/>
  <c r="BC14" i="14" s="1"/>
  <c r="BM14" i="15" s="1"/>
  <c r="K14" i="22" s="1"/>
  <c r="AD13" i="14"/>
  <c r="BC13" i="14" s="1"/>
  <c r="BM13" i="15" s="1"/>
  <c r="K13" i="22" s="1"/>
  <c r="AD12" i="14"/>
  <c r="BC12" i="14" s="1"/>
  <c r="BM12" i="15" s="1"/>
  <c r="K12" i="22" s="1"/>
  <c r="AD11" i="14"/>
  <c r="BC11" i="14" s="1"/>
  <c r="BM11" i="15" s="1"/>
  <c r="K11" i="22" s="1"/>
  <c r="AD10" i="14"/>
  <c r="BC10" i="14" s="1"/>
  <c r="BM10" i="15" s="1"/>
  <c r="AD9" i="14"/>
  <c r="BC9" i="14" s="1"/>
  <c r="BM9" i="15" s="1"/>
  <c r="AD8" i="14"/>
  <c r="BC8" i="14" s="1"/>
  <c r="BM8" i="15" s="1"/>
  <c r="K8" i="22" s="1"/>
  <c r="AD7" i="14"/>
  <c r="BC7" i="14" s="1"/>
  <c r="BM7" i="15" s="1"/>
  <c r="AD6" i="14"/>
  <c r="BC6" i="14" s="1"/>
  <c r="BM6" i="15" s="1"/>
  <c r="K6" i="22" s="1"/>
  <c r="AD5" i="14"/>
  <c r="BC5" i="14" s="1"/>
  <c r="BM5" i="15" s="1"/>
  <c r="K5" i="22" s="1"/>
  <c r="AD4" i="14"/>
  <c r="BC4" i="14" s="1"/>
  <c r="BM4" i="15" s="1"/>
  <c r="K4" i="22" s="1"/>
  <c r="AW4" i="14"/>
  <c r="AY4" i="14" s="1"/>
  <c r="AX200" i="14"/>
  <c r="AZ200" i="14" s="1"/>
  <c r="AW200" i="14"/>
  <c r="AY200" i="14" s="1"/>
  <c r="AX199" i="14"/>
  <c r="AZ199" i="14" s="1"/>
  <c r="AW199" i="14"/>
  <c r="AY199" i="14" s="1"/>
  <c r="AX198" i="14"/>
  <c r="AZ198" i="14" s="1"/>
  <c r="AW198" i="14"/>
  <c r="AY198" i="14" s="1"/>
  <c r="AX197" i="14"/>
  <c r="AZ197" i="14" s="1"/>
  <c r="AW197" i="14"/>
  <c r="AY197" i="14" s="1"/>
  <c r="AX196" i="14"/>
  <c r="AZ196" i="14" s="1"/>
  <c r="AW196" i="14"/>
  <c r="AY196" i="14" s="1"/>
  <c r="AX195" i="14"/>
  <c r="AZ195" i="14" s="1"/>
  <c r="AW195" i="14"/>
  <c r="AY195" i="14" s="1"/>
  <c r="AX194" i="14"/>
  <c r="AZ194" i="14" s="1"/>
  <c r="AW194" i="14"/>
  <c r="AY194" i="14" s="1"/>
  <c r="AX193" i="14"/>
  <c r="AZ193" i="14" s="1"/>
  <c r="AW193" i="14"/>
  <c r="AY193" i="14" s="1"/>
  <c r="AX192" i="14"/>
  <c r="AZ192" i="14" s="1"/>
  <c r="AW192" i="14"/>
  <c r="AY192" i="14" s="1"/>
  <c r="AX191" i="14"/>
  <c r="AZ191" i="14" s="1"/>
  <c r="AW191" i="14"/>
  <c r="AY191" i="14" s="1"/>
  <c r="AX190" i="14"/>
  <c r="AZ190" i="14" s="1"/>
  <c r="AW190" i="14"/>
  <c r="AY190" i="14" s="1"/>
  <c r="AX189" i="14"/>
  <c r="AZ189" i="14" s="1"/>
  <c r="AW189" i="14"/>
  <c r="AY189" i="14" s="1"/>
  <c r="AX188" i="14"/>
  <c r="AZ188" i="14" s="1"/>
  <c r="AW188" i="14"/>
  <c r="AY188" i="14" s="1"/>
  <c r="AX187" i="14"/>
  <c r="AZ187" i="14" s="1"/>
  <c r="AW187" i="14"/>
  <c r="AY187" i="14" s="1"/>
  <c r="AX186" i="14"/>
  <c r="AZ186" i="14" s="1"/>
  <c r="AW186" i="14"/>
  <c r="AY186" i="14" s="1"/>
  <c r="AX185" i="14"/>
  <c r="AZ185" i="14" s="1"/>
  <c r="AW185" i="14"/>
  <c r="AY185" i="14" s="1"/>
  <c r="AX184" i="14"/>
  <c r="AZ184" i="14" s="1"/>
  <c r="AW184" i="14"/>
  <c r="AY184" i="14" s="1"/>
  <c r="AX183" i="14"/>
  <c r="AZ183" i="14" s="1"/>
  <c r="AW183" i="14"/>
  <c r="AY183" i="14" s="1"/>
  <c r="AX182" i="14"/>
  <c r="AZ182" i="14" s="1"/>
  <c r="AW182" i="14"/>
  <c r="AY182" i="14" s="1"/>
  <c r="AX181" i="14"/>
  <c r="AZ181" i="14" s="1"/>
  <c r="AW181" i="14"/>
  <c r="AY181" i="14" s="1"/>
  <c r="AX180" i="14"/>
  <c r="AZ180" i="14" s="1"/>
  <c r="AW180" i="14"/>
  <c r="AY180" i="14" s="1"/>
  <c r="AX179" i="14"/>
  <c r="AZ179" i="14" s="1"/>
  <c r="AW179" i="14"/>
  <c r="AY179" i="14" s="1"/>
  <c r="AX178" i="14"/>
  <c r="AZ178" i="14" s="1"/>
  <c r="AW178" i="14"/>
  <c r="AY178" i="14" s="1"/>
  <c r="AX177" i="14"/>
  <c r="AZ177" i="14" s="1"/>
  <c r="AW177" i="14"/>
  <c r="AY177" i="14" s="1"/>
  <c r="AX176" i="14"/>
  <c r="AZ176" i="14" s="1"/>
  <c r="AW176" i="14"/>
  <c r="AY176" i="14" s="1"/>
  <c r="AX175" i="14"/>
  <c r="AZ175" i="14" s="1"/>
  <c r="AW175" i="14"/>
  <c r="AY175" i="14" s="1"/>
  <c r="AX174" i="14"/>
  <c r="AZ174" i="14" s="1"/>
  <c r="AW174" i="14"/>
  <c r="AY174" i="14" s="1"/>
  <c r="AX173" i="14"/>
  <c r="AZ173" i="14" s="1"/>
  <c r="AW173" i="14"/>
  <c r="AY173" i="14" s="1"/>
  <c r="AX172" i="14"/>
  <c r="AZ172" i="14" s="1"/>
  <c r="AW172" i="14"/>
  <c r="AY172" i="14" s="1"/>
  <c r="AX171" i="14"/>
  <c r="AZ171" i="14" s="1"/>
  <c r="AW171" i="14"/>
  <c r="AY171" i="14" s="1"/>
  <c r="AX170" i="14"/>
  <c r="AZ170" i="14" s="1"/>
  <c r="AW170" i="14"/>
  <c r="AY170" i="14" s="1"/>
  <c r="AX169" i="14"/>
  <c r="AZ169" i="14" s="1"/>
  <c r="AW169" i="14"/>
  <c r="AY169" i="14" s="1"/>
  <c r="AX168" i="14"/>
  <c r="AZ168" i="14" s="1"/>
  <c r="AW168" i="14"/>
  <c r="AY168" i="14" s="1"/>
  <c r="AX167" i="14"/>
  <c r="AZ167" i="14" s="1"/>
  <c r="AW167" i="14"/>
  <c r="AY167" i="14" s="1"/>
  <c r="AX166" i="14"/>
  <c r="AZ166" i="14" s="1"/>
  <c r="AW166" i="14"/>
  <c r="AY166" i="14" s="1"/>
  <c r="AX165" i="14"/>
  <c r="AZ165" i="14" s="1"/>
  <c r="AW165" i="14"/>
  <c r="AY165" i="14" s="1"/>
  <c r="AX164" i="14"/>
  <c r="AZ164" i="14" s="1"/>
  <c r="AW164" i="14"/>
  <c r="AY164" i="14" s="1"/>
  <c r="AX163" i="14"/>
  <c r="AZ163" i="14" s="1"/>
  <c r="AW163" i="14"/>
  <c r="AY163" i="14" s="1"/>
  <c r="AX162" i="14"/>
  <c r="AZ162" i="14" s="1"/>
  <c r="AW162" i="14"/>
  <c r="AY162" i="14" s="1"/>
  <c r="AX161" i="14"/>
  <c r="AZ161" i="14" s="1"/>
  <c r="AW161" i="14"/>
  <c r="AY161" i="14" s="1"/>
  <c r="AX160" i="14"/>
  <c r="AZ160" i="14" s="1"/>
  <c r="AW160" i="14"/>
  <c r="AY160" i="14" s="1"/>
  <c r="AX159" i="14"/>
  <c r="AZ159" i="14" s="1"/>
  <c r="AW159" i="14"/>
  <c r="AY159" i="14" s="1"/>
  <c r="AX158" i="14"/>
  <c r="AZ158" i="14" s="1"/>
  <c r="AW158" i="14"/>
  <c r="AY158" i="14" s="1"/>
  <c r="AX157" i="14"/>
  <c r="AZ157" i="14" s="1"/>
  <c r="AW157" i="14"/>
  <c r="AY157" i="14" s="1"/>
  <c r="AX156" i="14"/>
  <c r="AZ156" i="14" s="1"/>
  <c r="AW156" i="14"/>
  <c r="AY156" i="14" s="1"/>
  <c r="AX155" i="14"/>
  <c r="AZ155" i="14" s="1"/>
  <c r="AW155" i="14"/>
  <c r="AY155" i="14" s="1"/>
  <c r="AX154" i="14"/>
  <c r="AZ154" i="14" s="1"/>
  <c r="AW154" i="14"/>
  <c r="AY154" i="14" s="1"/>
  <c r="AX153" i="14"/>
  <c r="AZ153" i="14" s="1"/>
  <c r="AW153" i="14"/>
  <c r="AY153" i="14" s="1"/>
  <c r="AX152" i="14"/>
  <c r="AZ152" i="14" s="1"/>
  <c r="AW152" i="14"/>
  <c r="AY152" i="14" s="1"/>
  <c r="AX151" i="14"/>
  <c r="AZ151" i="14" s="1"/>
  <c r="AW151" i="14"/>
  <c r="AY151" i="14" s="1"/>
  <c r="AX150" i="14"/>
  <c r="AZ150" i="14" s="1"/>
  <c r="AW150" i="14"/>
  <c r="AY150" i="14" s="1"/>
  <c r="AX149" i="14"/>
  <c r="AZ149" i="14" s="1"/>
  <c r="AW149" i="14"/>
  <c r="AY149" i="14" s="1"/>
  <c r="AX148" i="14"/>
  <c r="AZ148" i="14" s="1"/>
  <c r="AW148" i="14"/>
  <c r="AY148" i="14" s="1"/>
  <c r="AX147" i="14"/>
  <c r="AZ147" i="14" s="1"/>
  <c r="AW147" i="14"/>
  <c r="AY147" i="14" s="1"/>
  <c r="AX146" i="14"/>
  <c r="AZ146" i="14" s="1"/>
  <c r="AW146" i="14"/>
  <c r="AY146" i="14" s="1"/>
  <c r="AX145" i="14"/>
  <c r="AZ145" i="14" s="1"/>
  <c r="AW145" i="14"/>
  <c r="AY145" i="14" s="1"/>
  <c r="AX144" i="14"/>
  <c r="AZ144" i="14" s="1"/>
  <c r="AW144" i="14"/>
  <c r="AY144" i="14" s="1"/>
  <c r="AX143" i="14"/>
  <c r="AZ143" i="14" s="1"/>
  <c r="AW143" i="14"/>
  <c r="AY143" i="14" s="1"/>
  <c r="AX142" i="14"/>
  <c r="AZ142" i="14" s="1"/>
  <c r="AW142" i="14"/>
  <c r="AY142" i="14" s="1"/>
  <c r="AX141" i="14"/>
  <c r="AZ141" i="14" s="1"/>
  <c r="AW141" i="14"/>
  <c r="AY141" i="14" s="1"/>
  <c r="AX140" i="14"/>
  <c r="AZ140" i="14" s="1"/>
  <c r="AW140" i="14"/>
  <c r="AY140" i="14" s="1"/>
  <c r="AX139" i="14"/>
  <c r="AZ139" i="14" s="1"/>
  <c r="AW139" i="14"/>
  <c r="AY139" i="14" s="1"/>
  <c r="AX138" i="14"/>
  <c r="AZ138" i="14" s="1"/>
  <c r="AW138" i="14"/>
  <c r="AY138" i="14" s="1"/>
  <c r="AX137" i="14"/>
  <c r="AZ137" i="14" s="1"/>
  <c r="AW137" i="14"/>
  <c r="AY137" i="14" s="1"/>
  <c r="AX136" i="14"/>
  <c r="AZ136" i="14" s="1"/>
  <c r="AW136" i="14"/>
  <c r="AY136" i="14" s="1"/>
  <c r="AX135" i="14"/>
  <c r="AZ135" i="14" s="1"/>
  <c r="AW135" i="14"/>
  <c r="AY135" i="14" s="1"/>
  <c r="AX134" i="14"/>
  <c r="AZ134" i="14" s="1"/>
  <c r="AW134" i="14"/>
  <c r="AY134" i="14" s="1"/>
  <c r="AX133" i="14"/>
  <c r="AZ133" i="14" s="1"/>
  <c r="AW133" i="14"/>
  <c r="AY133" i="14" s="1"/>
  <c r="AX132" i="14"/>
  <c r="AZ132" i="14" s="1"/>
  <c r="AW132" i="14"/>
  <c r="AY132" i="14" s="1"/>
  <c r="AX131" i="14"/>
  <c r="AZ131" i="14" s="1"/>
  <c r="AW131" i="14"/>
  <c r="AY131" i="14" s="1"/>
  <c r="AX130" i="14"/>
  <c r="AZ130" i="14" s="1"/>
  <c r="AW130" i="14"/>
  <c r="AY130" i="14" s="1"/>
  <c r="AX129" i="14"/>
  <c r="AZ129" i="14" s="1"/>
  <c r="AW129" i="14"/>
  <c r="AY129" i="14" s="1"/>
  <c r="AX128" i="14"/>
  <c r="AZ128" i="14" s="1"/>
  <c r="AW128" i="14"/>
  <c r="AY128" i="14" s="1"/>
  <c r="AX127" i="14"/>
  <c r="AZ127" i="14" s="1"/>
  <c r="AW127" i="14"/>
  <c r="AY127" i="14" s="1"/>
  <c r="AX126" i="14"/>
  <c r="AZ126" i="14" s="1"/>
  <c r="AW126" i="14"/>
  <c r="AY126" i="14" s="1"/>
  <c r="AX125" i="14"/>
  <c r="AZ125" i="14" s="1"/>
  <c r="AW125" i="14"/>
  <c r="AY125" i="14" s="1"/>
  <c r="AX124" i="14"/>
  <c r="AZ124" i="14" s="1"/>
  <c r="AW124" i="14"/>
  <c r="AY124" i="14" s="1"/>
  <c r="AX123" i="14"/>
  <c r="AZ123" i="14" s="1"/>
  <c r="AW123" i="14"/>
  <c r="AY123" i="14" s="1"/>
  <c r="AX122" i="14"/>
  <c r="AZ122" i="14" s="1"/>
  <c r="AW122" i="14"/>
  <c r="AY122" i="14" s="1"/>
  <c r="AX121" i="14"/>
  <c r="AZ121" i="14" s="1"/>
  <c r="AW121" i="14"/>
  <c r="AY121" i="14" s="1"/>
  <c r="AX120" i="14"/>
  <c r="AZ120" i="14" s="1"/>
  <c r="AW120" i="14"/>
  <c r="AY120" i="14" s="1"/>
  <c r="AX119" i="14"/>
  <c r="AZ119" i="14" s="1"/>
  <c r="AW119" i="14"/>
  <c r="AY119" i="14" s="1"/>
  <c r="AX118" i="14"/>
  <c r="AZ118" i="14" s="1"/>
  <c r="AW118" i="14"/>
  <c r="AY118" i="14" s="1"/>
  <c r="AX117" i="14"/>
  <c r="AZ117" i="14" s="1"/>
  <c r="AW117" i="14"/>
  <c r="AY117" i="14" s="1"/>
  <c r="AX116" i="14"/>
  <c r="AZ116" i="14" s="1"/>
  <c r="AW116" i="14"/>
  <c r="AY116" i="14" s="1"/>
  <c r="AX115" i="14"/>
  <c r="AZ115" i="14" s="1"/>
  <c r="AW115" i="14"/>
  <c r="AY115" i="14" s="1"/>
  <c r="AX114" i="14"/>
  <c r="AZ114" i="14" s="1"/>
  <c r="AW114" i="14"/>
  <c r="AY114" i="14" s="1"/>
  <c r="AX113" i="14"/>
  <c r="AZ113" i="14" s="1"/>
  <c r="AW113" i="14"/>
  <c r="AY113" i="14" s="1"/>
  <c r="AX112" i="14"/>
  <c r="AZ112" i="14" s="1"/>
  <c r="AW112" i="14"/>
  <c r="AY112" i="14" s="1"/>
  <c r="AX111" i="14"/>
  <c r="AZ111" i="14" s="1"/>
  <c r="AW111" i="14"/>
  <c r="AY111" i="14" s="1"/>
  <c r="AX110" i="14"/>
  <c r="AZ110" i="14" s="1"/>
  <c r="AW110" i="14"/>
  <c r="AY110" i="14" s="1"/>
  <c r="AX109" i="14"/>
  <c r="AZ109" i="14" s="1"/>
  <c r="AW109" i="14"/>
  <c r="AY109" i="14" s="1"/>
  <c r="AX108" i="14"/>
  <c r="AZ108" i="14" s="1"/>
  <c r="AW108" i="14"/>
  <c r="AY108" i="14" s="1"/>
  <c r="AX107" i="14"/>
  <c r="AZ107" i="14" s="1"/>
  <c r="AW107" i="14"/>
  <c r="AY107" i="14" s="1"/>
  <c r="AX106" i="14"/>
  <c r="AZ106" i="14" s="1"/>
  <c r="AW106" i="14"/>
  <c r="AY106" i="14" s="1"/>
  <c r="AX105" i="14"/>
  <c r="AZ105" i="14" s="1"/>
  <c r="AW105" i="14"/>
  <c r="AY105" i="14" s="1"/>
  <c r="AX104" i="14"/>
  <c r="AZ104" i="14" s="1"/>
  <c r="AW104" i="14"/>
  <c r="AY104" i="14" s="1"/>
  <c r="AX103" i="14"/>
  <c r="AZ103" i="14" s="1"/>
  <c r="AW103" i="14"/>
  <c r="AY103" i="14" s="1"/>
  <c r="AX102" i="14"/>
  <c r="AZ102" i="14" s="1"/>
  <c r="AW102" i="14"/>
  <c r="AY102" i="14" s="1"/>
  <c r="AX101" i="14"/>
  <c r="AZ101" i="14" s="1"/>
  <c r="AW101" i="14"/>
  <c r="AY101" i="14" s="1"/>
  <c r="AX100" i="14"/>
  <c r="AZ100" i="14" s="1"/>
  <c r="AW100" i="14"/>
  <c r="AY100" i="14" s="1"/>
  <c r="AX99" i="14"/>
  <c r="AZ99" i="14" s="1"/>
  <c r="AW99" i="14"/>
  <c r="AY99" i="14" s="1"/>
  <c r="AX98" i="14"/>
  <c r="AZ98" i="14" s="1"/>
  <c r="AW98" i="14"/>
  <c r="AY98" i="14" s="1"/>
  <c r="AX97" i="14"/>
  <c r="AZ97" i="14" s="1"/>
  <c r="AW97" i="14"/>
  <c r="AY97" i="14" s="1"/>
  <c r="AX96" i="14"/>
  <c r="AZ96" i="14" s="1"/>
  <c r="AW96" i="14"/>
  <c r="AY96" i="14" s="1"/>
  <c r="AX95" i="14"/>
  <c r="AZ95" i="14" s="1"/>
  <c r="AW95" i="14"/>
  <c r="AY95" i="14" s="1"/>
  <c r="AX94" i="14"/>
  <c r="AZ94" i="14" s="1"/>
  <c r="AW94" i="14"/>
  <c r="AY94" i="14" s="1"/>
  <c r="AX93" i="14"/>
  <c r="AZ93" i="14" s="1"/>
  <c r="AW93" i="14"/>
  <c r="AY93" i="14" s="1"/>
  <c r="AX92" i="14"/>
  <c r="AZ92" i="14" s="1"/>
  <c r="AW92" i="14"/>
  <c r="AY92" i="14" s="1"/>
  <c r="AX91" i="14"/>
  <c r="AZ91" i="14" s="1"/>
  <c r="AW91" i="14"/>
  <c r="AY91" i="14" s="1"/>
  <c r="AX90" i="14"/>
  <c r="AZ90" i="14" s="1"/>
  <c r="AW90" i="14"/>
  <c r="AY90" i="14" s="1"/>
  <c r="AX89" i="14"/>
  <c r="AZ89" i="14" s="1"/>
  <c r="AW89" i="14"/>
  <c r="AY89" i="14" s="1"/>
  <c r="AX88" i="14"/>
  <c r="AZ88" i="14" s="1"/>
  <c r="AW88" i="14"/>
  <c r="AY88" i="14" s="1"/>
  <c r="AX87" i="14"/>
  <c r="AZ87" i="14" s="1"/>
  <c r="AW87" i="14"/>
  <c r="AY87" i="14" s="1"/>
  <c r="AX86" i="14"/>
  <c r="AZ86" i="14" s="1"/>
  <c r="AW86" i="14"/>
  <c r="AY86" i="14" s="1"/>
  <c r="AX85" i="14"/>
  <c r="AZ85" i="14" s="1"/>
  <c r="AW85" i="14"/>
  <c r="AY85" i="14" s="1"/>
  <c r="AX84" i="14"/>
  <c r="AZ84" i="14" s="1"/>
  <c r="AW84" i="14"/>
  <c r="AY84" i="14" s="1"/>
  <c r="AX83" i="14"/>
  <c r="AZ83" i="14" s="1"/>
  <c r="AW83" i="14"/>
  <c r="AY83" i="14" s="1"/>
  <c r="AX82" i="14"/>
  <c r="AZ82" i="14" s="1"/>
  <c r="AW82" i="14"/>
  <c r="AY82" i="14" s="1"/>
  <c r="AX81" i="14"/>
  <c r="AZ81" i="14" s="1"/>
  <c r="AW81" i="14"/>
  <c r="AY81" i="14" s="1"/>
  <c r="AX80" i="14"/>
  <c r="AZ80" i="14" s="1"/>
  <c r="AW80" i="14"/>
  <c r="AY80" i="14" s="1"/>
  <c r="AX79" i="14"/>
  <c r="AZ79" i="14" s="1"/>
  <c r="AW79" i="14"/>
  <c r="AY79" i="14" s="1"/>
  <c r="AX78" i="14"/>
  <c r="AZ78" i="14" s="1"/>
  <c r="AW78" i="14"/>
  <c r="AY78" i="14" s="1"/>
  <c r="AX77" i="14"/>
  <c r="AZ77" i="14" s="1"/>
  <c r="AW77" i="14"/>
  <c r="AY77" i="14" s="1"/>
  <c r="AX76" i="14"/>
  <c r="AZ76" i="14" s="1"/>
  <c r="AW76" i="14"/>
  <c r="AY76" i="14" s="1"/>
  <c r="AX75" i="14"/>
  <c r="AZ75" i="14" s="1"/>
  <c r="AW75" i="14"/>
  <c r="AY75" i="14" s="1"/>
  <c r="AX74" i="14"/>
  <c r="AZ74" i="14" s="1"/>
  <c r="AW74" i="14"/>
  <c r="AY74" i="14" s="1"/>
  <c r="AX73" i="14"/>
  <c r="AZ73" i="14" s="1"/>
  <c r="AW73" i="14"/>
  <c r="AY73" i="14" s="1"/>
  <c r="AX72" i="14"/>
  <c r="AZ72" i="14" s="1"/>
  <c r="AW72" i="14"/>
  <c r="AY72" i="14" s="1"/>
  <c r="AX71" i="14"/>
  <c r="AZ71" i="14" s="1"/>
  <c r="AW71" i="14"/>
  <c r="AY71" i="14" s="1"/>
  <c r="AX70" i="14"/>
  <c r="AZ70" i="14" s="1"/>
  <c r="AW70" i="14"/>
  <c r="AY70" i="14" s="1"/>
  <c r="AX69" i="14"/>
  <c r="AZ69" i="14" s="1"/>
  <c r="AW69" i="14"/>
  <c r="AY69" i="14" s="1"/>
  <c r="AX68" i="14"/>
  <c r="AZ68" i="14" s="1"/>
  <c r="AW68" i="14"/>
  <c r="AY68" i="14" s="1"/>
  <c r="AX67" i="14"/>
  <c r="AZ67" i="14" s="1"/>
  <c r="AW67" i="14"/>
  <c r="AY67" i="14" s="1"/>
  <c r="AX66" i="14"/>
  <c r="AZ66" i="14" s="1"/>
  <c r="AW66" i="14"/>
  <c r="AY66" i="14" s="1"/>
  <c r="AX65" i="14"/>
  <c r="AZ65" i="14" s="1"/>
  <c r="AW65" i="14"/>
  <c r="AY65" i="14" s="1"/>
  <c r="AX64" i="14"/>
  <c r="AZ64" i="14" s="1"/>
  <c r="AW64" i="14"/>
  <c r="AY64" i="14" s="1"/>
  <c r="AX63" i="14"/>
  <c r="AZ63" i="14" s="1"/>
  <c r="AW63" i="14"/>
  <c r="AY63" i="14" s="1"/>
  <c r="AX62" i="14"/>
  <c r="AZ62" i="14" s="1"/>
  <c r="AW62" i="14"/>
  <c r="AY62" i="14" s="1"/>
  <c r="AX61" i="14"/>
  <c r="AZ61" i="14" s="1"/>
  <c r="AW61" i="14"/>
  <c r="AY61" i="14" s="1"/>
  <c r="AX60" i="14"/>
  <c r="AZ60" i="14" s="1"/>
  <c r="AW60" i="14"/>
  <c r="AY60" i="14" s="1"/>
  <c r="AX59" i="14"/>
  <c r="AZ59" i="14" s="1"/>
  <c r="AW59" i="14"/>
  <c r="AY59" i="14" s="1"/>
  <c r="AX58" i="14"/>
  <c r="AZ58" i="14" s="1"/>
  <c r="AW58" i="14"/>
  <c r="AY58" i="14" s="1"/>
  <c r="AX57" i="14"/>
  <c r="AZ57" i="14" s="1"/>
  <c r="AW57" i="14"/>
  <c r="AY57" i="14" s="1"/>
  <c r="AX56" i="14"/>
  <c r="AZ56" i="14" s="1"/>
  <c r="AW56" i="14"/>
  <c r="AY56" i="14" s="1"/>
  <c r="AX55" i="14"/>
  <c r="AZ55" i="14" s="1"/>
  <c r="AW55" i="14"/>
  <c r="AY55" i="14" s="1"/>
  <c r="AX54" i="14"/>
  <c r="AZ54" i="14" s="1"/>
  <c r="AW54" i="14"/>
  <c r="AY54" i="14" s="1"/>
  <c r="AX53" i="14"/>
  <c r="AZ53" i="14" s="1"/>
  <c r="AW53" i="14"/>
  <c r="AY53" i="14" s="1"/>
  <c r="AX52" i="14"/>
  <c r="AZ52" i="14" s="1"/>
  <c r="AW52" i="14"/>
  <c r="AY52" i="14" s="1"/>
  <c r="AX51" i="14"/>
  <c r="AZ51" i="14" s="1"/>
  <c r="AW51" i="14"/>
  <c r="AY51" i="14" s="1"/>
  <c r="AX50" i="14"/>
  <c r="AZ50" i="14" s="1"/>
  <c r="AW50" i="14"/>
  <c r="AY50" i="14" s="1"/>
  <c r="AX49" i="14"/>
  <c r="AZ49" i="14" s="1"/>
  <c r="AW49" i="14"/>
  <c r="AY49" i="14" s="1"/>
  <c r="AX48" i="14"/>
  <c r="AZ48" i="14" s="1"/>
  <c r="AW48" i="14"/>
  <c r="AY48" i="14" s="1"/>
  <c r="AX47" i="14"/>
  <c r="AZ47" i="14" s="1"/>
  <c r="AW47" i="14"/>
  <c r="AY47" i="14" s="1"/>
  <c r="AX46" i="14"/>
  <c r="AZ46" i="14" s="1"/>
  <c r="AW46" i="14"/>
  <c r="AY46" i="14" s="1"/>
  <c r="AX45" i="14"/>
  <c r="AZ45" i="14" s="1"/>
  <c r="AW45" i="14"/>
  <c r="AY45" i="14" s="1"/>
  <c r="AX44" i="14"/>
  <c r="AZ44" i="14" s="1"/>
  <c r="AW44" i="14"/>
  <c r="AY44" i="14" s="1"/>
  <c r="AX43" i="14"/>
  <c r="AZ43" i="14" s="1"/>
  <c r="AW43" i="14"/>
  <c r="AY43" i="14" s="1"/>
  <c r="AX42" i="14"/>
  <c r="AZ42" i="14" s="1"/>
  <c r="AW42" i="14"/>
  <c r="AY42" i="14" s="1"/>
  <c r="AX41" i="14"/>
  <c r="AZ41" i="14" s="1"/>
  <c r="AW41" i="14"/>
  <c r="AY41" i="14" s="1"/>
  <c r="AX40" i="14"/>
  <c r="AZ40" i="14" s="1"/>
  <c r="AW40" i="14"/>
  <c r="AY40" i="14" s="1"/>
  <c r="AX39" i="14"/>
  <c r="AZ39" i="14" s="1"/>
  <c r="AW39" i="14"/>
  <c r="AY39" i="14" s="1"/>
  <c r="AX38" i="14"/>
  <c r="AZ38" i="14" s="1"/>
  <c r="AW38" i="14"/>
  <c r="AY38" i="14" s="1"/>
  <c r="AX37" i="14"/>
  <c r="AZ37" i="14" s="1"/>
  <c r="AW37" i="14"/>
  <c r="AY37" i="14" s="1"/>
  <c r="AX36" i="14"/>
  <c r="AZ36" i="14" s="1"/>
  <c r="AW36" i="14"/>
  <c r="AY36" i="14" s="1"/>
  <c r="AX35" i="14"/>
  <c r="AZ35" i="14" s="1"/>
  <c r="AW35" i="14"/>
  <c r="AY35" i="14" s="1"/>
  <c r="AX34" i="14"/>
  <c r="AZ34" i="14" s="1"/>
  <c r="AW34" i="14"/>
  <c r="AY34" i="14" s="1"/>
  <c r="AX33" i="14"/>
  <c r="AZ33" i="14" s="1"/>
  <c r="AW33" i="14"/>
  <c r="AY33" i="14" s="1"/>
  <c r="AX32" i="14"/>
  <c r="AZ32" i="14" s="1"/>
  <c r="AW32" i="14"/>
  <c r="AY32" i="14" s="1"/>
  <c r="AX31" i="14"/>
  <c r="AZ31" i="14" s="1"/>
  <c r="AW31" i="14"/>
  <c r="AY31" i="14" s="1"/>
  <c r="AX30" i="14"/>
  <c r="AZ30" i="14" s="1"/>
  <c r="AW30" i="14"/>
  <c r="AY30" i="14" s="1"/>
  <c r="AX29" i="14"/>
  <c r="AZ29" i="14" s="1"/>
  <c r="AW29" i="14"/>
  <c r="AY29" i="14" s="1"/>
  <c r="AX28" i="14"/>
  <c r="AZ28" i="14" s="1"/>
  <c r="AW28" i="14"/>
  <c r="AY28" i="14" s="1"/>
  <c r="AX27" i="14"/>
  <c r="AZ27" i="14" s="1"/>
  <c r="AW27" i="14"/>
  <c r="AY27" i="14" s="1"/>
  <c r="AX26" i="14"/>
  <c r="AZ26" i="14" s="1"/>
  <c r="AW26" i="14"/>
  <c r="AY26" i="14" s="1"/>
  <c r="AX25" i="14"/>
  <c r="AZ25" i="14" s="1"/>
  <c r="AW25" i="14"/>
  <c r="AY25" i="14" s="1"/>
  <c r="AX24" i="14"/>
  <c r="AZ24" i="14" s="1"/>
  <c r="AW24" i="14"/>
  <c r="AY24" i="14" s="1"/>
  <c r="AX23" i="14"/>
  <c r="AZ23" i="14" s="1"/>
  <c r="AW23" i="14"/>
  <c r="AY23" i="14" s="1"/>
  <c r="AX22" i="14"/>
  <c r="AZ22" i="14" s="1"/>
  <c r="AW22" i="14"/>
  <c r="AY22" i="14" s="1"/>
  <c r="AX21" i="14"/>
  <c r="AZ21" i="14" s="1"/>
  <c r="AW21" i="14"/>
  <c r="AY21" i="14" s="1"/>
  <c r="AX20" i="14"/>
  <c r="AZ20" i="14" s="1"/>
  <c r="AW20" i="14"/>
  <c r="AY20" i="14" s="1"/>
  <c r="AX19" i="14"/>
  <c r="AZ19" i="14" s="1"/>
  <c r="AW19" i="14"/>
  <c r="AY19" i="14" s="1"/>
  <c r="AX18" i="14"/>
  <c r="AZ18" i="14" s="1"/>
  <c r="AW18" i="14"/>
  <c r="AY18" i="14" s="1"/>
  <c r="AX17" i="14"/>
  <c r="AZ17" i="14" s="1"/>
  <c r="AW17" i="14"/>
  <c r="AY17" i="14" s="1"/>
  <c r="AX16" i="14"/>
  <c r="AZ16" i="14" s="1"/>
  <c r="AW16" i="14"/>
  <c r="AY16" i="14" s="1"/>
  <c r="AX15" i="14"/>
  <c r="AZ15" i="14" s="1"/>
  <c r="AW15" i="14"/>
  <c r="AY15" i="14" s="1"/>
  <c r="AX14" i="14"/>
  <c r="AZ14" i="14" s="1"/>
  <c r="AW14" i="14"/>
  <c r="AY14" i="14" s="1"/>
  <c r="AX13" i="14"/>
  <c r="AZ13" i="14" s="1"/>
  <c r="AW13" i="14"/>
  <c r="AY13" i="14" s="1"/>
  <c r="AX12" i="14"/>
  <c r="AZ12" i="14" s="1"/>
  <c r="AW12" i="14"/>
  <c r="AY12" i="14" s="1"/>
  <c r="AX11" i="14"/>
  <c r="AZ11" i="14" s="1"/>
  <c r="AW11" i="14"/>
  <c r="AY11" i="14" s="1"/>
  <c r="AX10" i="14"/>
  <c r="AZ10" i="14" s="1"/>
  <c r="AW10" i="14"/>
  <c r="AY10" i="14" s="1"/>
  <c r="AX9" i="14"/>
  <c r="AZ9" i="14" s="1"/>
  <c r="AW9" i="14"/>
  <c r="AY9" i="14" s="1"/>
  <c r="AX8" i="14"/>
  <c r="AZ8" i="14" s="1"/>
  <c r="AW8" i="14"/>
  <c r="AY8" i="14" s="1"/>
  <c r="AX7" i="14"/>
  <c r="AZ7" i="14" s="1"/>
  <c r="AW7" i="14"/>
  <c r="AY7" i="14" s="1"/>
  <c r="AX6" i="14"/>
  <c r="AZ6" i="14" s="1"/>
  <c r="AW6" i="14"/>
  <c r="AY6" i="14" s="1"/>
  <c r="AX5" i="14"/>
  <c r="AZ5" i="14" s="1"/>
  <c r="AW5" i="14"/>
  <c r="AY5" i="14" s="1"/>
  <c r="AX4" i="14"/>
  <c r="AZ4" i="14" s="1"/>
  <c r="K50" i="22" l="1"/>
  <c r="K53" i="22"/>
  <c r="K114" i="22"/>
  <c r="K115" i="22"/>
  <c r="K83" i="22"/>
  <c r="K51" i="22"/>
  <c r="K171" i="22"/>
  <c r="K191" i="22"/>
  <c r="K175" i="22"/>
  <c r="K173" i="22"/>
  <c r="K190" i="22"/>
  <c r="K181" i="22"/>
  <c r="K7" i="22"/>
  <c r="K9" i="22"/>
  <c r="K10" i="22"/>
  <c r="K193" i="22"/>
  <c r="K185" i="22"/>
  <c r="K177" i="22"/>
  <c r="K169" i="22"/>
  <c r="Q4" i="14"/>
  <c r="R4" i="14"/>
  <c r="Q5" i="14"/>
  <c r="R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Q65" i="14"/>
  <c r="R65" i="14"/>
  <c r="Q66" i="14"/>
  <c r="R66" i="14"/>
  <c r="Q67" i="14"/>
  <c r="R67" i="14"/>
  <c r="Q68" i="14"/>
  <c r="R68" i="14"/>
  <c r="Q69" i="14"/>
  <c r="R69" i="14"/>
  <c r="Q70" i="14"/>
  <c r="R70" i="14"/>
  <c r="AE163" i="12" l="1"/>
  <c r="AE162" i="12"/>
  <c r="AE161" i="12"/>
  <c r="AE160" i="12"/>
  <c r="AE159" i="12"/>
  <c r="AE158" i="12"/>
  <c r="AE157" i="12"/>
  <c r="AE156" i="12"/>
  <c r="AE155" i="12"/>
  <c r="AE154" i="12"/>
  <c r="AE153" i="12"/>
  <c r="AE152" i="12"/>
  <c r="AE151" i="12"/>
  <c r="AE150" i="12"/>
  <c r="AE149" i="12"/>
  <c r="AE148" i="12"/>
  <c r="AE147" i="12"/>
  <c r="AE146" i="12"/>
  <c r="AE145" i="12"/>
  <c r="AE144" i="12"/>
  <c r="AE143" i="12"/>
  <c r="AE142" i="12"/>
  <c r="AE141" i="12"/>
  <c r="AE140" i="12"/>
  <c r="AE139" i="12"/>
  <c r="AE138" i="12"/>
  <c r="AE137" i="12"/>
  <c r="AE136" i="12"/>
  <c r="AE135" i="12"/>
  <c r="AE134" i="12"/>
  <c r="AE133" i="12"/>
  <c r="AE132" i="12"/>
  <c r="AE131" i="12"/>
  <c r="AE130" i="12"/>
  <c r="AE129" i="12"/>
  <c r="AE128" i="12"/>
  <c r="AE127" i="12"/>
  <c r="AE126" i="12"/>
  <c r="AE125" i="12"/>
  <c r="AE124" i="12"/>
  <c r="AE123" i="12"/>
  <c r="AE122" i="12"/>
  <c r="AE121" i="12"/>
  <c r="AE120" i="12"/>
  <c r="AE119" i="12"/>
  <c r="AE118" i="12"/>
  <c r="AE117" i="12"/>
  <c r="AE116" i="12"/>
  <c r="AE115" i="12"/>
  <c r="AE114" i="12"/>
  <c r="AE113" i="12"/>
  <c r="AE112" i="12"/>
  <c r="AE111" i="12"/>
  <c r="AE110" i="12"/>
  <c r="AE109" i="12"/>
  <c r="AE108" i="12"/>
  <c r="AE107" i="12"/>
  <c r="AE106" i="12"/>
  <c r="AE105" i="12"/>
  <c r="AE104" i="12"/>
  <c r="AE103" i="12"/>
  <c r="AE102" i="12"/>
  <c r="AE101" i="12"/>
  <c r="AE100" i="12"/>
  <c r="AE99" i="12"/>
  <c r="AE98" i="12"/>
  <c r="AE97" i="12"/>
  <c r="AE96" i="12"/>
  <c r="AE95" i="12"/>
  <c r="AE94" i="12"/>
  <c r="AE93" i="12"/>
  <c r="AE92" i="12"/>
  <c r="AE91" i="12"/>
  <c r="AE90" i="12"/>
  <c r="AE89" i="12"/>
  <c r="AE88" i="12"/>
  <c r="V4" i="15"/>
  <c r="M3" i="21"/>
  <c r="L3" i="21"/>
  <c r="K3" i="21"/>
  <c r="J3" i="21"/>
  <c r="I3" i="21"/>
  <c r="H3" i="21"/>
  <c r="G3" i="21"/>
  <c r="F3" i="21"/>
  <c r="D3" i="21"/>
  <c r="C3" i="21"/>
  <c r="B3" i="21"/>
  <c r="AO4" i="14"/>
  <c r="AQ4" i="14" s="1"/>
  <c r="AS4" i="14" s="1"/>
  <c r="BA4" i="15" s="1"/>
  <c r="J3" i="20"/>
  <c r="K3" i="20"/>
  <c r="B3" i="20"/>
  <c r="C3" i="20"/>
  <c r="D3" i="20"/>
  <c r="F3" i="20"/>
  <c r="G3" i="20"/>
  <c r="H3" i="20"/>
  <c r="I3" i="20"/>
  <c r="L3" i="20"/>
  <c r="M3" i="20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75" i="15"/>
  <c r="V5" i="15"/>
  <c r="BD5" i="15" s="1"/>
  <c r="B3" i="19"/>
  <c r="C3" i="19"/>
  <c r="D3" i="19"/>
  <c r="E3" i="19"/>
  <c r="F3" i="19"/>
  <c r="G3" i="19"/>
  <c r="H3" i="19"/>
  <c r="V15" i="15"/>
  <c r="X15" i="15"/>
  <c r="V16" i="15"/>
  <c r="X16" i="15"/>
  <c r="V17" i="15"/>
  <c r="BD17" i="15" s="1"/>
  <c r="X17" i="15"/>
  <c r="V18" i="15"/>
  <c r="BD18" i="15" s="1"/>
  <c r="X18" i="15"/>
  <c r="V19" i="15"/>
  <c r="X19" i="15"/>
  <c r="V20" i="15"/>
  <c r="BD20" i="15" s="1"/>
  <c r="X20" i="15"/>
  <c r="V21" i="15"/>
  <c r="X21" i="15"/>
  <c r="V22" i="15"/>
  <c r="X22" i="15"/>
  <c r="V23" i="15"/>
  <c r="X23" i="15"/>
  <c r="V24" i="15"/>
  <c r="X24" i="15"/>
  <c r="V25" i="15"/>
  <c r="BD25" i="15" s="1"/>
  <c r="X25" i="15"/>
  <c r="V26" i="15"/>
  <c r="X26" i="15"/>
  <c r="V27" i="15"/>
  <c r="X27" i="15"/>
  <c r="V28" i="15"/>
  <c r="BD28" i="15" s="1"/>
  <c r="X28" i="15"/>
  <c r="V29" i="15"/>
  <c r="X29" i="15"/>
  <c r="V30" i="15"/>
  <c r="BD30" i="15" s="1"/>
  <c r="X30" i="15"/>
  <c r="V31" i="15"/>
  <c r="X31" i="15"/>
  <c r="V32" i="15"/>
  <c r="X32" i="15"/>
  <c r="V33" i="15"/>
  <c r="X33" i="15"/>
  <c r="V34" i="15"/>
  <c r="X34" i="15"/>
  <c r="V35" i="15"/>
  <c r="BD35" i="15" s="1"/>
  <c r="X35" i="15"/>
  <c r="V36" i="15"/>
  <c r="X36" i="15"/>
  <c r="V37" i="15"/>
  <c r="BD37" i="15" s="1"/>
  <c r="X37" i="15"/>
  <c r="V38" i="15"/>
  <c r="BD38" i="15" s="1"/>
  <c r="X38" i="15"/>
  <c r="V39" i="15"/>
  <c r="BD39" i="15" s="1"/>
  <c r="X39" i="15"/>
  <c r="V40" i="15"/>
  <c r="X40" i="15"/>
  <c r="V41" i="15"/>
  <c r="X41" i="15"/>
  <c r="V42" i="15"/>
  <c r="BD42" i="15" s="1"/>
  <c r="X42" i="15"/>
  <c r="V43" i="15"/>
  <c r="BD43" i="15" s="1"/>
  <c r="X43" i="15"/>
  <c r="V44" i="15"/>
  <c r="X44" i="15"/>
  <c r="V45" i="15"/>
  <c r="X45" i="15"/>
  <c r="V46" i="15"/>
  <c r="BD46" i="15" s="1"/>
  <c r="X46" i="15"/>
  <c r="V47" i="15"/>
  <c r="X47" i="15"/>
  <c r="V48" i="15"/>
  <c r="X48" i="15"/>
  <c r="BF48" i="15" s="1"/>
  <c r="V49" i="15"/>
  <c r="X49" i="15"/>
  <c r="V50" i="15"/>
  <c r="BD50" i="15" s="1"/>
  <c r="X50" i="15"/>
  <c r="V51" i="15"/>
  <c r="BD51" i="15" s="1"/>
  <c r="X51" i="15"/>
  <c r="V52" i="15"/>
  <c r="X52" i="15"/>
  <c r="V53" i="15"/>
  <c r="X53" i="15"/>
  <c r="V54" i="15"/>
  <c r="X54" i="15"/>
  <c r="V55" i="15"/>
  <c r="BD55" i="15" s="1"/>
  <c r="X55" i="15"/>
  <c r="V56" i="15"/>
  <c r="X56" i="15"/>
  <c r="V57" i="15"/>
  <c r="X57" i="15"/>
  <c r="V58" i="15"/>
  <c r="X58" i="15"/>
  <c r="V59" i="15"/>
  <c r="X59" i="15"/>
  <c r="V60" i="15"/>
  <c r="X60" i="15"/>
  <c r="V61" i="15"/>
  <c r="X61" i="15"/>
  <c r="V62" i="15"/>
  <c r="X62" i="15"/>
  <c r="V63" i="15"/>
  <c r="X63" i="15"/>
  <c r="V64" i="15"/>
  <c r="X64" i="15"/>
  <c r="V65" i="15"/>
  <c r="X65" i="15"/>
  <c r="V66" i="15"/>
  <c r="X66" i="15"/>
  <c r="V67" i="15"/>
  <c r="X67" i="15"/>
  <c r="V68" i="15"/>
  <c r="X68" i="15"/>
  <c r="V69" i="15"/>
  <c r="X69" i="15"/>
  <c r="V70" i="15"/>
  <c r="X70" i="15"/>
  <c r="V71" i="15"/>
  <c r="X71" i="15"/>
  <c r="V72" i="15"/>
  <c r="X72" i="15"/>
  <c r="V73" i="15"/>
  <c r="X73" i="15"/>
  <c r="V74" i="15"/>
  <c r="X74" i="15"/>
  <c r="V75" i="15"/>
  <c r="X75" i="15"/>
  <c r="V76" i="15"/>
  <c r="X76" i="15"/>
  <c r="V77" i="15"/>
  <c r="X77" i="15"/>
  <c r="V78" i="15"/>
  <c r="X78" i="15"/>
  <c r="V79" i="15"/>
  <c r="X79" i="15"/>
  <c r="V80" i="15"/>
  <c r="X80" i="15"/>
  <c r="V81" i="15"/>
  <c r="X81" i="15"/>
  <c r="V82" i="15"/>
  <c r="X82" i="15"/>
  <c r="V83" i="15"/>
  <c r="X83" i="15"/>
  <c r="V84" i="15"/>
  <c r="X84" i="15"/>
  <c r="V85" i="15"/>
  <c r="X85" i="15"/>
  <c r="V86" i="15"/>
  <c r="X86" i="15"/>
  <c r="V87" i="15"/>
  <c r="X87" i="15"/>
  <c r="V88" i="15"/>
  <c r="X88" i="15"/>
  <c r="V89" i="15"/>
  <c r="X89" i="15"/>
  <c r="V90" i="15"/>
  <c r="X90" i="15"/>
  <c r="V91" i="15"/>
  <c r="X91" i="15"/>
  <c r="Y91" i="15"/>
  <c r="AA91" i="15"/>
  <c r="BI91" i="15" s="1"/>
  <c r="H91" i="22" s="1"/>
  <c r="V92" i="15"/>
  <c r="X92" i="15"/>
  <c r="V93" i="15"/>
  <c r="X93" i="15"/>
  <c r="V94" i="15"/>
  <c r="X94" i="15"/>
  <c r="V95" i="15"/>
  <c r="X95" i="15"/>
  <c r="V96" i="15"/>
  <c r="X96" i="15"/>
  <c r="V97" i="15"/>
  <c r="X97" i="15"/>
  <c r="V98" i="15"/>
  <c r="X98" i="15"/>
  <c r="V99" i="15"/>
  <c r="X99" i="15"/>
  <c r="V100" i="15"/>
  <c r="X100" i="15"/>
  <c r="BF100" i="15" s="1"/>
  <c r="V101" i="15"/>
  <c r="X101" i="15"/>
  <c r="BF101" i="15" s="1"/>
  <c r="V102" i="15"/>
  <c r="X102" i="15"/>
  <c r="V103" i="15"/>
  <c r="X103" i="15"/>
  <c r="BF103" i="15" s="1"/>
  <c r="V104" i="15"/>
  <c r="X104" i="15"/>
  <c r="V105" i="15"/>
  <c r="BD105" i="15" s="1"/>
  <c r="X105" i="15"/>
  <c r="V106" i="15"/>
  <c r="X106" i="15"/>
  <c r="V107" i="15"/>
  <c r="X107" i="15"/>
  <c r="BF107" i="15" s="1"/>
  <c r="Y107" i="15"/>
  <c r="BG107" i="15" s="1"/>
  <c r="F107" i="22" s="1"/>
  <c r="AA107" i="15"/>
  <c r="V108" i="15"/>
  <c r="X108" i="15"/>
  <c r="Y108" i="15"/>
  <c r="AA108" i="15"/>
  <c r="V109" i="15"/>
  <c r="X109" i="15"/>
  <c r="BF109" i="15" s="1"/>
  <c r="V110" i="15"/>
  <c r="X110" i="15"/>
  <c r="V111" i="15"/>
  <c r="X111" i="15"/>
  <c r="Y111" i="15"/>
  <c r="AA111" i="15"/>
  <c r="V112" i="15"/>
  <c r="BD112" i="15" s="1"/>
  <c r="X112" i="15"/>
  <c r="V113" i="15"/>
  <c r="X113" i="15"/>
  <c r="V114" i="15"/>
  <c r="X114" i="15"/>
  <c r="BF114" i="15" s="1"/>
  <c r="V115" i="15"/>
  <c r="X115" i="15"/>
  <c r="BF115" i="15" s="1"/>
  <c r="AA115" i="15"/>
  <c r="V116" i="15"/>
  <c r="X116" i="15"/>
  <c r="BF116" i="15" s="1"/>
  <c r="V117" i="15"/>
  <c r="X117" i="15"/>
  <c r="AA117" i="15"/>
  <c r="V118" i="15"/>
  <c r="X118" i="15"/>
  <c r="V119" i="15"/>
  <c r="X119" i="15"/>
  <c r="BF119" i="15" s="1"/>
  <c r="V120" i="15"/>
  <c r="X120" i="15"/>
  <c r="V121" i="15"/>
  <c r="BD121" i="15" s="1"/>
  <c r="X121" i="15"/>
  <c r="V122" i="15"/>
  <c r="X122" i="15"/>
  <c r="BF122" i="15" s="1"/>
  <c r="V123" i="15"/>
  <c r="X123" i="15"/>
  <c r="V124" i="15"/>
  <c r="X124" i="15"/>
  <c r="V125" i="15"/>
  <c r="X125" i="15"/>
  <c r="AA125" i="15"/>
  <c r="V126" i="15"/>
  <c r="X126" i="15"/>
  <c r="V127" i="15"/>
  <c r="BD127" i="15" s="1"/>
  <c r="X127" i="15"/>
  <c r="BF127" i="15" s="1"/>
  <c r="V128" i="15"/>
  <c r="BD128" i="15" s="1"/>
  <c r="X128" i="15"/>
  <c r="V129" i="15"/>
  <c r="X129" i="15"/>
  <c r="V130" i="15"/>
  <c r="X130" i="15"/>
  <c r="BF130" i="15" s="1"/>
  <c r="V131" i="15"/>
  <c r="X131" i="15"/>
  <c r="BF131" i="15" s="1"/>
  <c r="V132" i="15"/>
  <c r="X132" i="15"/>
  <c r="V133" i="15"/>
  <c r="X133" i="15"/>
  <c r="BF133" i="15" s="1"/>
  <c r="V134" i="15"/>
  <c r="X134" i="15"/>
  <c r="V135" i="15"/>
  <c r="BD135" i="15" s="1"/>
  <c r="X135" i="15"/>
  <c r="BF135" i="15" s="1"/>
  <c r="V136" i="15"/>
  <c r="X136" i="15"/>
  <c r="V137" i="15"/>
  <c r="BD137" i="15" s="1"/>
  <c r="X137" i="15"/>
  <c r="V138" i="15"/>
  <c r="X138" i="15"/>
  <c r="V139" i="15"/>
  <c r="X139" i="15"/>
  <c r="BF139" i="15" s="1"/>
  <c r="V140" i="15"/>
  <c r="X140" i="15"/>
  <c r="V141" i="15"/>
  <c r="X141" i="15"/>
  <c r="BF141" i="15" s="1"/>
  <c r="V142" i="15"/>
  <c r="BD142" i="15" s="1"/>
  <c r="X142" i="15"/>
  <c r="V143" i="15"/>
  <c r="X143" i="15"/>
  <c r="V144" i="15"/>
  <c r="BD144" i="15" s="1"/>
  <c r="X144" i="15"/>
  <c r="V145" i="15"/>
  <c r="X145" i="15"/>
  <c r="V146" i="15"/>
  <c r="X146" i="15"/>
  <c r="V147" i="15"/>
  <c r="X147" i="15"/>
  <c r="BF147" i="15" s="1"/>
  <c r="V148" i="15"/>
  <c r="X148" i="15"/>
  <c r="Y148" i="15"/>
  <c r="AA148" i="15"/>
  <c r="V149" i="15"/>
  <c r="X149" i="15"/>
  <c r="V150" i="15"/>
  <c r="X150" i="15"/>
  <c r="V151" i="15"/>
  <c r="BD151" i="15" s="1"/>
  <c r="X151" i="15"/>
  <c r="BF151" i="15" s="1"/>
  <c r="V152" i="15"/>
  <c r="X152" i="15"/>
  <c r="V153" i="15"/>
  <c r="BD153" i="15" s="1"/>
  <c r="X153" i="15"/>
  <c r="V154" i="15"/>
  <c r="X154" i="15"/>
  <c r="V155" i="15"/>
  <c r="X155" i="15"/>
  <c r="Y155" i="15"/>
  <c r="AA155" i="15"/>
  <c r="V156" i="15"/>
  <c r="X156" i="15"/>
  <c r="V157" i="15"/>
  <c r="X157" i="15"/>
  <c r="BF157" i="15" s="1"/>
  <c r="Y157" i="15"/>
  <c r="BG157" i="15" s="1"/>
  <c r="F157" i="22" s="1"/>
  <c r="AA157" i="15"/>
  <c r="BI157" i="15" s="1"/>
  <c r="H157" i="22" s="1"/>
  <c r="V158" i="15"/>
  <c r="X158" i="15"/>
  <c r="Y158" i="15"/>
  <c r="AA158" i="15"/>
  <c r="V159" i="15"/>
  <c r="X159" i="15"/>
  <c r="BF159" i="15" s="1"/>
  <c r="AA159" i="15"/>
  <c r="V160" i="15"/>
  <c r="BD160" i="15" s="1"/>
  <c r="X160" i="15"/>
  <c r="V161" i="15"/>
  <c r="X161" i="15"/>
  <c r="Y161" i="15"/>
  <c r="AA161" i="15"/>
  <c r="V162" i="15"/>
  <c r="BD162" i="15" s="1"/>
  <c r="X162" i="15"/>
  <c r="V163" i="15"/>
  <c r="X163" i="15"/>
  <c r="V164" i="15"/>
  <c r="X164" i="15"/>
  <c r="V165" i="15"/>
  <c r="X165" i="15"/>
  <c r="V166" i="15"/>
  <c r="X166" i="15"/>
  <c r="V167" i="15"/>
  <c r="X167" i="15"/>
  <c r="V168" i="15"/>
  <c r="BD168" i="15" s="1"/>
  <c r="X168" i="15"/>
  <c r="Y168" i="15"/>
  <c r="AA168" i="15"/>
  <c r="V169" i="15"/>
  <c r="X169" i="15"/>
  <c r="V170" i="15"/>
  <c r="X170" i="15"/>
  <c r="Y170" i="15"/>
  <c r="AA170" i="15"/>
  <c r="V171" i="15"/>
  <c r="X171" i="15"/>
  <c r="V172" i="15"/>
  <c r="BD172" i="15" s="1"/>
  <c r="X172" i="15"/>
  <c r="V173" i="15"/>
  <c r="X173" i="15"/>
  <c r="Y173" i="15"/>
  <c r="BG173" i="15" s="1"/>
  <c r="F173" i="22" s="1"/>
  <c r="AA173" i="15"/>
  <c r="V174" i="15"/>
  <c r="BD174" i="15" s="1"/>
  <c r="X174" i="15"/>
  <c r="Y174" i="15"/>
  <c r="AA174" i="15"/>
  <c r="V175" i="15"/>
  <c r="X175" i="15"/>
  <c r="Y175" i="15"/>
  <c r="AA175" i="15"/>
  <c r="V176" i="15"/>
  <c r="BD176" i="15" s="1"/>
  <c r="X176" i="15"/>
  <c r="V177" i="15"/>
  <c r="X177" i="15"/>
  <c r="V178" i="15"/>
  <c r="BD178" i="15" s="1"/>
  <c r="X178" i="15"/>
  <c r="Y178" i="15"/>
  <c r="AA178" i="15"/>
  <c r="V179" i="15"/>
  <c r="X179" i="15"/>
  <c r="Y179" i="15"/>
  <c r="AA179" i="15"/>
  <c r="V180" i="15"/>
  <c r="BD180" i="15" s="1"/>
  <c r="X180" i="15"/>
  <c r="V181" i="15"/>
  <c r="X181" i="15"/>
  <c r="Y181" i="15"/>
  <c r="AA181" i="15"/>
  <c r="BI181" i="15" s="1"/>
  <c r="H181" i="22" s="1"/>
  <c r="V182" i="15"/>
  <c r="BD182" i="15" s="1"/>
  <c r="X182" i="15"/>
  <c r="V183" i="15"/>
  <c r="X183" i="15"/>
  <c r="Y183" i="15"/>
  <c r="AA183" i="15"/>
  <c r="V184" i="15"/>
  <c r="BD184" i="15" s="1"/>
  <c r="X184" i="15"/>
  <c r="V185" i="15"/>
  <c r="X185" i="15"/>
  <c r="V186" i="15"/>
  <c r="BD186" i="15" s="1"/>
  <c r="X186" i="15"/>
  <c r="Y186" i="15"/>
  <c r="AA186" i="15"/>
  <c r="V187" i="15"/>
  <c r="X187" i="15"/>
  <c r="Y187" i="15"/>
  <c r="AA187" i="15"/>
  <c r="BI187" i="15" s="1"/>
  <c r="H187" i="22" s="1"/>
  <c r="V188" i="15"/>
  <c r="X188" i="15"/>
  <c r="V189" i="15"/>
  <c r="X189" i="15"/>
  <c r="Y189" i="15"/>
  <c r="BG189" i="15" s="1"/>
  <c r="F189" i="22" s="1"/>
  <c r="AA189" i="15"/>
  <c r="V190" i="15"/>
  <c r="X190" i="15"/>
  <c r="V191" i="15"/>
  <c r="X191" i="15"/>
  <c r="V192" i="15"/>
  <c r="BD192" i="15" s="1"/>
  <c r="X192" i="15"/>
  <c r="V193" i="15"/>
  <c r="X193" i="15"/>
  <c r="V194" i="15"/>
  <c r="BD194" i="15" s="1"/>
  <c r="X194" i="15"/>
  <c r="Y194" i="15"/>
  <c r="AA194" i="15"/>
  <c r="V195" i="15"/>
  <c r="X195" i="15"/>
  <c r="V196" i="15"/>
  <c r="X196" i="15"/>
  <c r="Y196" i="15"/>
  <c r="AA196" i="15"/>
  <c r="V197" i="15"/>
  <c r="X197" i="15"/>
  <c r="V198" i="15"/>
  <c r="X198" i="15"/>
  <c r="V199" i="15"/>
  <c r="X199" i="15"/>
  <c r="Y199" i="15"/>
  <c r="AA199" i="15"/>
  <c r="V200" i="15"/>
  <c r="X200" i="15"/>
  <c r="Y200" i="15"/>
  <c r="AA200" i="15"/>
  <c r="AC5" i="14"/>
  <c r="AU5" i="14" s="1"/>
  <c r="AZ5" i="15" s="1"/>
  <c r="AE5" i="14"/>
  <c r="AC6" i="14"/>
  <c r="AU6" i="14" s="1"/>
  <c r="AZ6" i="15" s="1"/>
  <c r="AE6" i="14"/>
  <c r="AC7" i="14"/>
  <c r="AU7" i="14" s="1"/>
  <c r="AZ7" i="15" s="1"/>
  <c r="AE7" i="14"/>
  <c r="AC8" i="14"/>
  <c r="AU8" i="14" s="1"/>
  <c r="AZ8" i="15" s="1"/>
  <c r="AE8" i="14"/>
  <c r="AC9" i="14"/>
  <c r="AU9" i="14" s="1"/>
  <c r="AZ9" i="15" s="1"/>
  <c r="AE9" i="14"/>
  <c r="AC10" i="14"/>
  <c r="AU10" i="14" s="1"/>
  <c r="AZ10" i="15" s="1"/>
  <c r="AE10" i="14"/>
  <c r="AC11" i="14"/>
  <c r="AU11" i="14" s="1"/>
  <c r="AZ11" i="15" s="1"/>
  <c r="AE11" i="14"/>
  <c r="AC12" i="14"/>
  <c r="AU12" i="14" s="1"/>
  <c r="AZ12" i="15" s="1"/>
  <c r="AE12" i="14"/>
  <c r="AC13" i="14"/>
  <c r="AU13" i="14" s="1"/>
  <c r="AZ13" i="15" s="1"/>
  <c r="AE13" i="14"/>
  <c r="AC14" i="14"/>
  <c r="AU14" i="14" s="1"/>
  <c r="AZ14" i="15" s="1"/>
  <c r="AE14" i="14"/>
  <c r="AC15" i="14"/>
  <c r="AU15" i="14" s="1"/>
  <c r="AZ15" i="15" s="1"/>
  <c r="AE15" i="14"/>
  <c r="AC16" i="14"/>
  <c r="AU16" i="14" s="1"/>
  <c r="AZ16" i="15" s="1"/>
  <c r="AE16" i="14"/>
  <c r="AC17" i="14"/>
  <c r="AU17" i="14" s="1"/>
  <c r="AZ17" i="15" s="1"/>
  <c r="AE17" i="14"/>
  <c r="AC18" i="14"/>
  <c r="AU18" i="14" s="1"/>
  <c r="AZ18" i="15" s="1"/>
  <c r="AE18" i="14"/>
  <c r="AC19" i="14"/>
  <c r="AU19" i="14" s="1"/>
  <c r="AZ19" i="15" s="1"/>
  <c r="AE19" i="14"/>
  <c r="AC20" i="14"/>
  <c r="AU20" i="14" s="1"/>
  <c r="AZ20" i="15" s="1"/>
  <c r="AE20" i="14"/>
  <c r="AC21" i="14"/>
  <c r="AU21" i="14" s="1"/>
  <c r="AZ21" i="15" s="1"/>
  <c r="AE21" i="14"/>
  <c r="AC22" i="14"/>
  <c r="AU22" i="14" s="1"/>
  <c r="AZ22" i="15" s="1"/>
  <c r="AE22" i="14"/>
  <c r="AC23" i="14"/>
  <c r="AU23" i="14" s="1"/>
  <c r="AZ23" i="15" s="1"/>
  <c r="AE23" i="14"/>
  <c r="AC24" i="14"/>
  <c r="AU24" i="14" s="1"/>
  <c r="AZ24" i="15" s="1"/>
  <c r="AE24" i="14"/>
  <c r="AC25" i="14"/>
  <c r="AU25" i="14" s="1"/>
  <c r="AZ25" i="15" s="1"/>
  <c r="AE25" i="14"/>
  <c r="AC26" i="14"/>
  <c r="AU26" i="14" s="1"/>
  <c r="AZ26" i="15" s="1"/>
  <c r="AE26" i="14"/>
  <c r="AC27" i="14"/>
  <c r="AU27" i="14" s="1"/>
  <c r="AZ27" i="15" s="1"/>
  <c r="AE27" i="14"/>
  <c r="AC28" i="14"/>
  <c r="AU28" i="14" s="1"/>
  <c r="AZ28" i="15" s="1"/>
  <c r="AE28" i="14"/>
  <c r="AC29" i="14"/>
  <c r="AU29" i="14" s="1"/>
  <c r="AZ29" i="15" s="1"/>
  <c r="AE29" i="14"/>
  <c r="AC30" i="14"/>
  <c r="AU30" i="14" s="1"/>
  <c r="AZ30" i="15" s="1"/>
  <c r="AE30" i="14"/>
  <c r="AC31" i="14"/>
  <c r="AU31" i="14" s="1"/>
  <c r="AZ31" i="15" s="1"/>
  <c r="AE31" i="14"/>
  <c r="AC32" i="14"/>
  <c r="AU32" i="14" s="1"/>
  <c r="AZ32" i="15" s="1"/>
  <c r="AE32" i="14"/>
  <c r="AC33" i="14"/>
  <c r="AU33" i="14" s="1"/>
  <c r="AZ33" i="15" s="1"/>
  <c r="AE33" i="14"/>
  <c r="AC34" i="14"/>
  <c r="AU34" i="14" s="1"/>
  <c r="AZ34" i="15" s="1"/>
  <c r="AE34" i="14"/>
  <c r="AC35" i="14"/>
  <c r="AU35" i="14" s="1"/>
  <c r="AZ35" i="15" s="1"/>
  <c r="AE35" i="14"/>
  <c r="AC36" i="14"/>
  <c r="AU36" i="14" s="1"/>
  <c r="AZ36" i="15" s="1"/>
  <c r="AE36" i="14"/>
  <c r="AC37" i="14"/>
  <c r="AU37" i="14" s="1"/>
  <c r="AZ37" i="15" s="1"/>
  <c r="AE37" i="14"/>
  <c r="AC38" i="14"/>
  <c r="AU38" i="14" s="1"/>
  <c r="AZ38" i="15" s="1"/>
  <c r="AE38" i="14"/>
  <c r="AC39" i="14"/>
  <c r="AU39" i="14" s="1"/>
  <c r="AZ39" i="15" s="1"/>
  <c r="AE39" i="14"/>
  <c r="AC40" i="14"/>
  <c r="AU40" i="14" s="1"/>
  <c r="AZ40" i="15" s="1"/>
  <c r="AE40" i="14"/>
  <c r="AC41" i="14"/>
  <c r="AU41" i="14" s="1"/>
  <c r="AZ41" i="15" s="1"/>
  <c r="AE41" i="14"/>
  <c r="AC42" i="14"/>
  <c r="AU42" i="14" s="1"/>
  <c r="AZ42" i="15" s="1"/>
  <c r="AE42" i="14"/>
  <c r="AC43" i="14"/>
  <c r="AU43" i="14" s="1"/>
  <c r="AZ43" i="15" s="1"/>
  <c r="AE43" i="14"/>
  <c r="AC44" i="14"/>
  <c r="AU44" i="14" s="1"/>
  <c r="AZ44" i="15" s="1"/>
  <c r="AE44" i="14"/>
  <c r="AC45" i="14"/>
  <c r="AU45" i="14" s="1"/>
  <c r="AZ45" i="15" s="1"/>
  <c r="AE45" i="14"/>
  <c r="AC46" i="14"/>
  <c r="AU46" i="14" s="1"/>
  <c r="AZ46" i="15" s="1"/>
  <c r="AE46" i="14"/>
  <c r="AC47" i="14"/>
  <c r="AU47" i="14" s="1"/>
  <c r="AZ47" i="15" s="1"/>
  <c r="AE47" i="14"/>
  <c r="AC48" i="14"/>
  <c r="AU48" i="14" s="1"/>
  <c r="AZ48" i="15" s="1"/>
  <c r="AE48" i="14"/>
  <c r="AC49" i="14"/>
  <c r="AU49" i="14" s="1"/>
  <c r="AZ49" i="15" s="1"/>
  <c r="AE49" i="14"/>
  <c r="AC50" i="14"/>
  <c r="AU50" i="14" s="1"/>
  <c r="AZ50" i="15" s="1"/>
  <c r="AE50" i="14"/>
  <c r="AC51" i="14"/>
  <c r="AU51" i="14" s="1"/>
  <c r="AZ51" i="15" s="1"/>
  <c r="AE51" i="14"/>
  <c r="AC52" i="14"/>
  <c r="AU52" i="14" s="1"/>
  <c r="AZ52" i="15" s="1"/>
  <c r="AE52" i="14"/>
  <c r="AC53" i="14"/>
  <c r="AU53" i="14" s="1"/>
  <c r="AZ53" i="15" s="1"/>
  <c r="AE53" i="14"/>
  <c r="AC54" i="14"/>
  <c r="AU54" i="14" s="1"/>
  <c r="AZ54" i="15" s="1"/>
  <c r="AE54" i="14"/>
  <c r="AC55" i="14"/>
  <c r="AU55" i="14" s="1"/>
  <c r="AZ55" i="15" s="1"/>
  <c r="AE55" i="14"/>
  <c r="AC56" i="14"/>
  <c r="AU56" i="14" s="1"/>
  <c r="AZ56" i="15" s="1"/>
  <c r="AE56" i="14"/>
  <c r="AC57" i="14"/>
  <c r="AU57" i="14" s="1"/>
  <c r="AZ57" i="15" s="1"/>
  <c r="AE57" i="14"/>
  <c r="AC58" i="14"/>
  <c r="AU58" i="14" s="1"/>
  <c r="AZ58" i="15" s="1"/>
  <c r="AE58" i="14"/>
  <c r="AC59" i="14"/>
  <c r="AU59" i="14" s="1"/>
  <c r="AZ59" i="15" s="1"/>
  <c r="AE59" i="14"/>
  <c r="AC60" i="14"/>
  <c r="AU60" i="14" s="1"/>
  <c r="AZ60" i="15" s="1"/>
  <c r="AE60" i="14"/>
  <c r="AC61" i="14"/>
  <c r="AU61" i="14" s="1"/>
  <c r="AZ61" i="15" s="1"/>
  <c r="AE61" i="14"/>
  <c r="AC62" i="14"/>
  <c r="AU62" i="14" s="1"/>
  <c r="AZ62" i="15" s="1"/>
  <c r="AE62" i="14"/>
  <c r="AC63" i="14"/>
  <c r="AU63" i="14" s="1"/>
  <c r="AZ63" i="15" s="1"/>
  <c r="AE63" i="14"/>
  <c r="AC64" i="14"/>
  <c r="AU64" i="14" s="1"/>
  <c r="AZ64" i="15" s="1"/>
  <c r="AE64" i="14"/>
  <c r="AC65" i="14"/>
  <c r="AU65" i="14" s="1"/>
  <c r="AZ65" i="15" s="1"/>
  <c r="AE65" i="14"/>
  <c r="AC66" i="14"/>
  <c r="AU66" i="14" s="1"/>
  <c r="AZ66" i="15" s="1"/>
  <c r="AE66" i="14"/>
  <c r="AC67" i="14"/>
  <c r="AU67" i="14" s="1"/>
  <c r="AZ67" i="15" s="1"/>
  <c r="AE67" i="14"/>
  <c r="AC68" i="14"/>
  <c r="AU68" i="14" s="1"/>
  <c r="AZ68" i="15" s="1"/>
  <c r="AE68" i="14"/>
  <c r="AC69" i="14"/>
  <c r="AU69" i="14" s="1"/>
  <c r="AZ69" i="15" s="1"/>
  <c r="AE69" i="14"/>
  <c r="AC70" i="14"/>
  <c r="AU70" i="14" s="1"/>
  <c r="AZ70" i="15" s="1"/>
  <c r="AE70" i="14"/>
  <c r="AC71" i="14"/>
  <c r="AU71" i="14" s="1"/>
  <c r="AZ71" i="15" s="1"/>
  <c r="AE71" i="14"/>
  <c r="AC72" i="14"/>
  <c r="AU72" i="14" s="1"/>
  <c r="AZ72" i="15" s="1"/>
  <c r="AE72" i="14"/>
  <c r="AC73" i="14"/>
  <c r="AU73" i="14" s="1"/>
  <c r="AZ73" i="15" s="1"/>
  <c r="AE73" i="14"/>
  <c r="AC74" i="14"/>
  <c r="AU74" i="14" s="1"/>
  <c r="AZ74" i="15" s="1"/>
  <c r="AE74" i="14"/>
  <c r="AC75" i="14"/>
  <c r="AU75" i="14" s="1"/>
  <c r="AZ75" i="15" s="1"/>
  <c r="AE75" i="14"/>
  <c r="AC76" i="14"/>
  <c r="AU76" i="14" s="1"/>
  <c r="AZ76" i="15" s="1"/>
  <c r="AE76" i="14"/>
  <c r="AC77" i="14"/>
  <c r="AU77" i="14" s="1"/>
  <c r="AZ77" i="15" s="1"/>
  <c r="AE77" i="14"/>
  <c r="AC78" i="14"/>
  <c r="AU78" i="14" s="1"/>
  <c r="AZ78" i="15" s="1"/>
  <c r="AE78" i="14"/>
  <c r="AC79" i="14"/>
  <c r="AU79" i="14" s="1"/>
  <c r="AZ79" i="15" s="1"/>
  <c r="AE79" i="14"/>
  <c r="AC80" i="14"/>
  <c r="AU80" i="14" s="1"/>
  <c r="AZ80" i="15" s="1"/>
  <c r="AE80" i="14"/>
  <c r="AC81" i="14"/>
  <c r="AU81" i="14" s="1"/>
  <c r="AZ81" i="15" s="1"/>
  <c r="AE81" i="14"/>
  <c r="AC82" i="14"/>
  <c r="AU82" i="14" s="1"/>
  <c r="AZ82" i="15" s="1"/>
  <c r="AE82" i="14"/>
  <c r="AC83" i="14"/>
  <c r="AU83" i="14" s="1"/>
  <c r="AZ83" i="15" s="1"/>
  <c r="AE83" i="14"/>
  <c r="AC84" i="14"/>
  <c r="AU84" i="14" s="1"/>
  <c r="AZ84" i="15" s="1"/>
  <c r="AE84" i="14"/>
  <c r="AC85" i="14"/>
  <c r="AU85" i="14" s="1"/>
  <c r="AZ85" i="15" s="1"/>
  <c r="AE85" i="14"/>
  <c r="AC86" i="14"/>
  <c r="AU86" i="14" s="1"/>
  <c r="AZ86" i="15" s="1"/>
  <c r="AE86" i="14"/>
  <c r="AC87" i="14"/>
  <c r="AU87" i="14" s="1"/>
  <c r="AZ87" i="15" s="1"/>
  <c r="AE87" i="14"/>
  <c r="AC88" i="14"/>
  <c r="AU88" i="14" s="1"/>
  <c r="AZ88" i="15" s="1"/>
  <c r="AE88" i="14"/>
  <c r="AC89" i="14"/>
  <c r="AU89" i="14" s="1"/>
  <c r="AZ89" i="15" s="1"/>
  <c r="AE89" i="14"/>
  <c r="AC90" i="14"/>
  <c r="AU90" i="14" s="1"/>
  <c r="AZ90" i="15" s="1"/>
  <c r="AE90" i="14"/>
  <c r="AC91" i="14"/>
  <c r="AU91" i="14" s="1"/>
  <c r="AZ91" i="15" s="1"/>
  <c r="AE91" i="14"/>
  <c r="AC92" i="14"/>
  <c r="AU92" i="14" s="1"/>
  <c r="AZ92" i="15" s="1"/>
  <c r="AE92" i="14"/>
  <c r="AC93" i="14"/>
  <c r="AU93" i="14" s="1"/>
  <c r="AZ93" i="15" s="1"/>
  <c r="AE93" i="14"/>
  <c r="AC94" i="14"/>
  <c r="AU94" i="14" s="1"/>
  <c r="AZ94" i="15" s="1"/>
  <c r="AE94" i="14"/>
  <c r="AC95" i="14"/>
  <c r="AU95" i="14" s="1"/>
  <c r="AZ95" i="15" s="1"/>
  <c r="AE95" i="14"/>
  <c r="AC96" i="14"/>
  <c r="AU96" i="14" s="1"/>
  <c r="AZ96" i="15" s="1"/>
  <c r="AE96" i="14"/>
  <c r="AC97" i="14"/>
  <c r="AU97" i="14" s="1"/>
  <c r="AZ97" i="15" s="1"/>
  <c r="AE97" i="14"/>
  <c r="AC98" i="14"/>
  <c r="AU98" i="14" s="1"/>
  <c r="AZ98" i="15" s="1"/>
  <c r="AE98" i="14"/>
  <c r="AC99" i="14"/>
  <c r="AU99" i="14" s="1"/>
  <c r="AZ99" i="15" s="1"/>
  <c r="AE99" i="14"/>
  <c r="AC100" i="14"/>
  <c r="AU100" i="14" s="1"/>
  <c r="AZ100" i="15" s="1"/>
  <c r="AE100" i="14"/>
  <c r="AC101" i="14"/>
  <c r="AU101" i="14" s="1"/>
  <c r="AZ101" i="15" s="1"/>
  <c r="AE101" i="14"/>
  <c r="AC102" i="14"/>
  <c r="AU102" i="14" s="1"/>
  <c r="AZ102" i="15" s="1"/>
  <c r="AE102" i="14"/>
  <c r="AC103" i="14"/>
  <c r="AU103" i="14" s="1"/>
  <c r="AZ103" i="15" s="1"/>
  <c r="AE103" i="14"/>
  <c r="AC104" i="14"/>
  <c r="AU104" i="14" s="1"/>
  <c r="AZ104" i="15" s="1"/>
  <c r="AE104" i="14"/>
  <c r="AC105" i="14"/>
  <c r="AU105" i="14" s="1"/>
  <c r="AZ105" i="15" s="1"/>
  <c r="AE105" i="14"/>
  <c r="AC106" i="14"/>
  <c r="AU106" i="14" s="1"/>
  <c r="AZ106" i="15" s="1"/>
  <c r="AE106" i="14"/>
  <c r="AC107" i="14"/>
  <c r="AU107" i="14" s="1"/>
  <c r="AZ107" i="15" s="1"/>
  <c r="AE107" i="14"/>
  <c r="AC108" i="14"/>
  <c r="AU108" i="14" s="1"/>
  <c r="AZ108" i="15" s="1"/>
  <c r="AE108" i="14"/>
  <c r="AC109" i="14"/>
  <c r="AU109" i="14" s="1"/>
  <c r="AZ109" i="15" s="1"/>
  <c r="AE109" i="14"/>
  <c r="AC110" i="14"/>
  <c r="AU110" i="14" s="1"/>
  <c r="AZ110" i="15" s="1"/>
  <c r="AE110" i="14"/>
  <c r="AC111" i="14"/>
  <c r="AU111" i="14" s="1"/>
  <c r="AZ111" i="15" s="1"/>
  <c r="AE111" i="14"/>
  <c r="AC112" i="14"/>
  <c r="AU112" i="14" s="1"/>
  <c r="AZ112" i="15" s="1"/>
  <c r="AE112" i="14"/>
  <c r="AC113" i="14"/>
  <c r="AU113" i="14" s="1"/>
  <c r="AZ113" i="15" s="1"/>
  <c r="AE113" i="14"/>
  <c r="AC114" i="14"/>
  <c r="AU114" i="14" s="1"/>
  <c r="AZ114" i="15" s="1"/>
  <c r="AE114" i="14"/>
  <c r="AC115" i="14"/>
  <c r="AU115" i="14" s="1"/>
  <c r="AZ115" i="15" s="1"/>
  <c r="AE115" i="14"/>
  <c r="AC116" i="14"/>
  <c r="AU116" i="14" s="1"/>
  <c r="AZ116" i="15" s="1"/>
  <c r="AE116" i="14"/>
  <c r="AC117" i="14"/>
  <c r="AU117" i="14" s="1"/>
  <c r="AZ117" i="15" s="1"/>
  <c r="AE117" i="14"/>
  <c r="AC118" i="14"/>
  <c r="AU118" i="14" s="1"/>
  <c r="AZ118" i="15" s="1"/>
  <c r="AE118" i="14"/>
  <c r="AC119" i="14"/>
  <c r="AU119" i="14" s="1"/>
  <c r="AZ119" i="15" s="1"/>
  <c r="AE119" i="14"/>
  <c r="AC120" i="14"/>
  <c r="AU120" i="14" s="1"/>
  <c r="AZ120" i="15" s="1"/>
  <c r="K120" i="21" s="1"/>
  <c r="AE120" i="14"/>
  <c r="AC121" i="14"/>
  <c r="AU121" i="14" s="1"/>
  <c r="AZ121" i="15" s="1"/>
  <c r="K121" i="21" s="1"/>
  <c r="AE121" i="14"/>
  <c r="AC122" i="14"/>
  <c r="AU122" i="14" s="1"/>
  <c r="AZ122" i="15" s="1"/>
  <c r="K122" i="21" s="1"/>
  <c r="AE122" i="14"/>
  <c r="AC123" i="14"/>
  <c r="AU123" i="14" s="1"/>
  <c r="AZ123" i="15" s="1"/>
  <c r="K123" i="21" s="1"/>
  <c r="AE123" i="14"/>
  <c r="AC124" i="14"/>
  <c r="AU124" i="14" s="1"/>
  <c r="AZ124" i="15" s="1"/>
  <c r="K124" i="21" s="1"/>
  <c r="AE124" i="14"/>
  <c r="AC125" i="14"/>
  <c r="AU125" i="14" s="1"/>
  <c r="AZ125" i="15" s="1"/>
  <c r="K125" i="21" s="1"/>
  <c r="AE125" i="14"/>
  <c r="AC126" i="14"/>
  <c r="AU126" i="14" s="1"/>
  <c r="AZ126" i="15" s="1"/>
  <c r="K126" i="21" s="1"/>
  <c r="AE126" i="14"/>
  <c r="AC127" i="14"/>
  <c r="AU127" i="14" s="1"/>
  <c r="AZ127" i="15" s="1"/>
  <c r="K127" i="21" s="1"/>
  <c r="AE127" i="14"/>
  <c r="AC128" i="14"/>
  <c r="AU128" i="14" s="1"/>
  <c r="AZ128" i="15" s="1"/>
  <c r="K128" i="21" s="1"/>
  <c r="AE128" i="14"/>
  <c r="AC129" i="14"/>
  <c r="AU129" i="14" s="1"/>
  <c r="AZ129" i="15" s="1"/>
  <c r="K129" i="21" s="1"/>
  <c r="AE129" i="14"/>
  <c r="AC130" i="14"/>
  <c r="AU130" i="14" s="1"/>
  <c r="AZ130" i="15" s="1"/>
  <c r="K130" i="21" s="1"/>
  <c r="AE130" i="14"/>
  <c r="AC131" i="14"/>
  <c r="AU131" i="14" s="1"/>
  <c r="AZ131" i="15" s="1"/>
  <c r="K131" i="21" s="1"/>
  <c r="AE131" i="14"/>
  <c r="AC132" i="14"/>
  <c r="AU132" i="14" s="1"/>
  <c r="AZ132" i="15" s="1"/>
  <c r="K132" i="21" s="1"/>
  <c r="AE132" i="14"/>
  <c r="AC133" i="14"/>
  <c r="AU133" i="14" s="1"/>
  <c r="AZ133" i="15" s="1"/>
  <c r="K133" i="21" s="1"/>
  <c r="AE133" i="14"/>
  <c r="AC134" i="14"/>
  <c r="AU134" i="14" s="1"/>
  <c r="AZ134" i="15" s="1"/>
  <c r="K134" i="21" s="1"/>
  <c r="AE134" i="14"/>
  <c r="AC135" i="14"/>
  <c r="AU135" i="14" s="1"/>
  <c r="AZ135" i="15" s="1"/>
  <c r="K135" i="21" s="1"/>
  <c r="AE135" i="14"/>
  <c r="AC136" i="14"/>
  <c r="AU136" i="14" s="1"/>
  <c r="AZ136" i="15" s="1"/>
  <c r="K136" i="21" s="1"/>
  <c r="AE136" i="14"/>
  <c r="AC137" i="14"/>
  <c r="AU137" i="14" s="1"/>
  <c r="AZ137" i="15" s="1"/>
  <c r="K137" i="21" s="1"/>
  <c r="AE137" i="14"/>
  <c r="AC138" i="14"/>
  <c r="AU138" i="14" s="1"/>
  <c r="AZ138" i="15" s="1"/>
  <c r="K138" i="21" s="1"/>
  <c r="AE138" i="14"/>
  <c r="AC139" i="14"/>
  <c r="AU139" i="14" s="1"/>
  <c r="AZ139" i="15" s="1"/>
  <c r="K139" i="21" s="1"/>
  <c r="AE139" i="14"/>
  <c r="AC140" i="14"/>
  <c r="AU140" i="14" s="1"/>
  <c r="AZ140" i="15" s="1"/>
  <c r="K140" i="21" s="1"/>
  <c r="AE140" i="14"/>
  <c r="AC141" i="14"/>
  <c r="AU141" i="14" s="1"/>
  <c r="AZ141" i="15" s="1"/>
  <c r="K141" i="21" s="1"/>
  <c r="AE141" i="14"/>
  <c r="AC142" i="14"/>
  <c r="AU142" i="14" s="1"/>
  <c r="AZ142" i="15" s="1"/>
  <c r="K142" i="21" s="1"/>
  <c r="AE142" i="14"/>
  <c r="AC143" i="14"/>
  <c r="AU143" i="14" s="1"/>
  <c r="AZ143" i="15" s="1"/>
  <c r="K143" i="21" s="1"/>
  <c r="AE143" i="14"/>
  <c r="AC144" i="14"/>
  <c r="AU144" i="14" s="1"/>
  <c r="AZ144" i="15" s="1"/>
  <c r="K144" i="21" s="1"/>
  <c r="AE144" i="14"/>
  <c r="AC145" i="14"/>
  <c r="AU145" i="14" s="1"/>
  <c r="AZ145" i="15" s="1"/>
  <c r="K145" i="21" s="1"/>
  <c r="AE145" i="14"/>
  <c r="AC146" i="14"/>
  <c r="AU146" i="14" s="1"/>
  <c r="AZ146" i="15" s="1"/>
  <c r="K146" i="21" s="1"/>
  <c r="AE146" i="14"/>
  <c r="AC147" i="14"/>
  <c r="AU147" i="14" s="1"/>
  <c r="AZ147" i="15" s="1"/>
  <c r="K147" i="21" s="1"/>
  <c r="AE147" i="14"/>
  <c r="AC148" i="14"/>
  <c r="AU148" i="14" s="1"/>
  <c r="AZ148" i="15" s="1"/>
  <c r="K148" i="21" s="1"/>
  <c r="AE148" i="14"/>
  <c r="AC149" i="14"/>
  <c r="AU149" i="14" s="1"/>
  <c r="AZ149" i="15" s="1"/>
  <c r="K149" i="21" s="1"/>
  <c r="AE149" i="14"/>
  <c r="AC150" i="14"/>
  <c r="AU150" i="14" s="1"/>
  <c r="AZ150" i="15" s="1"/>
  <c r="K150" i="21" s="1"/>
  <c r="AE150" i="14"/>
  <c r="AC151" i="14"/>
  <c r="AU151" i="14" s="1"/>
  <c r="AZ151" i="15" s="1"/>
  <c r="K151" i="21" s="1"/>
  <c r="AE151" i="14"/>
  <c r="AC152" i="14"/>
  <c r="AU152" i="14" s="1"/>
  <c r="AZ152" i="15" s="1"/>
  <c r="K152" i="21" s="1"/>
  <c r="AE152" i="14"/>
  <c r="AC153" i="14"/>
  <c r="AU153" i="14" s="1"/>
  <c r="AZ153" i="15" s="1"/>
  <c r="K153" i="21" s="1"/>
  <c r="AE153" i="14"/>
  <c r="AC154" i="14"/>
  <c r="AU154" i="14" s="1"/>
  <c r="AZ154" i="15" s="1"/>
  <c r="K154" i="21" s="1"/>
  <c r="AE154" i="14"/>
  <c r="AC155" i="14"/>
  <c r="AU155" i="14" s="1"/>
  <c r="AZ155" i="15" s="1"/>
  <c r="K155" i="21" s="1"/>
  <c r="AE155" i="14"/>
  <c r="AC156" i="14"/>
  <c r="AU156" i="14" s="1"/>
  <c r="AZ156" i="15" s="1"/>
  <c r="K156" i="21" s="1"/>
  <c r="AE156" i="14"/>
  <c r="AC157" i="14"/>
  <c r="AU157" i="14" s="1"/>
  <c r="AZ157" i="15" s="1"/>
  <c r="K157" i="21" s="1"/>
  <c r="AE157" i="14"/>
  <c r="AC158" i="14"/>
  <c r="AU158" i="14" s="1"/>
  <c r="AZ158" i="15" s="1"/>
  <c r="K158" i="21" s="1"/>
  <c r="AE158" i="14"/>
  <c r="AC159" i="14"/>
  <c r="AU159" i="14" s="1"/>
  <c r="AZ159" i="15" s="1"/>
  <c r="K159" i="21" s="1"/>
  <c r="AE159" i="14"/>
  <c r="AC160" i="14"/>
  <c r="AU160" i="14" s="1"/>
  <c r="AZ160" i="15" s="1"/>
  <c r="K160" i="21" s="1"/>
  <c r="AE160" i="14"/>
  <c r="AC161" i="14"/>
  <c r="AU161" i="14" s="1"/>
  <c r="AZ161" i="15" s="1"/>
  <c r="K161" i="21" s="1"/>
  <c r="AE161" i="14"/>
  <c r="AC162" i="14"/>
  <c r="AU162" i="14" s="1"/>
  <c r="AZ162" i="15" s="1"/>
  <c r="K162" i="21" s="1"/>
  <c r="AE162" i="14"/>
  <c r="AC163" i="14"/>
  <c r="AU163" i="14" s="1"/>
  <c r="AZ163" i="15" s="1"/>
  <c r="K163" i="21" s="1"/>
  <c r="AE163" i="14"/>
  <c r="AC164" i="14"/>
  <c r="AU164" i="14" s="1"/>
  <c r="AZ164" i="15" s="1"/>
  <c r="K164" i="21" s="1"/>
  <c r="AE164" i="14"/>
  <c r="AC165" i="14"/>
  <c r="AU165" i="14" s="1"/>
  <c r="AZ165" i="15" s="1"/>
  <c r="K165" i="21" s="1"/>
  <c r="AE165" i="14"/>
  <c r="AC166" i="14"/>
  <c r="AU166" i="14" s="1"/>
  <c r="AZ166" i="15" s="1"/>
  <c r="K166" i="21" s="1"/>
  <c r="AE166" i="14"/>
  <c r="AC167" i="14"/>
  <c r="AU167" i="14" s="1"/>
  <c r="AZ167" i="15" s="1"/>
  <c r="K167" i="21" s="1"/>
  <c r="AE167" i="14"/>
  <c r="AC168" i="14"/>
  <c r="AU168" i="14" s="1"/>
  <c r="AZ168" i="15" s="1"/>
  <c r="K168" i="21" s="1"/>
  <c r="AE168" i="14"/>
  <c r="AC169" i="14"/>
  <c r="AU169" i="14" s="1"/>
  <c r="AZ169" i="15" s="1"/>
  <c r="K169" i="21" s="1"/>
  <c r="AE169" i="14"/>
  <c r="AC170" i="14"/>
  <c r="AU170" i="14" s="1"/>
  <c r="AZ170" i="15" s="1"/>
  <c r="K170" i="21" s="1"/>
  <c r="AE170" i="14"/>
  <c r="AC171" i="14"/>
  <c r="AU171" i="14" s="1"/>
  <c r="AZ171" i="15" s="1"/>
  <c r="K171" i="21" s="1"/>
  <c r="AE171" i="14"/>
  <c r="AC172" i="14"/>
  <c r="AU172" i="14" s="1"/>
  <c r="AZ172" i="15" s="1"/>
  <c r="K172" i="21" s="1"/>
  <c r="AE172" i="14"/>
  <c r="AC173" i="14"/>
  <c r="AU173" i="14" s="1"/>
  <c r="AZ173" i="15" s="1"/>
  <c r="K173" i="21" s="1"/>
  <c r="AE173" i="14"/>
  <c r="AC174" i="14"/>
  <c r="AU174" i="14" s="1"/>
  <c r="AZ174" i="15" s="1"/>
  <c r="K174" i="21" s="1"/>
  <c r="AE174" i="14"/>
  <c r="AC175" i="14"/>
  <c r="AU175" i="14" s="1"/>
  <c r="AZ175" i="15" s="1"/>
  <c r="K175" i="21" s="1"/>
  <c r="AE175" i="14"/>
  <c r="AC176" i="14"/>
  <c r="AU176" i="14" s="1"/>
  <c r="AZ176" i="15" s="1"/>
  <c r="K176" i="21" s="1"/>
  <c r="AE176" i="14"/>
  <c r="AC177" i="14"/>
  <c r="AU177" i="14" s="1"/>
  <c r="AZ177" i="15" s="1"/>
  <c r="K177" i="21" s="1"/>
  <c r="AE177" i="14"/>
  <c r="AC178" i="14"/>
  <c r="AU178" i="14" s="1"/>
  <c r="AZ178" i="15" s="1"/>
  <c r="K178" i="21" s="1"/>
  <c r="AE178" i="14"/>
  <c r="AC179" i="14"/>
  <c r="AU179" i="14" s="1"/>
  <c r="AZ179" i="15" s="1"/>
  <c r="K179" i="21" s="1"/>
  <c r="AE179" i="14"/>
  <c r="AC180" i="14"/>
  <c r="AU180" i="14" s="1"/>
  <c r="AZ180" i="15" s="1"/>
  <c r="K180" i="21" s="1"/>
  <c r="AE180" i="14"/>
  <c r="AC181" i="14"/>
  <c r="AU181" i="14" s="1"/>
  <c r="AZ181" i="15" s="1"/>
  <c r="K181" i="21" s="1"/>
  <c r="AE181" i="14"/>
  <c r="AC182" i="14"/>
  <c r="AU182" i="14" s="1"/>
  <c r="AZ182" i="15" s="1"/>
  <c r="K182" i="21" s="1"/>
  <c r="AE182" i="14"/>
  <c r="AC183" i="14"/>
  <c r="AU183" i="14" s="1"/>
  <c r="AZ183" i="15" s="1"/>
  <c r="K183" i="21" s="1"/>
  <c r="AE183" i="14"/>
  <c r="AC184" i="14"/>
  <c r="AU184" i="14" s="1"/>
  <c r="AZ184" i="15" s="1"/>
  <c r="K184" i="21" s="1"/>
  <c r="AE184" i="14"/>
  <c r="AC185" i="14"/>
  <c r="AU185" i="14" s="1"/>
  <c r="AZ185" i="15" s="1"/>
  <c r="K185" i="21" s="1"/>
  <c r="AE185" i="14"/>
  <c r="AC186" i="14"/>
  <c r="AU186" i="14" s="1"/>
  <c r="AZ186" i="15" s="1"/>
  <c r="K186" i="21" s="1"/>
  <c r="AE186" i="14"/>
  <c r="AC187" i="14"/>
  <c r="AU187" i="14" s="1"/>
  <c r="AZ187" i="15" s="1"/>
  <c r="K187" i="21" s="1"/>
  <c r="AE187" i="14"/>
  <c r="AC188" i="14"/>
  <c r="AU188" i="14" s="1"/>
  <c r="AZ188" i="15" s="1"/>
  <c r="K188" i="21" s="1"/>
  <c r="AE188" i="14"/>
  <c r="AC189" i="14"/>
  <c r="AU189" i="14" s="1"/>
  <c r="AZ189" i="15" s="1"/>
  <c r="K189" i="21" s="1"/>
  <c r="AE189" i="14"/>
  <c r="AC190" i="14"/>
  <c r="AU190" i="14" s="1"/>
  <c r="AZ190" i="15" s="1"/>
  <c r="K190" i="21" s="1"/>
  <c r="AE190" i="14"/>
  <c r="AC191" i="14"/>
  <c r="AU191" i="14" s="1"/>
  <c r="AZ191" i="15" s="1"/>
  <c r="K191" i="21" s="1"/>
  <c r="AE191" i="14"/>
  <c r="AC192" i="14"/>
  <c r="AU192" i="14" s="1"/>
  <c r="AZ192" i="15" s="1"/>
  <c r="K192" i="21" s="1"/>
  <c r="AE192" i="14"/>
  <c r="AC193" i="14"/>
  <c r="AU193" i="14" s="1"/>
  <c r="AZ193" i="15" s="1"/>
  <c r="K193" i="21" s="1"/>
  <c r="AE193" i="14"/>
  <c r="AC194" i="14"/>
  <c r="AU194" i="14" s="1"/>
  <c r="AZ194" i="15" s="1"/>
  <c r="K194" i="21" s="1"/>
  <c r="AE194" i="14"/>
  <c r="AC195" i="14"/>
  <c r="AU195" i="14" s="1"/>
  <c r="AZ195" i="15" s="1"/>
  <c r="K195" i="21" s="1"/>
  <c r="AE195" i="14"/>
  <c r="AC196" i="14"/>
  <c r="AU196" i="14" s="1"/>
  <c r="AZ196" i="15" s="1"/>
  <c r="K196" i="21" s="1"/>
  <c r="AE196" i="14"/>
  <c r="AC197" i="14"/>
  <c r="AU197" i="14" s="1"/>
  <c r="AZ197" i="15" s="1"/>
  <c r="K197" i="21" s="1"/>
  <c r="AE197" i="14"/>
  <c r="AC198" i="14"/>
  <c r="AU198" i="14" s="1"/>
  <c r="AZ198" i="15" s="1"/>
  <c r="K198" i="21" s="1"/>
  <c r="AE198" i="14"/>
  <c r="AC199" i="14"/>
  <c r="AU199" i="14" s="1"/>
  <c r="AZ199" i="15" s="1"/>
  <c r="K199" i="21" s="1"/>
  <c r="AE199" i="14"/>
  <c r="AC200" i="14"/>
  <c r="AU200" i="14" s="1"/>
  <c r="AZ200" i="15" s="1"/>
  <c r="K200" i="21" s="1"/>
  <c r="AE200" i="14"/>
  <c r="AE4" i="14"/>
  <c r="AC4" i="14"/>
  <c r="AU4" i="14" s="1"/>
  <c r="AZ4" i="15" s="1"/>
  <c r="K4" i="21" s="1"/>
  <c r="AO5" i="14"/>
  <c r="AQ5" i="14" s="1"/>
  <c r="AP5" i="14"/>
  <c r="AR5" i="14" s="1"/>
  <c r="AO6" i="14"/>
  <c r="AQ6" i="14" s="1"/>
  <c r="AS6" i="14" s="1"/>
  <c r="BA6" i="15" s="1"/>
  <c r="AP6" i="14"/>
  <c r="AR6" i="14" s="1"/>
  <c r="AO7" i="14"/>
  <c r="AQ7" i="14" s="1"/>
  <c r="AS7" i="14" s="1"/>
  <c r="BA7" i="15" s="1"/>
  <c r="AP7" i="14"/>
  <c r="AR7" i="14" s="1"/>
  <c r="AT7" i="14" s="1"/>
  <c r="BB7" i="15" s="1"/>
  <c r="AO8" i="14"/>
  <c r="AQ8" i="14" s="1"/>
  <c r="AP8" i="14"/>
  <c r="AR8" i="14" s="1"/>
  <c r="AO9" i="14"/>
  <c r="AQ9" i="14" s="1"/>
  <c r="AS9" i="14" s="1"/>
  <c r="BA9" i="15" s="1"/>
  <c r="AP9" i="14"/>
  <c r="AR9" i="14" s="1"/>
  <c r="AT9" i="14" s="1"/>
  <c r="BB9" i="15" s="1"/>
  <c r="AO10" i="14"/>
  <c r="AQ10" i="14" s="1"/>
  <c r="AS10" i="14" s="1"/>
  <c r="BA10" i="15" s="1"/>
  <c r="AP10" i="14"/>
  <c r="AR10" i="14" s="1"/>
  <c r="AT10" i="14" s="1"/>
  <c r="BB10" i="15" s="1"/>
  <c r="AO11" i="14"/>
  <c r="AQ11" i="14" s="1"/>
  <c r="AP11" i="14"/>
  <c r="AR11" i="14" s="1"/>
  <c r="AO12" i="14"/>
  <c r="AQ12" i="14" s="1"/>
  <c r="AS12" i="14" s="1"/>
  <c r="BA12" i="15" s="1"/>
  <c r="AP12" i="14"/>
  <c r="AR12" i="14" s="1"/>
  <c r="AT12" i="14" s="1"/>
  <c r="BB12" i="15" s="1"/>
  <c r="AO13" i="14"/>
  <c r="AQ13" i="14" s="1"/>
  <c r="AS13" i="14" s="1"/>
  <c r="BA13" i="15" s="1"/>
  <c r="AP13" i="14"/>
  <c r="AR13" i="14" s="1"/>
  <c r="AT13" i="14" s="1"/>
  <c r="BB13" i="15" s="1"/>
  <c r="AO14" i="14"/>
  <c r="AQ14" i="14" s="1"/>
  <c r="AS14" i="14" s="1"/>
  <c r="BA14" i="15" s="1"/>
  <c r="AP14" i="14"/>
  <c r="AR14" i="14" s="1"/>
  <c r="AT14" i="14" s="1"/>
  <c r="BB14" i="15" s="1"/>
  <c r="AO15" i="14"/>
  <c r="AQ15" i="14" s="1"/>
  <c r="AS15" i="14" s="1"/>
  <c r="BA15" i="15" s="1"/>
  <c r="AP15" i="14"/>
  <c r="AR15" i="14" s="1"/>
  <c r="AT15" i="14" s="1"/>
  <c r="BB15" i="15" s="1"/>
  <c r="AO16" i="14"/>
  <c r="AQ16" i="14" s="1"/>
  <c r="AS16" i="14" s="1"/>
  <c r="BA16" i="15" s="1"/>
  <c r="AP16" i="14"/>
  <c r="AR16" i="14" s="1"/>
  <c r="AT16" i="14" s="1"/>
  <c r="BB16" i="15" s="1"/>
  <c r="AO17" i="14"/>
  <c r="AQ17" i="14" s="1"/>
  <c r="AS17" i="14" s="1"/>
  <c r="BA17" i="15" s="1"/>
  <c r="AP17" i="14"/>
  <c r="AR17" i="14" s="1"/>
  <c r="AT17" i="14" s="1"/>
  <c r="BB17" i="15" s="1"/>
  <c r="AO18" i="14"/>
  <c r="AQ18" i="14" s="1"/>
  <c r="AS18" i="14" s="1"/>
  <c r="BA18" i="15" s="1"/>
  <c r="AP18" i="14"/>
  <c r="AR18" i="14" s="1"/>
  <c r="AT18" i="14" s="1"/>
  <c r="BB18" i="15" s="1"/>
  <c r="AO19" i="14"/>
  <c r="AQ19" i="14" s="1"/>
  <c r="AS19" i="14" s="1"/>
  <c r="BA19" i="15" s="1"/>
  <c r="AP19" i="14"/>
  <c r="AR19" i="14" s="1"/>
  <c r="AT19" i="14" s="1"/>
  <c r="BB19" i="15" s="1"/>
  <c r="AO20" i="14"/>
  <c r="AQ20" i="14" s="1"/>
  <c r="AS20" i="14" s="1"/>
  <c r="BA20" i="15" s="1"/>
  <c r="AP20" i="14"/>
  <c r="AR20" i="14" s="1"/>
  <c r="AT20" i="14" s="1"/>
  <c r="BB20" i="15" s="1"/>
  <c r="AO21" i="14"/>
  <c r="AQ21" i="14" s="1"/>
  <c r="AS21" i="14" s="1"/>
  <c r="BA21" i="15" s="1"/>
  <c r="AP21" i="14"/>
  <c r="AR21" i="14" s="1"/>
  <c r="AT21" i="14" s="1"/>
  <c r="BB21" i="15" s="1"/>
  <c r="AO22" i="14"/>
  <c r="AQ22" i="14" s="1"/>
  <c r="AS22" i="14" s="1"/>
  <c r="BA22" i="15" s="1"/>
  <c r="AP22" i="14"/>
  <c r="AR22" i="14" s="1"/>
  <c r="AT22" i="14" s="1"/>
  <c r="BB22" i="15" s="1"/>
  <c r="AO23" i="14"/>
  <c r="AQ23" i="14" s="1"/>
  <c r="AS23" i="14" s="1"/>
  <c r="BA23" i="15" s="1"/>
  <c r="AP23" i="14"/>
  <c r="AR23" i="14" s="1"/>
  <c r="AT23" i="14" s="1"/>
  <c r="BB23" i="15" s="1"/>
  <c r="AO24" i="14"/>
  <c r="AQ24" i="14" s="1"/>
  <c r="AP24" i="14"/>
  <c r="AR24" i="14" s="1"/>
  <c r="AO25" i="14"/>
  <c r="AQ25" i="14" s="1"/>
  <c r="AS25" i="14" s="1"/>
  <c r="BA25" i="15" s="1"/>
  <c r="AP25" i="14"/>
  <c r="AR25" i="14" s="1"/>
  <c r="AT25" i="14" s="1"/>
  <c r="BB25" i="15" s="1"/>
  <c r="AO26" i="14"/>
  <c r="AQ26" i="14" s="1"/>
  <c r="AS26" i="14" s="1"/>
  <c r="BA26" i="15" s="1"/>
  <c r="AP26" i="14"/>
  <c r="AR26" i="14" s="1"/>
  <c r="AT26" i="14" s="1"/>
  <c r="BB26" i="15" s="1"/>
  <c r="AO27" i="14"/>
  <c r="AQ27" i="14" s="1"/>
  <c r="AS27" i="14" s="1"/>
  <c r="BA27" i="15" s="1"/>
  <c r="AP27" i="14"/>
  <c r="AR27" i="14" s="1"/>
  <c r="AT27" i="14" s="1"/>
  <c r="BB27" i="15" s="1"/>
  <c r="AO28" i="14"/>
  <c r="AQ28" i="14" s="1"/>
  <c r="AS28" i="14" s="1"/>
  <c r="BA28" i="15" s="1"/>
  <c r="AP28" i="14"/>
  <c r="AR28" i="14" s="1"/>
  <c r="AT28" i="14" s="1"/>
  <c r="BB28" i="15" s="1"/>
  <c r="AO29" i="14"/>
  <c r="AQ29" i="14" s="1"/>
  <c r="AS29" i="14" s="1"/>
  <c r="BA29" i="15" s="1"/>
  <c r="AP29" i="14"/>
  <c r="AR29" i="14" s="1"/>
  <c r="AT29" i="14" s="1"/>
  <c r="BB29" i="15" s="1"/>
  <c r="AO30" i="14"/>
  <c r="AQ30" i="14" s="1"/>
  <c r="AS30" i="14" s="1"/>
  <c r="BA30" i="15" s="1"/>
  <c r="AP30" i="14"/>
  <c r="AR30" i="14" s="1"/>
  <c r="AT30" i="14" s="1"/>
  <c r="BB30" i="15" s="1"/>
  <c r="AO31" i="14"/>
  <c r="AQ31" i="14" s="1"/>
  <c r="AS31" i="14" s="1"/>
  <c r="BA31" i="15" s="1"/>
  <c r="AP31" i="14"/>
  <c r="AR31" i="14" s="1"/>
  <c r="AT31" i="14" s="1"/>
  <c r="BB31" i="15" s="1"/>
  <c r="AO32" i="14"/>
  <c r="AQ32" i="14" s="1"/>
  <c r="AS32" i="14" s="1"/>
  <c r="BA32" i="15" s="1"/>
  <c r="AP32" i="14"/>
  <c r="AR32" i="14" s="1"/>
  <c r="AT32" i="14" s="1"/>
  <c r="BB32" i="15" s="1"/>
  <c r="AO33" i="14"/>
  <c r="AQ33" i="14" s="1"/>
  <c r="AS33" i="14" s="1"/>
  <c r="BA33" i="15" s="1"/>
  <c r="AP33" i="14"/>
  <c r="AR33" i="14" s="1"/>
  <c r="AT33" i="14" s="1"/>
  <c r="BB33" i="15" s="1"/>
  <c r="AO34" i="14"/>
  <c r="AQ34" i="14" s="1"/>
  <c r="AS34" i="14" s="1"/>
  <c r="BA34" i="15" s="1"/>
  <c r="AP34" i="14"/>
  <c r="AR34" i="14" s="1"/>
  <c r="AT34" i="14" s="1"/>
  <c r="BB34" i="15" s="1"/>
  <c r="AO35" i="14"/>
  <c r="AQ35" i="14" s="1"/>
  <c r="AS35" i="14" s="1"/>
  <c r="BA35" i="15" s="1"/>
  <c r="AP35" i="14"/>
  <c r="AR35" i="14" s="1"/>
  <c r="AT35" i="14" s="1"/>
  <c r="BB35" i="15" s="1"/>
  <c r="AO36" i="14"/>
  <c r="AQ36" i="14" s="1"/>
  <c r="AS36" i="14" s="1"/>
  <c r="BA36" i="15" s="1"/>
  <c r="AP36" i="14"/>
  <c r="AR36" i="14" s="1"/>
  <c r="AT36" i="14" s="1"/>
  <c r="BB36" i="15" s="1"/>
  <c r="AO37" i="14"/>
  <c r="AQ37" i="14" s="1"/>
  <c r="AS37" i="14" s="1"/>
  <c r="BA37" i="15" s="1"/>
  <c r="AP37" i="14"/>
  <c r="AR37" i="14" s="1"/>
  <c r="AT37" i="14" s="1"/>
  <c r="BB37" i="15" s="1"/>
  <c r="AO38" i="14"/>
  <c r="AQ38" i="14" s="1"/>
  <c r="AS38" i="14" s="1"/>
  <c r="BA38" i="15" s="1"/>
  <c r="AP38" i="14"/>
  <c r="AR38" i="14" s="1"/>
  <c r="AT38" i="14" s="1"/>
  <c r="BB38" i="15" s="1"/>
  <c r="AO39" i="14"/>
  <c r="AQ39" i="14" s="1"/>
  <c r="AS39" i="14" s="1"/>
  <c r="BA39" i="15" s="1"/>
  <c r="AP39" i="14"/>
  <c r="AR39" i="14" s="1"/>
  <c r="AT39" i="14" s="1"/>
  <c r="BB39" i="15" s="1"/>
  <c r="AO40" i="14"/>
  <c r="AQ40" i="14" s="1"/>
  <c r="AS40" i="14" s="1"/>
  <c r="BA40" i="15" s="1"/>
  <c r="AP40" i="14"/>
  <c r="AR40" i="14" s="1"/>
  <c r="AT40" i="14" s="1"/>
  <c r="BB40" i="15" s="1"/>
  <c r="AO41" i="14"/>
  <c r="AQ41" i="14" s="1"/>
  <c r="AS41" i="14" s="1"/>
  <c r="BA41" i="15" s="1"/>
  <c r="AP41" i="14"/>
  <c r="AR41" i="14" s="1"/>
  <c r="AT41" i="14" s="1"/>
  <c r="BB41" i="15" s="1"/>
  <c r="AO42" i="14"/>
  <c r="AQ42" i="14" s="1"/>
  <c r="AS42" i="14" s="1"/>
  <c r="BA42" i="15" s="1"/>
  <c r="AP42" i="14"/>
  <c r="AR42" i="14" s="1"/>
  <c r="AT42" i="14" s="1"/>
  <c r="BB42" i="15" s="1"/>
  <c r="AO43" i="14"/>
  <c r="AQ43" i="14" s="1"/>
  <c r="AS43" i="14" s="1"/>
  <c r="BA43" i="15" s="1"/>
  <c r="AP43" i="14"/>
  <c r="AR43" i="14" s="1"/>
  <c r="AT43" i="14" s="1"/>
  <c r="BB43" i="15" s="1"/>
  <c r="AO44" i="14"/>
  <c r="AQ44" i="14" s="1"/>
  <c r="AS44" i="14" s="1"/>
  <c r="BA44" i="15" s="1"/>
  <c r="AP44" i="14"/>
  <c r="AR44" i="14" s="1"/>
  <c r="AT44" i="14" s="1"/>
  <c r="BB44" i="15" s="1"/>
  <c r="AO45" i="14"/>
  <c r="AQ45" i="14" s="1"/>
  <c r="AS45" i="14" s="1"/>
  <c r="BA45" i="15" s="1"/>
  <c r="AP45" i="14"/>
  <c r="AR45" i="14" s="1"/>
  <c r="AT45" i="14" s="1"/>
  <c r="BB45" i="15" s="1"/>
  <c r="AO46" i="14"/>
  <c r="AQ46" i="14" s="1"/>
  <c r="AS46" i="14" s="1"/>
  <c r="BA46" i="15" s="1"/>
  <c r="AP46" i="14"/>
  <c r="AR46" i="14" s="1"/>
  <c r="AT46" i="14" s="1"/>
  <c r="BB46" i="15" s="1"/>
  <c r="AO47" i="14"/>
  <c r="AQ47" i="14" s="1"/>
  <c r="AS47" i="14" s="1"/>
  <c r="BA47" i="15" s="1"/>
  <c r="AP47" i="14"/>
  <c r="AR47" i="14" s="1"/>
  <c r="AT47" i="14" s="1"/>
  <c r="BB47" i="15" s="1"/>
  <c r="AO48" i="14"/>
  <c r="AQ48" i="14" s="1"/>
  <c r="AS48" i="14" s="1"/>
  <c r="BA48" i="15" s="1"/>
  <c r="AP48" i="14"/>
  <c r="AR48" i="14" s="1"/>
  <c r="AT48" i="14" s="1"/>
  <c r="BB48" i="15" s="1"/>
  <c r="AO49" i="14"/>
  <c r="AQ49" i="14" s="1"/>
  <c r="AS49" i="14" s="1"/>
  <c r="BA49" i="15" s="1"/>
  <c r="AP49" i="14"/>
  <c r="AR49" i="14" s="1"/>
  <c r="AT49" i="14" s="1"/>
  <c r="BB49" i="15" s="1"/>
  <c r="AO50" i="14"/>
  <c r="AQ50" i="14" s="1"/>
  <c r="AS50" i="14" s="1"/>
  <c r="BA50" i="15" s="1"/>
  <c r="AP50" i="14"/>
  <c r="AR50" i="14" s="1"/>
  <c r="AT50" i="14" s="1"/>
  <c r="BB50" i="15" s="1"/>
  <c r="AO51" i="14"/>
  <c r="AQ51" i="14" s="1"/>
  <c r="AS51" i="14" s="1"/>
  <c r="BA51" i="15" s="1"/>
  <c r="AP51" i="14"/>
  <c r="AR51" i="14" s="1"/>
  <c r="AT51" i="14" s="1"/>
  <c r="BB51" i="15" s="1"/>
  <c r="AO52" i="14"/>
  <c r="AQ52" i="14" s="1"/>
  <c r="AS52" i="14" s="1"/>
  <c r="BA52" i="15" s="1"/>
  <c r="AP52" i="14"/>
  <c r="AR52" i="14" s="1"/>
  <c r="AT52" i="14" s="1"/>
  <c r="BB52" i="15" s="1"/>
  <c r="AO53" i="14"/>
  <c r="AQ53" i="14" s="1"/>
  <c r="AS53" i="14" s="1"/>
  <c r="BA53" i="15" s="1"/>
  <c r="AP53" i="14"/>
  <c r="AR53" i="14" s="1"/>
  <c r="AT53" i="14" s="1"/>
  <c r="BB53" i="15" s="1"/>
  <c r="AO54" i="14"/>
  <c r="AQ54" i="14" s="1"/>
  <c r="AS54" i="14" s="1"/>
  <c r="BA54" i="15" s="1"/>
  <c r="AP54" i="14"/>
  <c r="AR54" i="14" s="1"/>
  <c r="AT54" i="14" s="1"/>
  <c r="BB54" i="15" s="1"/>
  <c r="AO55" i="14"/>
  <c r="AQ55" i="14" s="1"/>
  <c r="AS55" i="14" s="1"/>
  <c r="BA55" i="15" s="1"/>
  <c r="AP55" i="14"/>
  <c r="AR55" i="14" s="1"/>
  <c r="AT55" i="14" s="1"/>
  <c r="BB55" i="15" s="1"/>
  <c r="AO56" i="14"/>
  <c r="AQ56" i="14" s="1"/>
  <c r="AS56" i="14" s="1"/>
  <c r="BA56" i="15" s="1"/>
  <c r="AP56" i="14"/>
  <c r="AR56" i="14" s="1"/>
  <c r="AT56" i="14" s="1"/>
  <c r="BB56" i="15" s="1"/>
  <c r="AO57" i="14"/>
  <c r="AQ57" i="14" s="1"/>
  <c r="AS57" i="14" s="1"/>
  <c r="BA57" i="15" s="1"/>
  <c r="AP57" i="14"/>
  <c r="AR57" i="14" s="1"/>
  <c r="AT57" i="14" s="1"/>
  <c r="BB57" i="15" s="1"/>
  <c r="AO58" i="14"/>
  <c r="AQ58" i="14" s="1"/>
  <c r="AS58" i="14" s="1"/>
  <c r="BA58" i="15" s="1"/>
  <c r="AP58" i="14"/>
  <c r="AR58" i="14" s="1"/>
  <c r="AT58" i="14" s="1"/>
  <c r="BB58" i="15" s="1"/>
  <c r="AO59" i="14"/>
  <c r="AQ59" i="14" s="1"/>
  <c r="AS59" i="14" s="1"/>
  <c r="BA59" i="15" s="1"/>
  <c r="AP59" i="14"/>
  <c r="AR59" i="14" s="1"/>
  <c r="AT59" i="14" s="1"/>
  <c r="BB59" i="15" s="1"/>
  <c r="AO60" i="14"/>
  <c r="AQ60" i="14" s="1"/>
  <c r="AS60" i="14" s="1"/>
  <c r="BA60" i="15" s="1"/>
  <c r="AP60" i="14"/>
  <c r="AR60" i="14" s="1"/>
  <c r="AT60" i="14" s="1"/>
  <c r="BB60" i="15" s="1"/>
  <c r="AO61" i="14"/>
  <c r="AQ61" i="14" s="1"/>
  <c r="AS61" i="14" s="1"/>
  <c r="BA61" i="15" s="1"/>
  <c r="AP61" i="14"/>
  <c r="AR61" i="14" s="1"/>
  <c r="AT61" i="14" s="1"/>
  <c r="BB61" i="15" s="1"/>
  <c r="AO62" i="14"/>
  <c r="AQ62" i="14" s="1"/>
  <c r="AS62" i="14" s="1"/>
  <c r="BA62" i="15" s="1"/>
  <c r="AP62" i="14"/>
  <c r="AR62" i="14" s="1"/>
  <c r="AT62" i="14" s="1"/>
  <c r="BB62" i="15" s="1"/>
  <c r="AO63" i="14"/>
  <c r="AQ63" i="14" s="1"/>
  <c r="AS63" i="14" s="1"/>
  <c r="BA63" i="15" s="1"/>
  <c r="AP63" i="14"/>
  <c r="AR63" i="14" s="1"/>
  <c r="AT63" i="14" s="1"/>
  <c r="BB63" i="15" s="1"/>
  <c r="AO64" i="14"/>
  <c r="AQ64" i="14" s="1"/>
  <c r="AS64" i="14" s="1"/>
  <c r="BA64" i="15" s="1"/>
  <c r="AP64" i="14"/>
  <c r="AR64" i="14" s="1"/>
  <c r="AT64" i="14" s="1"/>
  <c r="BB64" i="15" s="1"/>
  <c r="AO65" i="14"/>
  <c r="AQ65" i="14" s="1"/>
  <c r="AS65" i="14" s="1"/>
  <c r="BA65" i="15" s="1"/>
  <c r="AP65" i="14"/>
  <c r="AR65" i="14" s="1"/>
  <c r="AT65" i="14" s="1"/>
  <c r="BB65" i="15" s="1"/>
  <c r="AO66" i="14"/>
  <c r="AQ66" i="14" s="1"/>
  <c r="AS66" i="14" s="1"/>
  <c r="BA66" i="15" s="1"/>
  <c r="AP66" i="14"/>
  <c r="AR66" i="14" s="1"/>
  <c r="AT66" i="14" s="1"/>
  <c r="BB66" i="15" s="1"/>
  <c r="AO67" i="14"/>
  <c r="AQ67" i="14" s="1"/>
  <c r="AS67" i="14" s="1"/>
  <c r="BA67" i="15" s="1"/>
  <c r="AP67" i="14"/>
  <c r="AR67" i="14" s="1"/>
  <c r="AT67" i="14" s="1"/>
  <c r="BB67" i="15" s="1"/>
  <c r="AO68" i="14"/>
  <c r="AQ68" i="14" s="1"/>
  <c r="AS68" i="14" s="1"/>
  <c r="BA68" i="15" s="1"/>
  <c r="AP68" i="14"/>
  <c r="AR68" i="14" s="1"/>
  <c r="AT68" i="14" s="1"/>
  <c r="BB68" i="15" s="1"/>
  <c r="AO69" i="14"/>
  <c r="AQ69" i="14" s="1"/>
  <c r="AS69" i="14" s="1"/>
  <c r="BA69" i="15" s="1"/>
  <c r="AP69" i="14"/>
  <c r="AR69" i="14" s="1"/>
  <c r="AT69" i="14" s="1"/>
  <c r="BB69" i="15" s="1"/>
  <c r="AO70" i="14"/>
  <c r="AQ70" i="14" s="1"/>
  <c r="AS70" i="14" s="1"/>
  <c r="BA70" i="15" s="1"/>
  <c r="AP70" i="14"/>
  <c r="AR70" i="14" s="1"/>
  <c r="AT70" i="14" s="1"/>
  <c r="BB70" i="15" s="1"/>
  <c r="AO71" i="14"/>
  <c r="AQ71" i="14" s="1"/>
  <c r="AS71" i="14" s="1"/>
  <c r="BA71" i="15" s="1"/>
  <c r="AP71" i="14"/>
  <c r="AR71" i="14" s="1"/>
  <c r="AT71" i="14" s="1"/>
  <c r="BB71" i="15" s="1"/>
  <c r="AO72" i="14"/>
  <c r="AQ72" i="14" s="1"/>
  <c r="AS72" i="14" s="1"/>
  <c r="BA72" i="15" s="1"/>
  <c r="AP72" i="14"/>
  <c r="AR72" i="14" s="1"/>
  <c r="AT72" i="14" s="1"/>
  <c r="BB72" i="15" s="1"/>
  <c r="AO73" i="14"/>
  <c r="AQ73" i="14" s="1"/>
  <c r="AS73" i="14" s="1"/>
  <c r="BA73" i="15" s="1"/>
  <c r="AP73" i="14"/>
  <c r="AR73" i="14" s="1"/>
  <c r="AT73" i="14" s="1"/>
  <c r="BB73" i="15" s="1"/>
  <c r="AO74" i="14"/>
  <c r="AQ74" i="14" s="1"/>
  <c r="AS74" i="14" s="1"/>
  <c r="BA74" i="15" s="1"/>
  <c r="AP74" i="14"/>
  <c r="AR74" i="14" s="1"/>
  <c r="AT74" i="14" s="1"/>
  <c r="BB74" i="15" s="1"/>
  <c r="AO75" i="14"/>
  <c r="AQ75" i="14" s="1"/>
  <c r="AS75" i="14" s="1"/>
  <c r="BA75" i="15" s="1"/>
  <c r="AP75" i="14"/>
  <c r="AR75" i="14" s="1"/>
  <c r="AT75" i="14" s="1"/>
  <c r="BB75" i="15" s="1"/>
  <c r="AO76" i="14"/>
  <c r="AQ76" i="14" s="1"/>
  <c r="AS76" i="14" s="1"/>
  <c r="BA76" i="15" s="1"/>
  <c r="AP76" i="14"/>
  <c r="AR76" i="14" s="1"/>
  <c r="AT76" i="14" s="1"/>
  <c r="BB76" i="15" s="1"/>
  <c r="AO77" i="14"/>
  <c r="AQ77" i="14" s="1"/>
  <c r="AS77" i="14" s="1"/>
  <c r="BA77" i="15" s="1"/>
  <c r="AP77" i="14"/>
  <c r="AR77" i="14" s="1"/>
  <c r="AT77" i="14" s="1"/>
  <c r="BB77" i="15" s="1"/>
  <c r="AO78" i="14"/>
  <c r="AQ78" i="14" s="1"/>
  <c r="AS78" i="14" s="1"/>
  <c r="BA78" i="15" s="1"/>
  <c r="AP78" i="14"/>
  <c r="AR78" i="14" s="1"/>
  <c r="AT78" i="14" s="1"/>
  <c r="BB78" i="15" s="1"/>
  <c r="AO79" i="14"/>
  <c r="AQ79" i="14" s="1"/>
  <c r="AS79" i="14" s="1"/>
  <c r="BA79" i="15" s="1"/>
  <c r="AP79" i="14"/>
  <c r="AR79" i="14" s="1"/>
  <c r="AT79" i="14" s="1"/>
  <c r="BB79" i="15" s="1"/>
  <c r="AO80" i="14"/>
  <c r="AQ80" i="14" s="1"/>
  <c r="AS80" i="14" s="1"/>
  <c r="BA80" i="15" s="1"/>
  <c r="AP80" i="14"/>
  <c r="AR80" i="14" s="1"/>
  <c r="AT80" i="14" s="1"/>
  <c r="BB80" i="15" s="1"/>
  <c r="AO81" i="14"/>
  <c r="AQ81" i="14" s="1"/>
  <c r="AS81" i="14" s="1"/>
  <c r="BA81" i="15" s="1"/>
  <c r="AP81" i="14"/>
  <c r="AR81" i="14" s="1"/>
  <c r="AT81" i="14" s="1"/>
  <c r="BB81" i="15" s="1"/>
  <c r="AO82" i="14"/>
  <c r="AQ82" i="14" s="1"/>
  <c r="AS82" i="14" s="1"/>
  <c r="BA82" i="15" s="1"/>
  <c r="AP82" i="14"/>
  <c r="AR82" i="14" s="1"/>
  <c r="AT82" i="14" s="1"/>
  <c r="BB82" i="15" s="1"/>
  <c r="AO83" i="14"/>
  <c r="AQ83" i="14" s="1"/>
  <c r="AS83" i="14" s="1"/>
  <c r="BA83" i="15" s="1"/>
  <c r="AP83" i="14"/>
  <c r="AR83" i="14" s="1"/>
  <c r="AT83" i="14" s="1"/>
  <c r="BB83" i="15" s="1"/>
  <c r="AO84" i="14"/>
  <c r="AQ84" i="14" s="1"/>
  <c r="AS84" i="14" s="1"/>
  <c r="BA84" i="15" s="1"/>
  <c r="AP84" i="14"/>
  <c r="AR84" i="14" s="1"/>
  <c r="AT84" i="14" s="1"/>
  <c r="BB84" i="15" s="1"/>
  <c r="AO85" i="14"/>
  <c r="AQ85" i="14" s="1"/>
  <c r="AS85" i="14" s="1"/>
  <c r="BA85" i="15" s="1"/>
  <c r="AP85" i="14"/>
  <c r="AR85" i="14" s="1"/>
  <c r="AT85" i="14" s="1"/>
  <c r="BB85" i="15" s="1"/>
  <c r="AO86" i="14"/>
  <c r="AQ86" i="14" s="1"/>
  <c r="AS86" i="14" s="1"/>
  <c r="BA86" i="15" s="1"/>
  <c r="AP86" i="14"/>
  <c r="AR86" i="14" s="1"/>
  <c r="AT86" i="14" s="1"/>
  <c r="BB86" i="15" s="1"/>
  <c r="AO87" i="14"/>
  <c r="AQ87" i="14" s="1"/>
  <c r="AS87" i="14" s="1"/>
  <c r="BA87" i="15" s="1"/>
  <c r="AP87" i="14"/>
  <c r="AR87" i="14" s="1"/>
  <c r="AT87" i="14" s="1"/>
  <c r="BB87" i="15" s="1"/>
  <c r="AO88" i="14"/>
  <c r="AQ88" i="14" s="1"/>
  <c r="AS88" i="14" s="1"/>
  <c r="BA88" i="15" s="1"/>
  <c r="AP88" i="14"/>
  <c r="AR88" i="14" s="1"/>
  <c r="AT88" i="14" s="1"/>
  <c r="BB88" i="15" s="1"/>
  <c r="AO89" i="14"/>
  <c r="AQ89" i="14" s="1"/>
  <c r="AS89" i="14" s="1"/>
  <c r="BA89" i="15" s="1"/>
  <c r="AP89" i="14"/>
  <c r="AR89" i="14" s="1"/>
  <c r="AT89" i="14" s="1"/>
  <c r="BB89" i="15" s="1"/>
  <c r="AO90" i="14"/>
  <c r="AQ90" i="14" s="1"/>
  <c r="AS90" i="14" s="1"/>
  <c r="BA90" i="15" s="1"/>
  <c r="AP90" i="14"/>
  <c r="AR90" i="14" s="1"/>
  <c r="AT90" i="14" s="1"/>
  <c r="BB90" i="15" s="1"/>
  <c r="AO91" i="14"/>
  <c r="AQ91" i="14" s="1"/>
  <c r="AS91" i="14" s="1"/>
  <c r="BA91" i="15" s="1"/>
  <c r="AP91" i="14"/>
  <c r="AR91" i="14" s="1"/>
  <c r="AT91" i="14" s="1"/>
  <c r="BB91" i="15" s="1"/>
  <c r="AO92" i="14"/>
  <c r="AQ92" i="14" s="1"/>
  <c r="AS92" i="14" s="1"/>
  <c r="BA92" i="15" s="1"/>
  <c r="AP92" i="14"/>
  <c r="AR92" i="14" s="1"/>
  <c r="AT92" i="14" s="1"/>
  <c r="BB92" i="15" s="1"/>
  <c r="AO93" i="14"/>
  <c r="AQ93" i="14" s="1"/>
  <c r="AS93" i="14" s="1"/>
  <c r="BA93" i="15" s="1"/>
  <c r="AP93" i="14"/>
  <c r="AR93" i="14" s="1"/>
  <c r="AT93" i="14" s="1"/>
  <c r="BB93" i="15" s="1"/>
  <c r="AO94" i="14"/>
  <c r="AQ94" i="14" s="1"/>
  <c r="AS94" i="14" s="1"/>
  <c r="BA94" i="15" s="1"/>
  <c r="AP94" i="14"/>
  <c r="AR94" i="14" s="1"/>
  <c r="AT94" i="14" s="1"/>
  <c r="BB94" i="15" s="1"/>
  <c r="AO95" i="14"/>
  <c r="AQ95" i="14" s="1"/>
  <c r="AS95" i="14" s="1"/>
  <c r="BA95" i="15" s="1"/>
  <c r="AP95" i="14"/>
  <c r="AR95" i="14" s="1"/>
  <c r="AT95" i="14" s="1"/>
  <c r="BB95" i="15" s="1"/>
  <c r="AO96" i="14"/>
  <c r="AQ96" i="14" s="1"/>
  <c r="AS96" i="14" s="1"/>
  <c r="BA96" i="15" s="1"/>
  <c r="AP96" i="14"/>
  <c r="AR96" i="14" s="1"/>
  <c r="AT96" i="14" s="1"/>
  <c r="BB96" i="15" s="1"/>
  <c r="AO97" i="14"/>
  <c r="AQ97" i="14" s="1"/>
  <c r="AS97" i="14" s="1"/>
  <c r="BA97" i="15" s="1"/>
  <c r="AP97" i="14"/>
  <c r="AR97" i="14" s="1"/>
  <c r="AT97" i="14" s="1"/>
  <c r="BB97" i="15" s="1"/>
  <c r="AO98" i="14"/>
  <c r="AQ98" i="14" s="1"/>
  <c r="AS98" i="14" s="1"/>
  <c r="BA98" i="15" s="1"/>
  <c r="AP98" i="14"/>
  <c r="AR98" i="14" s="1"/>
  <c r="AT98" i="14" s="1"/>
  <c r="BB98" i="15" s="1"/>
  <c r="AO99" i="14"/>
  <c r="AQ99" i="14" s="1"/>
  <c r="AS99" i="14" s="1"/>
  <c r="BA99" i="15" s="1"/>
  <c r="AP99" i="14"/>
  <c r="AR99" i="14" s="1"/>
  <c r="AT99" i="14" s="1"/>
  <c r="BB99" i="15" s="1"/>
  <c r="AO100" i="14"/>
  <c r="AQ100" i="14" s="1"/>
  <c r="AS100" i="14" s="1"/>
  <c r="BA100" i="15" s="1"/>
  <c r="AP100" i="14"/>
  <c r="AR100" i="14" s="1"/>
  <c r="AT100" i="14" s="1"/>
  <c r="BB100" i="15" s="1"/>
  <c r="AO101" i="14"/>
  <c r="AQ101" i="14" s="1"/>
  <c r="AS101" i="14" s="1"/>
  <c r="BA101" i="15" s="1"/>
  <c r="AP101" i="14"/>
  <c r="AR101" i="14" s="1"/>
  <c r="AT101" i="14" s="1"/>
  <c r="BB101" i="15" s="1"/>
  <c r="AO102" i="14"/>
  <c r="AQ102" i="14" s="1"/>
  <c r="AS102" i="14" s="1"/>
  <c r="BA102" i="15" s="1"/>
  <c r="AP102" i="14"/>
  <c r="AR102" i="14" s="1"/>
  <c r="AO103" i="14"/>
  <c r="AQ103" i="14" s="1"/>
  <c r="AS103" i="14" s="1"/>
  <c r="BA103" i="15" s="1"/>
  <c r="AP103" i="14"/>
  <c r="AR103" i="14" s="1"/>
  <c r="AT103" i="14" s="1"/>
  <c r="BB103" i="15" s="1"/>
  <c r="AO104" i="14"/>
  <c r="AQ104" i="14" s="1"/>
  <c r="AS104" i="14" s="1"/>
  <c r="BA104" i="15" s="1"/>
  <c r="AP104" i="14"/>
  <c r="AR104" i="14" s="1"/>
  <c r="AT104" i="14" s="1"/>
  <c r="BB104" i="15" s="1"/>
  <c r="AO105" i="14"/>
  <c r="AQ105" i="14" s="1"/>
  <c r="AS105" i="14" s="1"/>
  <c r="BA105" i="15" s="1"/>
  <c r="AP105" i="14"/>
  <c r="AR105" i="14" s="1"/>
  <c r="AT105" i="14" s="1"/>
  <c r="BB105" i="15" s="1"/>
  <c r="AO106" i="14"/>
  <c r="AQ106" i="14" s="1"/>
  <c r="AS106" i="14" s="1"/>
  <c r="BA106" i="15" s="1"/>
  <c r="AP106" i="14"/>
  <c r="AR106" i="14" s="1"/>
  <c r="AT106" i="14" s="1"/>
  <c r="BB106" i="15" s="1"/>
  <c r="AO107" i="14"/>
  <c r="AQ107" i="14" s="1"/>
  <c r="AS107" i="14" s="1"/>
  <c r="BA107" i="15" s="1"/>
  <c r="AP107" i="14"/>
  <c r="AR107" i="14" s="1"/>
  <c r="AT107" i="14" s="1"/>
  <c r="BB107" i="15" s="1"/>
  <c r="AO108" i="14"/>
  <c r="AQ108" i="14" s="1"/>
  <c r="AS108" i="14" s="1"/>
  <c r="BA108" i="15" s="1"/>
  <c r="AP108" i="14"/>
  <c r="AR108" i="14" s="1"/>
  <c r="AT108" i="14" s="1"/>
  <c r="BB108" i="15" s="1"/>
  <c r="AO109" i="14"/>
  <c r="AQ109" i="14" s="1"/>
  <c r="AS109" i="14" s="1"/>
  <c r="BA109" i="15" s="1"/>
  <c r="AP109" i="14"/>
  <c r="AR109" i="14" s="1"/>
  <c r="AT109" i="14" s="1"/>
  <c r="BB109" i="15" s="1"/>
  <c r="AO110" i="14"/>
  <c r="AQ110" i="14" s="1"/>
  <c r="AS110" i="14" s="1"/>
  <c r="BA110" i="15" s="1"/>
  <c r="AP110" i="14"/>
  <c r="AR110" i="14" s="1"/>
  <c r="AT110" i="14" s="1"/>
  <c r="BB110" i="15" s="1"/>
  <c r="AO111" i="14"/>
  <c r="AQ111" i="14" s="1"/>
  <c r="AS111" i="14" s="1"/>
  <c r="BA111" i="15" s="1"/>
  <c r="AP111" i="14"/>
  <c r="AR111" i="14" s="1"/>
  <c r="AT111" i="14" s="1"/>
  <c r="BB111" i="15" s="1"/>
  <c r="AO112" i="14"/>
  <c r="AQ112" i="14" s="1"/>
  <c r="AS112" i="14" s="1"/>
  <c r="BA112" i="15" s="1"/>
  <c r="AP112" i="14"/>
  <c r="AR112" i="14" s="1"/>
  <c r="AT112" i="14" s="1"/>
  <c r="BB112" i="15" s="1"/>
  <c r="AO113" i="14"/>
  <c r="AQ113" i="14" s="1"/>
  <c r="AS113" i="14" s="1"/>
  <c r="BA113" i="15" s="1"/>
  <c r="AP113" i="14"/>
  <c r="AR113" i="14" s="1"/>
  <c r="AT113" i="14" s="1"/>
  <c r="BB113" i="15" s="1"/>
  <c r="AO114" i="14"/>
  <c r="AQ114" i="14" s="1"/>
  <c r="AS114" i="14" s="1"/>
  <c r="BA114" i="15" s="1"/>
  <c r="AP114" i="14"/>
  <c r="AR114" i="14" s="1"/>
  <c r="AT114" i="14" s="1"/>
  <c r="BB114" i="15" s="1"/>
  <c r="AO115" i="14"/>
  <c r="AQ115" i="14" s="1"/>
  <c r="AS115" i="14" s="1"/>
  <c r="BA115" i="15" s="1"/>
  <c r="AP115" i="14"/>
  <c r="AR115" i="14" s="1"/>
  <c r="AT115" i="14" s="1"/>
  <c r="BB115" i="15" s="1"/>
  <c r="AO116" i="14"/>
  <c r="AQ116" i="14" s="1"/>
  <c r="AS116" i="14" s="1"/>
  <c r="BA116" i="15" s="1"/>
  <c r="AP116" i="14"/>
  <c r="AR116" i="14" s="1"/>
  <c r="AT116" i="14" s="1"/>
  <c r="BB116" i="15" s="1"/>
  <c r="AO117" i="14"/>
  <c r="AQ117" i="14" s="1"/>
  <c r="AS117" i="14" s="1"/>
  <c r="BA117" i="15" s="1"/>
  <c r="AP117" i="14"/>
  <c r="AR117" i="14" s="1"/>
  <c r="AT117" i="14" s="1"/>
  <c r="BB117" i="15" s="1"/>
  <c r="AO118" i="14"/>
  <c r="AQ118" i="14" s="1"/>
  <c r="AS118" i="14" s="1"/>
  <c r="BA118" i="15" s="1"/>
  <c r="AP118" i="14"/>
  <c r="AR118" i="14" s="1"/>
  <c r="AT118" i="14" s="1"/>
  <c r="BB118" i="15" s="1"/>
  <c r="AO119" i="14"/>
  <c r="AQ119" i="14" s="1"/>
  <c r="AS119" i="14" s="1"/>
  <c r="BA119" i="15" s="1"/>
  <c r="AP119" i="14"/>
  <c r="AR119" i="14" s="1"/>
  <c r="AT119" i="14" s="1"/>
  <c r="BB119" i="15" s="1"/>
  <c r="AO120" i="14"/>
  <c r="AQ120" i="14" s="1"/>
  <c r="AS120" i="14" s="1"/>
  <c r="BA120" i="15" s="1"/>
  <c r="AP120" i="14"/>
  <c r="AR120" i="14" s="1"/>
  <c r="AT120" i="14" s="1"/>
  <c r="BB120" i="15" s="1"/>
  <c r="AO121" i="14"/>
  <c r="AQ121" i="14" s="1"/>
  <c r="AS121" i="14" s="1"/>
  <c r="BA121" i="15" s="1"/>
  <c r="AP121" i="14"/>
  <c r="AR121" i="14" s="1"/>
  <c r="AT121" i="14" s="1"/>
  <c r="BB121" i="15" s="1"/>
  <c r="AO122" i="14"/>
  <c r="AQ122" i="14" s="1"/>
  <c r="AS122" i="14" s="1"/>
  <c r="BA122" i="15" s="1"/>
  <c r="AP122" i="14"/>
  <c r="AR122" i="14" s="1"/>
  <c r="AT122" i="14" s="1"/>
  <c r="BB122" i="15" s="1"/>
  <c r="AO123" i="14"/>
  <c r="AQ123" i="14" s="1"/>
  <c r="AS123" i="14" s="1"/>
  <c r="BA123" i="15" s="1"/>
  <c r="AP123" i="14"/>
  <c r="AR123" i="14" s="1"/>
  <c r="AT123" i="14" s="1"/>
  <c r="BB123" i="15" s="1"/>
  <c r="AO124" i="14"/>
  <c r="AQ124" i="14" s="1"/>
  <c r="AS124" i="14" s="1"/>
  <c r="BA124" i="15" s="1"/>
  <c r="AP124" i="14"/>
  <c r="AR124" i="14" s="1"/>
  <c r="AT124" i="14" s="1"/>
  <c r="BB124" i="15" s="1"/>
  <c r="AO125" i="14"/>
  <c r="AQ125" i="14" s="1"/>
  <c r="AS125" i="14" s="1"/>
  <c r="BA125" i="15" s="1"/>
  <c r="AP125" i="14"/>
  <c r="AR125" i="14" s="1"/>
  <c r="AT125" i="14" s="1"/>
  <c r="BB125" i="15" s="1"/>
  <c r="AO126" i="14"/>
  <c r="AQ126" i="14" s="1"/>
  <c r="AS126" i="14" s="1"/>
  <c r="BA126" i="15" s="1"/>
  <c r="AP126" i="14"/>
  <c r="AR126" i="14" s="1"/>
  <c r="AT126" i="14" s="1"/>
  <c r="BB126" i="15" s="1"/>
  <c r="AO127" i="14"/>
  <c r="AQ127" i="14" s="1"/>
  <c r="AS127" i="14" s="1"/>
  <c r="BA127" i="15" s="1"/>
  <c r="AP127" i="14"/>
  <c r="AR127" i="14" s="1"/>
  <c r="AT127" i="14" s="1"/>
  <c r="BB127" i="15" s="1"/>
  <c r="AO128" i="14"/>
  <c r="AQ128" i="14" s="1"/>
  <c r="AS128" i="14" s="1"/>
  <c r="BA128" i="15" s="1"/>
  <c r="AP128" i="14"/>
  <c r="AR128" i="14" s="1"/>
  <c r="AT128" i="14" s="1"/>
  <c r="BB128" i="15" s="1"/>
  <c r="AO129" i="14"/>
  <c r="AQ129" i="14" s="1"/>
  <c r="AS129" i="14" s="1"/>
  <c r="BA129" i="15" s="1"/>
  <c r="AP129" i="14"/>
  <c r="AR129" i="14" s="1"/>
  <c r="AT129" i="14" s="1"/>
  <c r="BB129" i="15" s="1"/>
  <c r="AO130" i="14"/>
  <c r="AQ130" i="14" s="1"/>
  <c r="AS130" i="14" s="1"/>
  <c r="BA130" i="15" s="1"/>
  <c r="AP130" i="14"/>
  <c r="AR130" i="14" s="1"/>
  <c r="AT130" i="14" s="1"/>
  <c r="BB130" i="15" s="1"/>
  <c r="AO131" i="14"/>
  <c r="AQ131" i="14" s="1"/>
  <c r="AS131" i="14" s="1"/>
  <c r="BA131" i="15" s="1"/>
  <c r="AP131" i="14"/>
  <c r="AR131" i="14" s="1"/>
  <c r="AT131" i="14" s="1"/>
  <c r="BB131" i="15" s="1"/>
  <c r="AO132" i="14"/>
  <c r="AQ132" i="14" s="1"/>
  <c r="AS132" i="14" s="1"/>
  <c r="BA132" i="15" s="1"/>
  <c r="AP132" i="14"/>
  <c r="AR132" i="14" s="1"/>
  <c r="AT132" i="14" s="1"/>
  <c r="BB132" i="15" s="1"/>
  <c r="AO133" i="14"/>
  <c r="AQ133" i="14" s="1"/>
  <c r="AS133" i="14" s="1"/>
  <c r="BA133" i="15" s="1"/>
  <c r="AP133" i="14"/>
  <c r="AR133" i="14" s="1"/>
  <c r="AT133" i="14" s="1"/>
  <c r="BB133" i="15" s="1"/>
  <c r="AO134" i="14"/>
  <c r="AQ134" i="14" s="1"/>
  <c r="AS134" i="14" s="1"/>
  <c r="BA134" i="15" s="1"/>
  <c r="AP134" i="14"/>
  <c r="AR134" i="14" s="1"/>
  <c r="AT134" i="14" s="1"/>
  <c r="BB134" i="15" s="1"/>
  <c r="AO135" i="14"/>
  <c r="AQ135" i="14" s="1"/>
  <c r="AS135" i="14" s="1"/>
  <c r="BA135" i="15" s="1"/>
  <c r="AP135" i="14"/>
  <c r="AR135" i="14" s="1"/>
  <c r="AT135" i="14" s="1"/>
  <c r="BB135" i="15" s="1"/>
  <c r="AO136" i="14"/>
  <c r="AQ136" i="14" s="1"/>
  <c r="AS136" i="14" s="1"/>
  <c r="BA136" i="15" s="1"/>
  <c r="AP136" i="14"/>
  <c r="AR136" i="14" s="1"/>
  <c r="AT136" i="14" s="1"/>
  <c r="BB136" i="15" s="1"/>
  <c r="AO137" i="14"/>
  <c r="AQ137" i="14" s="1"/>
  <c r="AS137" i="14" s="1"/>
  <c r="BA137" i="15" s="1"/>
  <c r="AP137" i="14"/>
  <c r="AR137" i="14" s="1"/>
  <c r="AT137" i="14" s="1"/>
  <c r="BB137" i="15" s="1"/>
  <c r="AO138" i="14"/>
  <c r="AQ138" i="14" s="1"/>
  <c r="AS138" i="14" s="1"/>
  <c r="BA138" i="15" s="1"/>
  <c r="AP138" i="14"/>
  <c r="AR138" i="14" s="1"/>
  <c r="AT138" i="14" s="1"/>
  <c r="BB138" i="15" s="1"/>
  <c r="AO139" i="14"/>
  <c r="AQ139" i="14" s="1"/>
  <c r="AS139" i="14" s="1"/>
  <c r="BA139" i="15" s="1"/>
  <c r="AP139" i="14"/>
  <c r="AR139" i="14" s="1"/>
  <c r="AT139" i="14" s="1"/>
  <c r="BB139" i="15" s="1"/>
  <c r="AO140" i="14"/>
  <c r="AQ140" i="14" s="1"/>
  <c r="AS140" i="14" s="1"/>
  <c r="BA140" i="15" s="1"/>
  <c r="AP140" i="14"/>
  <c r="AR140" i="14" s="1"/>
  <c r="AT140" i="14" s="1"/>
  <c r="BB140" i="15" s="1"/>
  <c r="AO141" i="14"/>
  <c r="AQ141" i="14" s="1"/>
  <c r="AS141" i="14" s="1"/>
  <c r="BA141" i="15" s="1"/>
  <c r="AP141" i="14"/>
  <c r="AR141" i="14" s="1"/>
  <c r="AT141" i="14" s="1"/>
  <c r="BB141" i="15" s="1"/>
  <c r="AO142" i="14"/>
  <c r="AQ142" i="14" s="1"/>
  <c r="AS142" i="14" s="1"/>
  <c r="BA142" i="15" s="1"/>
  <c r="AP142" i="14"/>
  <c r="AR142" i="14" s="1"/>
  <c r="AT142" i="14" s="1"/>
  <c r="BB142" i="15" s="1"/>
  <c r="AO143" i="14"/>
  <c r="AQ143" i="14" s="1"/>
  <c r="AS143" i="14" s="1"/>
  <c r="BA143" i="15" s="1"/>
  <c r="AP143" i="14"/>
  <c r="AR143" i="14" s="1"/>
  <c r="AT143" i="14" s="1"/>
  <c r="BB143" i="15" s="1"/>
  <c r="AO144" i="14"/>
  <c r="AQ144" i="14" s="1"/>
  <c r="AS144" i="14" s="1"/>
  <c r="BA144" i="15" s="1"/>
  <c r="AP144" i="14"/>
  <c r="AR144" i="14" s="1"/>
  <c r="AT144" i="14" s="1"/>
  <c r="BB144" i="15" s="1"/>
  <c r="AO145" i="14"/>
  <c r="AQ145" i="14" s="1"/>
  <c r="AS145" i="14" s="1"/>
  <c r="BA145" i="15" s="1"/>
  <c r="AP145" i="14"/>
  <c r="AR145" i="14" s="1"/>
  <c r="AT145" i="14" s="1"/>
  <c r="BB145" i="15" s="1"/>
  <c r="AO146" i="14"/>
  <c r="AQ146" i="14" s="1"/>
  <c r="AS146" i="14" s="1"/>
  <c r="BA146" i="15" s="1"/>
  <c r="AP146" i="14"/>
  <c r="AR146" i="14" s="1"/>
  <c r="AT146" i="14" s="1"/>
  <c r="BB146" i="15" s="1"/>
  <c r="AO147" i="14"/>
  <c r="AQ147" i="14" s="1"/>
  <c r="AS147" i="14" s="1"/>
  <c r="BA147" i="15" s="1"/>
  <c r="AP147" i="14"/>
  <c r="AR147" i="14" s="1"/>
  <c r="AT147" i="14" s="1"/>
  <c r="BB147" i="15" s="1"/>
  <c r="AO148" i="14"/>
  <c r="AQ148" i="14" s="1"/>
  <c r="AS148" i="14" s="1"/>
  <c r="BA148" i="15" s="1"/>
  <c r="AP148" i="14"/>
  <c r="AR148" i="14" s="1"/>
  <c r="AT148" i="14" s="1"/>
  <c r="BB148" i="15" s="1"/>
  <c r="AO149" i="14"/>
  <c r="AQ149" i="14" s="1"/>
  <c r="AS149" i="14" s="1"/>
  <c r="BA149" i="15" s="1"/>
  <c r="AP149" i="14"/>
  <c r="AR149" i="14" s="1"/>
  <c r="AT149" i="14" s="1"/>
  <c r="BB149" i="15" s="1"/>
  <c r="AO150" i="14"/>
  <c r="AQ150" i="14" s="1"/>
  <c r="AS150" i="14" s="1"/>
  <c r="BA150" i="15" s="1"/>
  <c r="AP150" i="14"/>
  <c r="AR150" i="14" s="1"/>
  <c r="AT150" i="14" s="1"/>
  <c r="BB150" i="15" s="1"/>
  <c r="AO151" i="14"/>
  <c r="AQ151" i="14" s="1"/>
  <c r="AS151" i="14" s="1"/>
  <c r="BA151" i="15" s="1"/>
  <c r="AP151" i="14"/>
  <c r="AR151" i="14" s="1"/>
  <c r="AT151" i="14" s="1"/>
  <c r="BB151" i="15" s="1"/>
  <c r="AO152" i="14"/>
  <c r="AQ152" i="14" s="1"/>
  <c r="AS152" i="14" s="1"/>
  <c r="BA152" i="15" s="1"/>
  <c r="AP152" i="14"/>
  <c r="AR152" i="14" s="1"/>
  <c r="AT152" i="14" s="1"/>
  <c r="BB152" i="15" s="1"/>
  <c r="AO153" i="14"/>
  <c r="AQ153" i="14" s="1"/>
  <c r="AS153" i="14" s="1"/>
  <c r="BA153" i="15" s="1"/>
  <c r="AP153" i="14"/>
  <c r="AR153" i="14" s="1"/>
  <c r="AT153" i="14" s="1"/>
  <c r="BB153" i="15" s="1"/>
  <c r="AO154" i="14"/>
  <c r="AQ154" i="14" s="1"/>
  <c r="AS154" i="14" s="1"/>
  <c r="BA154" i="15" s="1"/>
  <c r="AP154" i="14"/>
  <c r="AR154" i="14" s="1"/>
  <c r="AT154" i="14" s="1"/>
  <c r="BB154" i="15" s="1"/>
  <c r="AO155" i="14"/>
  <c r="AQ155" i="14" s="1"/>
  <c r="AS155" i="14" s="1"/>
  <c r="BA155" i="15" s="1"/>
  <c r="AP155" i="14"/>
  <c r="AR155" i="14" s="1"/>
  <c r="AT155" i="14" s="1"/>
  <c r="BB155" i="15" s="1"/>
  <c r="AO156" i="14"/>
  <c r="AQ156" i="14" s="1"/>
  <c r="AS156" i="14" s="1"/>
  <c r="BA156" i="15" s="1"/>
  <c r="AP156" i="14"/>
  <c r="AR156" i="14" s="1"/>
  <c r="AT156" i="14" s="1"/>
  <c r="BB156" i="15" s="1"/>
  <c r="AO157" i="14"/>
  <c r="AQ157" i="14" s="1"/>
  <c r="AS157" i="14" s="1"/>
  <c r="BA157" i="15" s="1"/>
  <c r="AP157" i="14"/>
  <c r="AR157" i="14" s="1"/>
  <c r="AT157" i="14" s="1"/>
  <c r="BB157" i="15" s="1"/>
  <c r="AO158" i="14"/>
  <c r="AQ158" i="14" s="1"/>
  <c r="AS158" i="14" s="1"/>
  <c r="BA158" i="15" s="1"/>
  <c r="AP158" i="14"/>
  <c r="AR158" i="14" s="1"/>
  <c r="AT158" i="14" s="1"/>
  <c r="BB158" i="15" s="1"/>
  <c r="AO159" i="14"/>
  <c r="AQ159" i="14" s="1"/>
  <c r="AS159" i="14" s="1"/>
  <c r="BA159" i="15" s="1"/>
  <c r="AP159" i="14"/>
  <c r="AR159" i="14" s="1"/>
  <c r="AT159" i="14" s="1"/>
  <c r="BB159" i="15" s="1"/>
  <c r="AO160" i="14"/>
  <c r="AQ160" i="14" s="1"/>
  <c r="AS160" i="14" s="1"/>
  <c r="BA160" i="15" s="1"/>
  <c r="AP160" i="14"/>
  <c r="AR160" i="14" s="1"/>
  <c r="AT160" i="14" s="1"/>
  <c r="BB160" i="15" s="1"/>
  <c r="AO161" i="14"/>
  <c r="AQ161" i="14" s="1"/>
  <c r="AS161" i="14" s="1"/>
  <c r="BA161" i="15" s="1"/>
  <c r="AP161" i="14"/>
  <c r="AR161" i="14" s="1"/>
  <c r="AT161" i="14" s="1"/>
  <c r="BB161" i="15" s="1"/>
  <c r="AO162" i="14"/>
  <c r="AQ162" i="14" s="1"/>
  <c r="AS162" i="14" s="1"/>
  <c r="BA162" i="15" s="1"/>
  <c r="AP162" i="14"/>
  <c r="AR162" i="14" s="1"/>
  <c r="AT162" i="14" s="1"/>
  <c r="BB162" i="15" s="1"/>
  <c r="AO163" i="14"/>
  <c r="AQ163" i="14" s="1"/>
  <c r="AS163" i="14" s="1"/>
  <c r="BA163" i="15" s="1"/>
  <c r="AP163" i="14"/>
  <c r="AR163" i="14" s="1"/>
  <c r="AT163" i="14" s="1"/>
  <c r="BB163" i="15" s="1"/>
  <c r="AO164" i="14"/>
  <c r="AQ164" i="14" s="1"/>
  <c r="AS164" i="14" s="1"/>
  <c r="BA164" i="15" s="1"/>
  <c r="AP164" i="14"/>
  <c r="AR164" i="14" s="1"/>
  <c r="AT164" i="14" s="1"/>
  <c r="BB164" i="15" s="1"/>
  <c r="AO165" i="14"/>
  <c r="AQ165" i="14" s="1"/>
  <c r="AS165" i="14" s="1"/>
  <c r="BA165" i="15" s="1"/>
  <c r="AP165" i="14"/>
  <c r="AR165" i="14" s="1"/>
  <c r="AT165" i="14" s="1"/>
  <c r="BB165" i="15" s="1"/>
  <c r="AO166" i="14"/>
  <c r="AQ166" i="14" s="1"/>
  <c r="AS166" i="14" s="1"/>
  <c r="BA166" i="15" s="1"/>
  <c r="AP166" i="14"/>
  <c r="AR166" i="14" s="1"/>
  <c r="AT166" i="14" s="1"/>
  <c r="BB166" i="15" s="1"/>
  <c r="AO167" i="14"/>
  <c r="AQ167" i="14" s="1"/>
  <c r="AS167" i="14" s="1"/>
  <c r="BA167" i="15" s="1"/>
  <c r="AP167" i="14"/>
  <c r="AR167" i="14" s="1"/>
  <c r="AT167" i="14" s="1"/>
  <c r="BB167" i="15" s="1"/>
  <c r="AO168" i="14"/>
  <c r="AQ168" i="14" s="1"/>
  <c r="AS168" i="14" s="1"/>
  <c r="BA168" i="15" s="1"/>
  <c r="AP168" i="14"/>
  <c r="AR168" i="14" s="1"/>
  <c r="AT168" i="14" s="1"/>
  <c r="BB168" i="15" s="1"/>
  <c r="AO169" i="14"/>
  <c r="AQ169" i="14" s="1"/>
  <c r="AS169" i="14" s="1"/>
  <c r="BA169" i="15" s="1"/>
  <c r="AP169" i="14"/>
  <c r="AR169" i="14" s="1"/>
  <c r="AT169" i="14" s="1"/>
  <c r="BB169" i="15" s="1"/>
  <c r="AO170" i="14"/>
  <c r="AQ170" i="14" s="1"/>
  <c r="AS170" i="14" s="1"/>
  <c r="BA170" i="15" s="1"/>
  <c r="AP170" i="14"/>
  <c r="AR170" i="14" s="1"/>
  <c r="AT170" i="14" s="1"/>
  <c r="BB170" i="15" s="1"/>
  <c r="AO171" i="14"/>
  <c r="AQ171" i="14" s="1"/>
  <c r="AS171" i="14" s="1"/>
  <c r="BA171" i="15" s="1"/>
  <c r="AP171" i="14"/>
  <c r="AR171" i="14" s="1"/>
  <c r="AT171" i="14" s="1"/>
  <c r="BB171" i="15" s="1"/>
  <c r="AO172" i="14"/>
  <c r="AQ172" i="14" s="1"/>
  <c r="AS172" i="14" s="1"/>
  <c r="BA172" i="15" s="1"/>
  <c r="AP172" i="14"/>
  <c r="AR172" i="14" s="1"/>
  <c r="AT172" i="14" s="1"/>
  <c r="BB172" i="15" s="1"/>
  <c r="AO173" i="14"/>
  <c r="AQ173" i="14" s="1"/>
  <c r="AS173" i="14" s="1"/>
  <c r="BA173" i="15" s="1"/>
  <c r="AP173" i="14"/>
  <c r="AR173" i="14" s="1"/>
  <c r="AT173" i="14" s="1"/>
  <c r="BB173" i="15" s="1"/>
  <c r="AO174" i="14"/>
  <c r="AQ174" i="14" s="1"/>
  <c r="AS174" i="14" s="1"/>
  <c r="BA174" i="15" s="1"/>
  <c r="AP174" i="14"/>
  <c r="AR174" i="14" s="1"/>
  <c r="AT174" i="14" s="1"/>
  <c r="BB174" i="15" s="1"/>
  <c r="AO175" i="14"/>
  <c r="AQ175" i="14" s="1"/>
  <c r="AS175" i="14" s="1"/>
  <c r="BA175" i="15" s="1"/>
  <c r="AP175" i="14"/>
  <c r="AR175" i="14" s="1"/>
  <c r="AT175" i="14" s="1"/>
  <c r="BB175" i="15" s="1"/>
  <c r="AO176" i="14"/>
  <c r="AQ176" i="14" s="1"/>
  <c r="AS176" i="14" s="1"/>
  <c r="BA176" i="15" s="1"/>
  <c r="AP176" i="14"/>
  <c r="AR176" i="14" s="1"/>
  <c r="AT176" i="14" s="1"/>
  <c r="BB176" i="15" s="1"/>
  <c r="AO177" i="14"/>
  <c r="AQ177" i="14" s="1"/>
  <c r="AS177" i="14" s="1"/>
  <c r="BA177" i="15" s="1"/>
  <c r="AP177" i="14"/>
  <c r="AR177" i="14" s="1"/>
  <c r="AT177" i="14" s="1"/>
  <c r="BB177" i="15" s="1"/>
  <c r="AO178" i="14"/>
  <c r="AQ178" i="14" s="1"/>
  <c r="AS178" i="14" s="1"/>
  <c r="BA178" i="15" s="1"/>
  <c r="AP178" i="14"/>
  <c r="AR178" i="14" s="1"/>
  <c r="AT178" i="14" s="1"/>
  <c r="BB178" i="15" s="1"/>
  <c r="AO179" i="14"/>
  <c r="AQ179" i="14" s="1"/>
  <c r="AS179" i="14" s="1"/>
  <c r="BA179" i="15" s="1"/>
  <c r="AP179" i="14"/>
  <c r="AR179" i="14" s="1"/>
  <c r="AT179" i="14" s="1"/>
  <c r="BB179" i="15" s="1"/>
  <c r="AO180" i="14"/>
  <c r="AQ180" i="14" s="1"/>
  <c r="AS180" i="14" s="1"/>
  <c r="BA180" i="15" s="1"/>
  <c r="AP180" i="14"/>
  <c r="AR180" i="14" s="1"/>
  <c r="AT180" i="14" s="1"/>
  <c r="BB180" i="15" s="1"/>
  <c r="AO181" i="14"/>
  <c r="AQ181" i="14" s="1"/>
  <c r="AS181" i="14" s="1"/>
  <c r="BA181" i="15" s="1"/>
  <c r="AP181" i="14"/>
  <c r="AR181" i="14" s="1"/>
  <c r="AT181" i="14" s="1"/>
  <c r="BB181" i="15" s="1"/>
  <c r="AO182" i="14"/>
  <c r="AQ182" i="14" s="1"/>
  <c r="AS182" i="14" s="1"/>
  <c r="BA182" i="15" s="1"/>
  <c r="AP182" i="14"/>
  <c r="AR182" i="14" s="1"/>
  <c r="AT182" i="14" s="1"/>
  <c r="BB182" i="15" s="1"/>
  <c r="AO183" i="14"/>
  <c r="AQ183" i="14" s="1"/>
  <c r="AS183" i="14" s="1"/>
  <c r="BA183" i="15" s="1"/>
  <c r="AP183" i="14"/>
  <c r="AR183" i="14" s="1"/>
  <c r="AT183" i="14" s="1"/>
  <c r="BB183" i="15" s="1"/>
  <c r="AO184" i="14"/>
  <c r="AQ184" i="14" s="1"/>
  <c r="AS184" i="14" s="1"/>
  <c r="BA184" i="15" s="1"/>
  <c r="AP184" i="14"/>
  <c r="AR184" i="14" s="1"/>
  <c r="AT184" i="14" s="1"/>
  <c r="BB184" i="15" s="1"/>
  <c r="AO185" i="14"/>
  <c r="AQ185" i="14" s="1"/>
  <c r="AS185" i="14" s="1"/>
  <c r="BA185" i="15" s="1"/>
  <c r="AP185" i="14"/>
  <c r="AR185" i="14" s="1"/>
  <c r="AT185" i="14" s="1"/>
  <c r="BB185" i="15" s="1"/>
  <c r="AO186" i="14"/>
  <c r="AQ186" i="14" s="1"/>
  <c r="AS186" i="14" s="1"/>
  <c r="BA186" i="15" s="1"/>
  <c r="AP186" i="14"/>
  <c r="AR186" i="14" s="1"/>
  <c r="AT186" i="14" s="1"/>
  <c r="BB186" i="15" s="1"/>
  <c r="AO187" i="14"/>
  <c r="AQ187" i="14" s="1"/>
  <c r="AS187" i="14" s="1"/>
  <c r="BA187" i="15" s="1"/>
  <c r="AP187" i="14"/>
  <c r="AR187" i="14" s="1"/>
  <c r="AT187" i="14" s="1"/>
  <c r="BB187" i="15" s="1"/>
  <c r="AO188" i="14"/>
  <c r="AQ188" i="14" s="1"/>
  <c r="AS188" i="14" s="1"/>
  <c r="BA188" i="15" s="1"/>
  <c r="AP188" i="14"/>
  <c r="AR188" i="14" s="1"/>
  <c r="AT188" i="14" s="1"/>
  <c r="BB188" i="15" s="1"/>
  <c r="AO189" i="14"/>
  <c r="AQ189" i="14" s="1"/>
  <c r="AS189" i="14" s="1"/>
  <c r="BA189" i="15" s="1"/>
  <c r="AP189" i="14"/>
  <c r="AR189" i="14" s="1"/>
  <c r="AT189" i="14" s="1"/>
  <c r="BB189" i="15" s="1"/>
  <c r="AO190" i="14"/>
  <c r="AQ190" i="14" s="1"/>
  <c r="AS190" i="14" s="1"/>
  <c r="BA190" i="15" s="1"/>
  <c r="AP190" i="14"/>
  <c r="AR190" i="14" s="1"/>
  <c r="AT190" i="14" s="1"/>
  <c r="BB190" i="15" s="1"/>
  <c r="AO191" i="14"/>
  <c r="AQ191" i="14" s="1"/>
  <c r="AS191" i="14" s="1"/>
  <c r="BA191" i="15" s="1"/>
  <c r="AP191" i="14"/>
  <c r="AR191" i="14" s="1"/>
  <c r="AT191" i="14" s="1"/>
  <c r="BB191" i="15" s="1"/>
  <c r="AO192" i="14"/>
  <c r="AQ192" i="14" s="1"/>
  <c r="AS192" i="14" s="1"/>
  <c r="BA192" i="15" s="1"/>
  <c r="AP192" i="14"/>
  <c r="AR192" i="14" s="1"/>
  <c r="AT192" i="14" s="1"/>
  <c r="BB192" i="15" s="1"/>
  <c r="AO193" i="14"/>
  <c r="AQ193" i="14" s="1"/>
  <c r="AS193" i="14" s="1"/>
  <c r="BA193" i="15" s="1"/>
  <c r="AP193" i="14"/>
  <c r="AR193" i="14" s="1"/>
  <c r="AT193" i="14" s="1"/>
  <c r="BB193" i="15" s="1"/>
  <c r="AO194" i="14"/>
  <c r="AQ194" i="14" s="1"/>
  <c r="AS194" i="14" s="1"/>
  <c r="BA194" i="15" s="1"/>
  <c r="AP194" i="14"/>
  <c r="AR194" i="14" s="1"/>
  <c r="AT194" i="14" s="1"/>
  <c r="BB194" i="15" s="1"/>
  <c r="AO195" i="14"/>
  <c r="AQ195" i="14" s="1"/>
  <c r="AS195" i="14" s="1"/>
  <c r="BA195" i="15" s="1"/>
  <c r="AP195" i="14"/>
  <c r="AR195" i="14" s="1"/>
  <c r="AT195" i="14" s="1"/>
  <c r="BB195" i="15" s="1"/>
  <c r="AO196" i="14"/>
  <c r="AQ196" i="14" s="1"/>
  <c r="AS196" i="14" s="1"/>
  <c r="BA196" i="15" s="1"/>
  <c r="AP196" i="14"/>
  <c r="AR196" i="14" s="1"/>
  <c r="AT196" i="14" s="1"/>
  <c r="BB196" i="15" s="1"/>
  <c r="AO197" i="14"/>
  <c r="AQ197" i="14" s="1"/>
  <c r="AS197" i="14" s="1"/>
  <c r="BA197" i="15" s="1"/>
  <c r="AP197" i="14"/>
  <c r="AR197" i="14" s="1"/>
  <c r="AT197" i="14" s="1"/>
  <c r="BB197" i="15" s="1"/>
  <c r="AO198" i="14"/>
  <c r="AQ198" i="14" s="1"/>
  <c r="AS198" i="14" s="1"/>
  <c r="BA198" i="15" s="1"/>
  <c r="AP198" i="14"/>
  <c r="AR198" i="14" s="1"/>
  <c r="AT198" i="14" s="1"/>
  <c r="BB198" i="15" s="1"/>
  <c r="AO199" i="14"/>
  <c r="AQ199" i="14" s="1"/>
  <c r="AS199" i="14" s="1"/>
  <c r="BA199" i="15" s="1"/>
  <c r="AP199" i="14"/>
  <c r="AR199" i="14" s="1"/>
  <c r="AT199" i="14" s="1"/>
  <c r="BB199" i="15" s="1"/>
  <c r="AO200" i="14"/>
  <c r="AQ200" i="14" s="1"/>
  <c r="AS200" i="14" s="1"/>
  <c r="BA200" i="15" s="1"/>
  <c r="AP200" i="14"/>
  <c r="AR200" i="14" s="1"/>
  <c r="AT200" i="14" s="1"/>
  <c r="BB200" i="15" s="1"/>
  <c r="AP4" i="14"/>
  <c r="AR4" i="14" s="1"/>
  <c r="AT4" i="14" s="1"/>
  <c r="BB4" i="15" s="1"/>
  <c r="AH4" i="14"/>
  <c r="AG4" i="14"/>
  <c r="AB49" i="14"/>
  <c r="AM49" i="14" s="1"/>
  <c r="AM49" i="15" s="1"/>
  <c r="AG49" i="14"/>
  <c r="AI49" i="14" s="1"/>
  <c r="AK49" i="14" s="1"/>
  <c r="AN49" i="15" s="1"/>
  <c r="AH49" i="14"/>
  <c r="AJ49" i="14" s="1"/>
  <c r="AB50" i="14"/>
  <c r="AM50" i="14" s="1"/>
  <c r="AM50" i="15" s="1"/>
  <c r="AG50" i="14"/>
  <c r="AI50" i="14" s="1"/>
  <c r="AK50" i="14" s="1"/>
  <c r="AN50" i="15" s="1"/>
  <c r="AH50" i="14"/>
  <c r="AJ50" i="14" s="1"/>
  <c r="AB51" i="14"/>
  <c r="AM51" i="14" s="1"/>
  <c r="AM51" i="15" s="1"/>
  <c r="AG51" i="14"/>
  <c r="AI51" i="14" s="1"/>
  <c r="AK51" i="14" s="1"/>
  <c r="AN51" i="15" s="1"/>
  <c r="AH51" i="14"/>
  <c r="AJ51" i="14" s="1"/>
  <c r="AB52" i="14"/>
  <c r="AM52" i="14" s="1"/>
  <c r="AM52" i="15" s="1"/>
  <c r="AG52" i="14"/>
  <c r="AI52" i="14" s="1"/>
  <c r="AK52" i="14" s="1"/>
  <c r="AN52" i="15" s="1"/>
  <c r="AH52" i="14"/>
  <c r="AJ52" i="14" s="1"/>
  <c r="AB53" i="14"/>
  <c r="AM53" i="14" s="1"/>
  <c r="AM53" i="15" s="1"/>
  <c r="AG53" i="14"/>
  <c r="AI53" i="14" s="1"/>
  <c r="AK53" i="14" s="1"/>
  <c r="AN53" i="15" s="1"/>
  <c r="AH53" i="14"/>
  <c r="AJ53" i="14" s="1"/>
  <c r="AB54" i="14"/>
  <c r="AM54" i="14" s="1"/>
  <c r="AM54" i="15" s="1"/>
  <c r="AG54" i="14"/>
  <c r="AI54" i="14" s="1"/>
  <c r="AK54" i="14" s="1"/>
  <c r="AN54" i="15" s="1"/>
  <c r="AH54" i="14"/>
  <c r="AJ54" i="14" s="1"/>
  <c r="AB55" i="14"/>
  <c r="AM55" i="14" s="1"/>
  <c r="AM55" i="15" s="1"/>
  <c r="AG55" i="14"/>
  <c r="AI55" i="14" s="1"/>
  <c r="AK55" i="14" s="1"/>
  <c r="AN55" i="15" s="1"/>
  <c r="AH55" i="14"/>
  <c r="AJ55" i="14" s="1"/>
  <c r="AB56" i="14"/>
  <c r="AM56" i="14" s="1"/>
  <c r="AM56" i="15" s="1"/>
  <c r="AG56" i="14"/>
  <c r="AI56" i="14" s="1"/>
  <c r="AK56" i="14" s="1"/>
  <c r="AN56" i="15" s="1"/>
  <c r="AH56" i="14"/>
  <c r="AJ56" i="14" s="1"/>
  <c r="AB57" i="14"/>
  <c r="AM57" i="14" s="1"/>
  <c r="AM57" i="15" s="1"/>
  <c r="K57" i="20" s="1"/>
  <c r="AG57" i="14"/>
  <c r="AI57" i="14" s="1"/>
  <c r="AK57" i="14" s="1"/>
  <c r="AN57" i="15" s="1"/>
  <c r="AH57" i="14"/>
  <c r="AJ57" i="14" s="1"/>
  <c r="AB58" i="14"/>
  <c r="AM58" i="14" s="1"/>
  <c r="AM58" i="15" s="1"/>
  <c r="K58" i="20" s="1"/>
  <c r="AG58" i="14"/>
  <c r="AI58" i="14" s="1"/>
  <c r="AK58" i="14" s="1"/>
  <c r="AN58" i="15" s="1"/>
  <c r="AH58" i="14"/>
  <c r="AJ58" i="14" s="1"/>
  <c r="AB59" i="14"/>
  <c r="AM59" i="14" s="1"/>
  <c r="AM59" i="15" s="1"/>
  <c r="K59" i="20" s="1"/>
  <c r="AG59" i="14"/>
  <c r="AI59" i="14" s="1"/>
  <c r="AK59" i="14" s="1"/>
  <c r="AN59" i="15" s="1"/>
  <c r="AH59" i="14"/>
  <c r="AJ59" i="14" s="1"/>
  <c r="AB60" i="14"/>
  <c r="AM60" i="14" s="1"/>
  <c r="AM60" i="15" s="1"/>
  <c r="AG60" i="14"/>
  <c r="AI60" i="14" s="1"/>
  <c r="AK60" i="14" s="1"/>
  <c r="AN60" i="15" s="1"/>
  <c r="AH60" i="14"/>
  <c r="AJ60" i="14" s="1"/>
  <c r="AB61" i="14"/>
  <c r="AM61" i="14" s="1"/>
  <c r="AM61" i="15" s="1"/>
  <c r="AG61" i="14"/>
  <c r="AI61" i="14" s="1"/>
  <c r="AK61" i="14" s="1"/>
  <c r="AN61" i="15" s="1"/>
  <c r="AH61" i="14"/>
  <c r="AJ61" i="14" s="1"/>
  <c r="AB62" i="14"/>
  <c r="AM62" i="14" s="1"/>
  <c r="AM62" i="15" s="1"/>
  <c r="AG62" i="14"/>
  <c r="AI62" i="14" s="1"/>
  <c r="AK62" i="14" s="1"/>
  <c r="AN62" i="15" s="1"/>
  <c r="AH62" i="14"/>
  <c r="AJ62" i="14" s="1"/>
  <c r="AB63" i="14"/>
  <c r="AM63" i="14" s="1"/>
  <c r="AM63" i="15" s="1"/>
  <c r="AG63" i="14"/>
  <c r="AI63" i="14" s="1"/>
  <c r="AK63" i="14" s="1"/>
  <c r="AN63" i="15" s="1"/>
  <c r="AH63" i="14"/>
  <c r="AJ63" i="14" s="1"/>
  <c r="AB64" i="14"/>
  <c r="AM64" i="14" s="1"/>
  <c r="AM64" i="15" s="1"/>
  <c r="AG64" i="14"/>
  <c r="AI64" i="14" s="1"/>
  <c r="AK64" i="14" s="1"/>
  <c r="AN64" i="15" s="1"/>
  <c r="AH64" i="14"/>
  <c r="AJ64" i="14" s="1"/>
  <c r="AB65" i="14"/>
  <c r="AM65" i="14" s="1"/>
  <c r="AM65" i="15" s="1"/>
  <c r="AG65" i="14"/>
  <c r="AI65" i="14" s="1"/>
  <c r="AK65" i="14" s="1"/>
  <c r="AN65" i="15" s="1"/>
  <c r="AH65" i="14"/>
  <c r="AJ65" i="14" s="1"/>
  <c r="AB66" i="14"/>
  <c r="AM66" i="14" s="1"/>
  <c r="AM66" i="15" s="1"/>
  <c r="AG66" i="14"/>
  <c r="AI66" i="14" s="1"/>
  <c r="AK66" i="14" s="1"/>
  <c r="AN66" i="15" s="1"/>
  <c r="AH66" i="14"/>
  <c r="AJ66" i="14" s="1"/>
  <c r="AB67" i="14"/>
  <c r="AM67" i="14" s="1"/>
  <c r="AM67" i="15" s="1"/>
  <c r="AG67" i="14"/>
  <c r="AI67" i="14" s="1"/>
  <c r="AK67" i="14" s="1"/>
  <c r="AN67" i="15" s="1"/>
  <c r="AH67" i="14"/>
  <c r="AJ67" i="14" s="1"/>
  <c r="AB68" i="14"/>
  <c r="AM68" i="14" s="1"/>
  <c r="AM68" i="15" s="1"/>
  <c r="AG68" i="14"/>
  <c r="AI68" i="14" s="1"/>
  <c r="AK68" i="14" s="1"/>
  <c r="AN68" i="15" s="1"/>
  <c r="AH68" i="14"/>
  <c r="AJ68" i="14" s="1"/>
  <c r="AB69" i="14"/>
  <c r="AM69" i="14" s="1"/>
  <c r="AM69" i="15" s="1"/>
  <c r="AG69" i="14"/>
  <c r="AI69" i="14" s="1"/>
  <c r="AK69" i="14" s="1"/>
  <c r="AN69" i="15" s="1"/>
  <c r="AH69" i="14"/>
  <c r="AJ69" i="14" s="1"/>
  <c r="AB70" i="14"/>
  <c r="AM70" i="14" s="1"/>
  <c r="AM70" i="15" s="1"/>
  <c r="AG70" i="14"/>
  <c r="AI70" i="14" s="1"/>
  <c r="AK70" i="14" s="1"/>
  <c r="AN70" i="15" s="1"/>
  <c r="AH70" i="14"/>
  <c r="AJ70" i="14" s="1"/>
  <c r="AB71" i="14"/>
  <c r="AM71" i="14" s="1"/>
  <c r="AM71" i="15" s="1"/>
  <c r="K71" i="20" s="1"/>
  <c r="AG71" i="14"/>
  <c r="AI71" i="14" s="1"/>
  <c r="AK71" i="14" s="1"/>
  <c r="AN71" i="15" s="1"/>
  <c r="AH71" i="14"/>
  <c r="AJ71" i="14" s="1"/>
  <c r="AB72" i="14"/>
  <c r="AM72" i="14" s="1"/>
  <c r="AM72" i="15" s="1"/>
  <c r="AG72" i="14"/>
  <c r="AI72" i="14" s="1"/>
  <c r="AK72" i="14" s="1"/>
  <c r="AN72" i="15" s="1"/>
  <c r="AH72" i="14"/>
  <c r="AJ72" i="14" s="1"/>
  <c r="AB73" i="14"/>
  <c r="AM73" i="14" s="1"/>
  <c r="AM73" i="15" s="1"/>
  <c r="AG73" i="14"/>
  <c r="AI73" i="14" s="1"/>
  <c r="AK73" i="14" s="1"/>
  <c r="AN73" i="15" s="1"/>
  <c r="AH73" i="14"/>
  <c r="AJ73" i="14" s="1"/>
  <c r="AB74" i="14"/>
  <c r="AM74" i="14" s="1"/>
  <c r="AM74" i="15" s="1"/>
  <c r="AG74" i="14"/>
  <c r="AI74" i="14" s="1"/>
  <c r="AK74" i="14" s="1"/>
  <c r="AN74" i="15" s="1"/>
  <c r="AH74" i="14"/>
  <c r="AJ74" i="14" s="1"/>
  <c r="AB75" i="14"/>
  <c r="AM75" i="14" s="1"/>
  <c r="AM75" i="15" s="1"/>
  <c r="AG75" i="14"/>
  <c r="AI75" i="14" s="1"/>
  <c r="AK75" i="14" s="1"/>
  <c r="AN75" i="15" s="1"/>
  <c r="AH75" i="14"/>
  <c r="AJ75" i="14" s="1"/>
  <c r="AB76" i="14"/>
  <c r="AM76" i="14" s="1"/>
  <c r="AM76" i="15" s="1"/>
  <c r="AG76" i="14"/>
  <c r="AI76" i="14" s="1"/>
  <c r="AK76" i="14" s="1"/>
  <c r="AN76" i="15" s="1"/>
  <c r="AH76" i="14"/>
  <c r="AJ76" i="14" s="1"/>
  <c r="AB77" i="14"/>
  <c r="AM77" i="14" s="1"/>
  <c r="AM77" i="15" s="1"/>
  <c r="AG77" i="14"/>
  <c r="AI77" i="14" s="1"/>
  <c r="AK77" i="14" s="1"/>
  <c r="AN77" i="15" s="1"/>
  <c r="AH77" i="14"/>
  <c r="AJ77" i="14" s="1"/>
  <c r="AB78" i="14"/>
  <c r="AM78" i="14" s="1"/>
  <c r="AM78" i="15" s="1"/>
  <c r="AG78" i="14"/>
  <c r="AI78" i="14" s="1"/>
  <c r="AK78" i="14" s="1"/>
  <c r="AN78" i="15" s="1"/>
  <c r="AH78" i="14"/>
  <c r="AJ78" i="14" s="1"/>
  <c r="AB79" i="14"/>
  <c r="AM79" i="14" s="1"/>
  <c r="AM79" i="15" s="1"/>
  <c r="AG79" i="14"/>
  <c r="AI79" i="14" s="1"/>
  <c r="AK79" i="14" s="1"/>
  <c r="AN79" i="15" s="1"/>
  <c r="AH79" i="14"/>
  <c r="AJ79" i="14" s="1"/>
  <c r="AB80" i="14"/>
  <c r="AM80" i="14" s="1"/>
  <c r="AM80" i="15" s="1"/>
  <c r="AG80" i="14"/>
  <c r="AI80" i="14" s="1"/>
  <c r="AK80" i="14" s="1"/>
  <c r="AN80" i="15" s="1"/>
  <c r="AH80" i="14"/>
  <c r="AJ80" i="14" s="1"/>
  <c r="AB81" i="14"/>
  <c r="AM81" i="14" s="1"/>
  <c r="AM81" i="15" s="1"/>
  <c r="AG81" i="14"/>
  <c r="AI81" i="14" s="1"/>
  <c r="AK81" i="14" s="1"/>
  <c r="AN81" i="15" s="1"/>
  <c r="AH81" i="14"/>
  <c r="AJ81" i="14" s="1"/>
  <c r="AB82" i="14"/>
  <c r="AM82" i="14" s="1"/>
  <c r="AM82" i="15" s="1"/>
  <c r="K82" i="20" s="1"/>
  <c r="AG82" i="14"/>
  <c r="AI82" i="14" s="1"/>
  <c r="AK82" i="14" s="1"/>
  <c r="AN82" i="15" s="1"/>
  <c r="AH82" i="14"/>
  <c r="AJ82" i="14" s="1"/>
  <c r="AB83" i="14"/>
  <c r="AM83" i="14" s="1"/>
  <c r="AM83" i="15" s="1"/>
  <c r="AG83" i="14"/>
  <c r="AI83" i="14" s="1"/>
  <c r="AK83" i="14" s="1"/>
  <c r="AN83" i="15" s="1"/>
  <c r="AH83" i="14"/>
  <c r="AJ83" i="14" s="1"/>
  <c r="AB84" i="14"/>
  <c r="AM84" i="14" s="1"/>
  <c r="AM84" i="15" s="1"/>
  <c r="AG84" i="14"/>
  <c r="AI84" i="14" s="1"/>
  <c r="AK84" i="14" s="1"/>
  <c r="AN84" i="15" s="1"/>
  <c r="AH84" i="14"/>
  <c r="AJ84" i="14" s="1"/>
  <c r="AB85" i="14"/>
  <c r="AM85" i="14" s="1"/>
  <c r="AM85" i="15" s="1"/>
  <c r="AG85" i="14"/>
  <c r="AI85" i="14" s="1"/>
  <c r="AK85" i="14" s="1"/>
  <c r="AN85" i="15" s="1"/>
  <c r="AH85" i="14"/>
  <c r="AJ85" i="14" s="1"/>
  <c r="AB86" i="14"/>
  <c r="AM86" i="14" s="1"/>
  <c r="AM86" i="15" s="1"/>
  <c r="AG86" i="14"/>
  <c r="AI86" i="14" s="1"/>
  <c r="AK86" i="14" s="1"/>
  <c r="AN86" i="15" s="1"/>
  <c r="AH86" i="14"/>
  <c r="AJ86" i="14" s="1"/>
  <c r="AB87" i="14"/>
  <c r="AM87" i="14" s="1"/>
  <c r="AM87" i="15" s="1"/>
  <c r="K87" i="20" s="1"/>
  <c r="AG87" i="14"/>
  <c r="AI87" i="14" s="1"/>
  <c r="AK87" i="14" s="1"/>
  <c r="AN87" i="15" s="1"/>
  <c r="AH87" i="14"/>
  <c r="AJ87" i="14" s="1"/>
  <c r="AB88" i="14"/>
  <c r="AM88" i="14" s="1"/>
  <c r="AM88" i="15" s="1"/>
  <c r="AG88" i="14"/>
  <c r="AI88" i="14" s="1"/>
  <c r="AK88" i="14" s="1"/>
  <c r="AN88" i="15" s="1"/>
  <c r="AH88" i="14"/>
  <c r="AJ88" i="14" s="1"/>
  <c r="AB89" i="14"/>
  <c r="AM89" i="14" s="1"/>
  <c r="AM89" i="15" s="1"/>
  <c r="AG89" i="14"/>
  <c r="AI89" i="14" s="1"/>
  <c r="AK89" i="14" s="1"/>
  <c r="AN89" i="15" s="1"/>
  <c r="AH89" i="14"/>
  <c r="AJ89" i="14" s="1"/>
  <c r="AB90" i="14"/>
  <c r="AM90" i="14" s="1"/>
  <c r="AM90" i="15" s="1"/>
  <c r="AG90" i="14"/>
  <c r="AI90" i="14" s="1"/>
  <c r="AK90" i="14" s="1"/>
  <c r="AN90" i="15" s="1"/>
  <c r="AH90" i="14"/>
  <c r="AJ90" i="14" s="1"/>
  <c r="AB91" i="14"/>
  <c r="AM91" i="14" s="1"/>
  <c r="AM91" i="15" s="1"/>
  <c r="AG91" i="14"/>
  <c r="AI91" i="14" s="1"/>
  <c r="AK91" i="14" s="1"/>
  <c r="AN91" i="15" s="1"/>
  <c r="AH91" i="14"/>
  <c r="AJ91" i="14" s="1"/>
  <c r="AB92" i="14"/>
  <c r="AM92" i="14" s="1"/>
  <c r="AM92" i="15" s="1"/>
  <c r="AG92" i="14"/>
  <c r="AI92" i="14" s="1"/>
  <c r="AK92" i="14" s="1"/>
  <c r="AN92" i="15" s="1"/>
  <c r="AH92" i="14"/>
  <c r="AJ92" i="14" s="1"/>
  <c r="AB93" i="14"/>
  <c r="AM93" i="14" s="1"/>
  <c r="AM93" i="15" s="1"/>
  <c r="K93" i="20" s="1"/>
  <c r="AG93" i="14"/>
  <c r="AI93" i="14" s="1"/>
  <c r="AK93" i="14" s="1"/>
  <c r="AN93" i="15" s="1"/>
  <c r="AH93" i="14"/>
  <c r="AJ93" i="14" s="1"/>
  <c r="AB94" i="14"/>
  <c r="AM94" i="14" s="1"/>
  <c r="AM94" i="15" s="1"/>
  <c r="AG94" i="14"/>
  <c r="AI94" i="14" s="1"/>
  <c r="AK94" i="14" s="1"/>
  <c r="AN94" i="15" s="1"/>
  <c r="AH94" i="14"/>
  <c r="AJ94" i="14" s="1"/>
  <c r="AB95" i="14"/>
  <c r="AM95" i="14" s="1"/>
  <c r="AM95" i="15" s="1"/>
  <c r="AG95" i="14"/>
  <c r="AI95" i="14" s="1"/>
  <c r="AK95" i="14" s="1"/>
  <c r="AN95" i="15" s="1"/>
  <c r="AH95" i="14"/>
  <c r="AJ95" i="14" s="1"/>
  <c r="AB96" i="14"/>
  <c r="AM96" i="14" s="1"/>
  <c r="AM96" i="15" s="1"/>
  <c r="AG96" i="14"/>
  <c r="AI96" i="14" s="1"/>
  <c r="AK96" i="14" s="1"/>
  <c r="AN96" i="15" s="1"/>
  <c r="AH96" i="14"/>
  <c r="AJ96" i="14" s="1"/>
  <c r="AB97" i="14"/>
  <c r="AM97" i="14" s="1"/>
  <c r="AM97" i="15" s="1"/>
  <c r="AG97" i="14"/>
  <c r="AI97" i="14" s="1"/>
  <c r="AK97" i="14" s="1"/>
  <c r="AN97" i="15" s="1"/>
  <c r="AH97" i="14"/>
  <c r="AJ97" i="14" s="1"/>
  <c r="AB98" i="14"/>
  <c r="AM98" i="14" s="1"/>
  <c r="AM98" i="15" s="1"/>
  <c r="K98" i="20" s="1"/>
  <c r="AG98" i="14"/>
  <c r="AI98" i="14" s="1"/>
  <c r="AK98" i="14" s="1"/>
  <c r="AN98" i="15" s="1"/>
  <c r="AH98" i="14"/>
  <c r="AJ98" i="14" s="1"/>
  <c r="AB99" i="14"/>
  <c r="AM99" i="14" s="1"/>
  <c r="AM99" i="15" s="1"/>
  <c r="AG99" i="14"/>
  <c r="AI99" i="14" s="1"/>
  <c r="AK99" i="14" s="1"/>
  <c r="AN99" i="15" s="1"/>
  <c r="AH99" i="14"/>
  <c r="AJ99" i="14" s="1"/>
  <c r="AB100" i="14"/>
  <c r="AM100" i="14" s="1"/>
  <c r="AM100" i="15" s="1"/>
  <c r="AG100" i="14"/>
  <c r="AI100" i="14" s="1"/>
  <c r="AK100" i="14" s="1"/>
  <c r="AN100" i="15" s="1"/>
  <c r="AH100" i="14"/>
  <c r="AJ100" i="14" s="1"/>
  <c r="AB101" i="14"/>
  <c r="AM101" i="14" s="1"/>
  <c r="AM101" i="15" s="1"/>
  <c r="AG101" i="14"/>
  <c r="AI101" i="14" s="1"/>
  <c r="AK101" i="14" s="1"/>
  <c r="AN101" i="15" s="1"/>
  <c r="AH101" i="14"/>
  <c r="AJ101" i="14" s="1"/>
  <c r="AB102" i="14"/>
  <c r="AM102" i="14" s="1"/>
  <c r="AM102" i="15" s="1"/>
  <c r="AG102" i="14"/>
  <c r="AI102" i="14" s="1"/>
  <c r="AK102" i="14" s="1"/>
  <c r="AN102" i="15" s="1"/>
  <c r="AH102" i="14"/>
  <c r="AJ102" i="14" s="1"/>
  <c r="AB103" i="14"/>
  <c r="AM103" i="14" s="1"/>
  <c r="AM103" i="15" s="1"/>
  <c r="AG103" i="14"/>
  <c r="AI103" i="14" s="1"/>
  <c r="AK103" i="14" s="1"/>
  <c r="AN103" i="15" s="1"/>
  <c r="AH103" i="14"/>
  <c r="AJ103" i="14" s="1"/>
  <c r="AB104" i="14"/>
  <c r="AM104" i="14" s="1"/>
  <c r="AM104" i="15" s="1"/>
  <c r="AG104" i="14"/>
  <c r="AI104" i="14" s="1"/>
  <c r="AK104" i="14" s="1"/>
  <c r="AN104" i="15" s="1"/>
  <c r="AH104" i="14"/>
  <c r="AJ104" i="14" s="1"/>
  <c r="AB105" i="14"/>
  <c r="AM105" i="14" s="1"/>
  <c r="AM105" i="15" s="1"/>
  <c r="AG105" i="14"/>
  <c r="AI105" i="14" s="1"/>
  <c r="AK105" i="14" s="1"/>
  <c r="AN105" i="15" s="1"/>
  <c r="AH105" i="14"/>
  <c r="AJ105" i="14" s="1"/>
  <c r="AB106" i="14"/>
  <c r="AM106" i="14" s="1"/>
  <c r="AM106" i="15" s="1"/>
  <c r="AG106" i="14"/>
  <c r="AI106" i="14" s="1"/>
  <c r="AK106" i="14" s="1"/>
  <c r="AN106" i="15" s="1"/>
  <c r="AH106" i="14"/>
  <c r="AJ106" i="14" s="1"/>
  <c r="AB107" i="14"/>
  <c r="AM107" i="14" s="1"/>
  <c r="AM107" i="15" s="1"/>
  <c r="AG107" i="14"/>
  <c r="AI107" i="14" s="1"/>
  <c r="AK107" i="14" s="1"/>
  <c r="AN107" i="15" s="1"/>
  <c r="AH107" i="14"/>
  <c r="AJ107" i="14" s="1"/>
  <c r="AB108" i="14"/>
  <c r="AM108" i="14" s="1"/>
  <c r="AM108" i="15" s="1"/>
  <c r="AG108" i="14"/>
  <c r="AI108" i="14" s="1"/>
  <c r="AK108" i="14" s="1"/>
  <c r="AN108" i="15" s="1"/>
  <c r="AH108" i="14"/>
  <c r="AJ108" i="14" s="1"/>
  <c r="AB109" i="14"/>
  <c r="AM109" i="14" s="1"/>
  <c r="AM109" i="15" s="1"/>
  <c r="AG109" i="14"/>
  <c r="AI109" i="14" s="1"/>
  <c r="AK109" i="14" s="1"/>
  <c r="AN109" i="15" s="1"/>
  <c r="AH109" i="14"/>
  <c r="AJ109" i="14" s="1"/>
  <c r="AB110" i="14"/>
  <c r="AM110" i="14" s="1"/>
  <c r="AM110" i="15" s="1"/>
  <c r="AG110" i="14"/>
  <c r="AI110" i="14" s="1"/>
  <c r="AK110" i="14" s="1"/>
  <c r="AN110" i="15" s="1"/>
  <c r="AH110" i="14"/>
  <c r="AJ110" i="14" s="1"/>
  <c r="AB111" i="14"/>
  <c r="AM111" i="14" s="1"/>
  <c r="AM111" i="15" s="1"/>
  <c r="AG111" i="14"/>
  <c r="AI111" i="14" s="1"/>
  <c r="AK111" i="14" s="1"/>
  <c r="AN111" i="15" s="1"/>
  <c r="AH111" i="14"/>
  <c r="AJ111" i="14" s="1"/>
  <c r="AB112" i="14"/>
  <c r="AM112" i="14" s="1"/>
  <c r="AM112" i="15" s="1"/>
  <c r="AG112" i="14"/>
  <c r="AI112" i="14" s="1"/>
  <c r="AK112" i="14" s="1"/>
  <c r="AN112" i="15" s="1"/>
  <c r="AH112" i="14"/>
  <c r="AJ112" i="14" s="1"/>
  <c r="AB113" i="14"/>
  <c r="AM113" i="14" s="1"/>
  <c r="AM113" i="15" s="1"/>
  <c r="AG113" i="14"/>
  <c r="AI113" i="14" s="1"/>
  <c r="AK113" i="14" s="1"/>
  <c r="AN113" i="15" s="1"/>
  <c r="AH113" i="14"/>
  <c r="AJ113" i="14" s="1"/>
  <c r="AB114" i="14"/>
  <c r="AM114" i="14" s="1"/>
  <c r="AM114" i="15" s="1"/>
  <c r="AG114" i="14"/>
  <c r="AI114" i="14" s="1"/>
  <c r="AK114" i="14" s="1"/>
  <c r="AN114" i="15" s="1"/>
  <c r="AH114" i="14"/>
  <c r="AJ114" i="14" s="1"/>
  <c r="AB115" i="14"/>
  <c r="AM115" i="14" s="1"/>
  <c r="AM115" i="15" s="1"/>
  <c r="AG115" i="14"/>
  <c r="AI115" i="14" s="1"/>
  <c r="AK115" i="14" s="1"/>
  <c r="AN115" i="15" s="1"/>
  <c r="AH115" i="14"/>
  <c r="AJ115" i="14" s="1"/>
  <c r="AB116" i="14"/>
  <c r="AM116" i="14" s="1"/>
  <c r="AM116" i="15" s="1"/>
  <c r="AG116" i="14"/>
  <c r="AI116" i="14" s="1"/>
  <c r="AK116" i="14" s="1"/>
  <c r="AN116" i="15" s="1"/>
  <c r="AH116" i="14"/>
  <c r="AJ116" i="14" s="1"/>
  <c r="AB117" i="14"/>
  <c r="AM117" i="14" s="1"/>
  <c r="AM117" i="15" s="1"/>
  <c r="AG117" i="14"/>
  <c r="AI117" i="14" s="1"/>
  <c r="AK117" i="14" s="1"/>
  <c r="AN117" i="15" s="1"/>
  <c r="AH117" i="14"/>
  <c r="AJ117" i="14" s="1"/>
  <c r="AB118" i="14"/>
  <c r="AM118" i="14" s="1"/>
  <c r="AM118" i="15" s="1"/>
  <c r="AG118" i="14"/>
  <c r="AI118" i="14" s="1"/>
  <c r="AK118" i="14" s="1"/>
  <c r="AN118" i="15" s="1"/>
  <c r="AH118" i="14"/>
  <c r="AJ118" i="14" s="1"/>
  <c r="AB119" i="14"/>
  <c r="AM119" i="14" s="1"/>
  <c r="AM119" i="15" s="1"/>
  <c r="AG119" i="14"/>
  <c r="AI119" i="14" s="1"/>
  <c r="AK119" i="14" s="1"/>
  <c r="AN119" i="15" s="1"/>
  <c r="AH119" i="14"/>
  <c r="AJ119" i="14" s="1"/>
  <c r="AB120" i="14"/>
  <c r="AM120" i="14" s="1"/>
  <c r="AM120" i="15" s="1"/>
  <c r="AG120" i="14"/>
  <c r="AI120" i="14" s="1"/>
  <c r="AK120" i="14" s="1"/>
  <c r="AN120" i="15" s="1"/>
  <c r="AH120" i="14"/>
  <c r="AJ120" i="14" s="1"/>
  <c r="AB121" i="14"/>
  <c r="AM121" i="14" s="1"/>
  <c r="AM121" i="15" s="1"/>
  <c r="AG121" i="14"/>
  <c r="AI121" i="14" s="1"/>
  <c r="AK121" i="14" s="1"/>
  <c r="AN121" i="15" s="1"/>
  <c r="AH121" i="14"/>
  <c r="AJ121" i="14" s="1"/>
  <c r="AB122" i="14"/>
  <c r="AM122" i="14" s="1"/>
  <c r="AM122" i="15" s="1"/>
  <c r="AG122" i="14"/>
  <c r="AI122" i="14" s="1"/>
  <c r="AK122" i="14" s="1"/>
  <c r="AN122" i="15" s="1"/>
  <c r="AH122" i="14"/>
  <c r="AJ122" i="14" s="1"/>
  <c r="AB123" i="14"/>
  <c r="AM123" i="14" s="1"/>
  <c r="AM123" i="15" s="1"/>
  <c r="AG123" i="14"/>
  <c r="AI123" i="14" s="1"/>
  <c r="AK123" i="14" s="1"/>
  <c r="AN123" i="15" s="1"/>
  <c r="AH123" i="14"/>
  <c r="AJ123" i="14" s="1"/>
  <c r="AB124" i="14"/>
  <c r="AM124" i="14" s="1"/>
  <c r="AM124" i="15" s="1"/>
  <c r="AG124" i="14"/>
  <c r="AI124" i="14" s="1"/>
  <c r="AK124" i="14" s="1"/>
  <c r="AN124" i="15" s="1"/>
  <c r="AH124" i="14"/>
  <c r="AJ124" i="14" s="1"/>
  <c r="AB125" i="14"/>
  <c r="AM125" i="14" s="1"/>
  <c r="AM125" i="15" s="1"/>
  <c r="AG125" i="14"/>
  <c r="AI125" i="14" s="1"/>
  <c r="AK125" i="14" s="1"/>
  <c r="AN125" i="15" s="1"/>
  <c r="AH125" i="14"/>
  <c r="AJ125" i="14" s="1"/>
  <c r="AB126" i="14"/>
  <c r="AM126" i="14" s="1"/>
  <c r="AM126" i="15" s="1"/>
  <c r="AG126" i="14"/>
  <c r="AI126" i="14" s="1"/>
  <c r="AK126" i="14" s="1"/>
  <c r="AN126" i="15" s="1"/>
  <c r="AH126" i="14"/>
  <c r="AJ126" i="14" s="1"/>
  <c r="AB127" i="14"/>
  <c r="AM127" i="14" s="1"/>
  <c r="AM127" i="15" s="1"/>
  <c r="AG127" i="14"/>
  <c r="AI127" i="14" s="1"/>
  <c r="AK127" i="14" s="1"/>
  <c r="AN127" i="15" s="1"/>
  <c r="AH127" i="14"/>
  <c r="AJ127" i="14" s="1"/>
  <c r="AB128" i="14"/>
  <c r="AM128" i="14" s="1"/>
  <c r="AM128" i="15" s="1"/>
  <c r="AG128" i="14"/>
  <c r="AI128" i="14" s="1"/>
  <c r="AK128" i="14" s="1"/>
  <c r="AN128" i="15" s="1"/>
  <c r="AH128" i="14"/>
  <c r="AJ128" i="14" s="1"/>
  <c r="AB129" i="14"/>
  <c r="AM129" i="14" s="1"/>
  <c r="AM129" i="15" s="1"/>
  <c r="AG129" i="14"/>
  <c r="AI129" i="14" s="1"/>
  <c r="AK129" i="14" s="1"/>
  <c r="AN129" i="15" s="1"/>
  <c r="AH129" i="14"/>
  <c r="AJ129" i="14" s="1"/>
  <c r="AB130" i="14"/>
  <c r="AM130" i="14" s="1"/>
  <c r="AM130" i="15" s="1"/>
  <c r="AG130" i="14"/>
  <c r="AI130" i="14" s="1"/>
  <c r="AK130" i="14" s="1"/>
  <c r="AN130" i="15" s="1"/>
  <c r="AH130" i="14"/>
  <c r="AJ130" i="14" s="1"/>
  <c r="AB131" i="14"/>
  <c r="AM131" i="14" s="1"/>
  <c r="AM131" i="15" s="1"/>
  <c r="AG131" i="14"/>
  <c r="AI131" i="14" s="1"/>
  <c r="AK131" i="14" s="1"/>
  <c r="AN131" i="15" s="1"/>
  <c r="AH131" i="14"/>
  <c r="AJ131" i="14" s="1"/>
  <c r="AB132" i="14"/>
  <c r="AM132" i="14" s="1"/>
  <c r="AM132" i="15" s="1"/>
  <c r="AG132" i="14"/>
  <c r="AI132" i="14" s="1"/>
  <c r="AK132" i="14" s="1"/>
  <c r="AN132" i="15" s="1"/>
  <c r="AH132" i="14"/>
  <c r="AJ132" i="14" s="1"/>
  <c r="AB133" i="14"/>
  <c r="AM133" i="14" s="1"/>
  <c r="AM133" i="15" s="1"/>
  <c r="AG133" i="14"/>
  <c r="AI133" i="14" s="1"/>
  <c r="AK133" i="14" s="1"/>
  <c r="AN133" i="15" s="1"/>
  <c r="AH133" i="14"/>
  <c r="AJ133" i="14" s="1"/>
  <c r="AB134" i="14"/>
  <c r="AM134" i="14" s="1"/>
  <c r="AM134" i="15" s="1"/>
  <c r="AG134" i="14"/>
  <c r="AI134" i="14" s="1"/>
  <c r="AK134" i="14" s="1"/>
  <c r="AN134" i="15" s="1"/>
  <c r="AH134" i="14"/>
  <c r="AJ134" i="14" s="1"/>
  <c r="AB135" i="14"/>
  <c r="AM135" i="14" s="1"/>
  <c r="AM135" i="15" s="1"/>
  <c r="AG135" i="14"/>
  <c r="AI135" i="14" s="1"/>
  <c r="AK135" i="14" s="1"/>
  <c r="AN135" i="15" s="1"/>
  <c r="AH135" i="14"/>
  <c r="AJ135" i="14" s="1"/>
  <c r="AB136" i="14"/>
  <c r="AM136" i="14" s="1"/>
  <c r="AM136" i="15" s="1"/>
  <c r="AG136" i="14"/>
  <c r="AI136" i="14" s="1"/>
  <c r="AK136" i="14" s="1"/>
  <c r="AN136" i="15" s="1"/>
  <c r="AH136" i="14"/>
  <c r="AJ136" i="14" s="1"/>
  <c r="AB137" i="14"/>
  <c r="AM137" i="14" s="1"/>
  <c r="AM137" i="15" s="1"/>
  <c r="AG137" i="14"/>
  <c r="AI137" i="14" s="1"/>
  <c r="AK137" i="14" s="1"/>
  <c r="AN137" i="15" s="1"/>
  <c r="AH137" i="14"/>
  <c r="AJ137" i="14" s="1"/>
  <c r="AB138" i="14"/>
  <c r="AM138" i="14" s="1"/>
  <c r="AM138" i="15" s="1"/>
  <c r="AG138" i="14"/>
  <c r="AI138" i="14" s="1"/>
  <c r="AK138" i="14" s="1"/>
  <c r="AN138" i="15" s="1"/>
  <c r="AH138" i="14"/>
  <c r="AJ138" i="14" s="1"/>
  <c r="AB139" i="14"/>
  <c r="AM139" i="14" s="1"/>
  <c r="AM139" i="15" s="1"/>
  <c r="AG139" i="14"/>
  <c r="AI139" i="14" s="1"/>
  <c r="AK139" i="14" s="1"/>
  <c r="AN139" i="15" s="1"/>
  <c r="AH139" i="14"/>
  <c r="AJ139" i="14" s="1"/>
  <c r="AB140" i="14"/>
  <c r="AM140" i="14" s="1"/>
  <c r="AM140" i="15" s="1"/>
  <c r="AG140" i="14"/>
  <c r="AI140" i="14" s="1"/>
  <c r="AK140" i="14" s="1"/>
  <c r="AN140" i="15" s="1"/>
  <c r="AH140" i="14"/>
  <c r="AJ140" i="14" s="1"/>
  <c r="AB141" i="14"/>
  <c r="AM141" i="14" s="1"/>
  <c r="AM141" i="15" s="1"/>
  <c r="AG141" i="14"/>
  <c r="AI141" i="14" s="1"/>
  <c r="AK141" i="14" s="1"/>
  <c r="AN141" i="15" s="1"/>
  <c r="AH141" i="14"/>
  <c r="AJ141" i="14" s="1"/>
  <c r="AB142" i="14"/>
  <c r="AM142" i="14" s="1"/>
  <c r="AM142" i="15" s="1"/>
  <c r="AG142" i="14"/>
  <c r="AI142" i="14" s="1"/>
  <c r="AK142" i="14" s="1"/>
  <c r="AN142" i="15" s="1"/>
  <c r="AH142" i="14"/>
  <c r="AJ142" i="14" s="1"/>
  <c r="AB143" i="14"/>
  <c r="AM143" i="14" s="1"/>
  <c r="AM143" i="15" s="1"/>
  <c r="AG143" i="14"/>
  <c r="AI143" i="14" s="1"/>
  <c r="AK143" i="14" s="1"/>
  <c r="AN143" i="15" s="1"/>
  <c r="AH143" i="14"/>
  <c r="AJ143" i="14" s="1"/>
  <c r="AB144" i="14"/>
  <c r="AM144" i="14" s="1"/>
  <c r="AM144" i="15" s="1"/>
  <c r="AG144" i="14"/>
  <c r="AI144" i="14" s="1"/>
  <c r="AK144" i="14" s="1"/>
  <c r="AN144" i="15" s="1"/>
  <c r="AH144" i="14"/>
  <c r="AJ144" i="14" s="1"/>
  <c r="AB145" i="14"/>
  <c r="AM145" i="14" s="1"/>
  <c r="AM145" i="15" s="1"/>
  <c r="AG145" i="14"/>
  <c r="AI145" i="14" s="1"/>
  <c r="AK145" i="14" s="1"/>
  <c r="AN145" i="15" s="1"/>
  <c r="AH145" i="14"/>
  <c r="AJ145" i="14" s="1"/>
  <c r="AB146" i="14"/>
  <c r="AM146" i="14" s="1"/>
  <c r="AM146" i="15" s="1"/>
  <c r="AG146" i="14"/>
  <c r="AI146" i="14" s="1"/>
  <c r="AK146" i="14" s="1"/>
  <c r="AN146" i="15" s="1"/>
  <c r="AH146" i="14"/>
  <c r="AJ146" i="14" s="1"/>
  <c r="AB147" i="14"/>
  <c r="AM147" i="14" s="1"/>
  <c r="AM147" i="15" s="1"/>
  <c r="AG147" i="14"/>
  <c r="AI147" i="14" s="1"/>
  <c r="AK147" i="14" s="1"/>
  <c r="AN147" i="15" s="1"/>
  <c r="AH147" i="14"/>
  <c r="AJ147" i="14" s="1"/>
  <c r="AB148" i="14"/>
  <c r="AM148" i="14" s="1"/>
  <c r="AM148" i="15" s="1"/>
  <c r="AG148" i="14"/>
  <c r="AI148" i="14" s="1"/>
  <c r="AK148" i="14" s="1"/>
  <c r="AN148" i="15" s="1"/>
  <c r="AH148" i="14"/>
  <c r="AJ148" i="14" s="1"/>
  <c r="AB149" i="14"/>
  <c r="AM149" i="14" s="1"/>
  <c r="AM149" i="15" s="1"/>
  <c r="AG149" i="14"/>
  <c r="AI149" i="14" s="1"/>
  <c r="AK149" i="14" s="1"/>
  <c r="AN149" i="15" s="1"/>
  <c r="AH149" i="14"/>
  <c r="AJ149" i="14" s="1"/>
  <c r="AB150" i="14"/>
  <c r="AM150" i="14" s="1"/>
  <c r="AM150" i="15" s="1"/>
  <c r="AG150" i="14"/>
  <c r="AI150" i="14" s="1"/>
  <c r="AK150" i="14" s="1"/>
  <c r="AN150" i="15" s="1"/>
  <c r="AH150" i="14"/>
  <c r="AJ150" i="14" s="1"/>
  <c r="AB151" i="14"/>
  <c r="AM151" i="14" s="1"/>
  <c r="AM151" i="15" s="1"/>
  <c r="AG151" i="14"/>
  <c r="AI151" i="14" s="1"/>
  <c r="AK151" i="14" s="1"/>
  <c r="AN151" i="15" s="1"/>
  <c r="AH151" i="14"/>
  <c r="AJ151" i="14" s="1"/>
  <c r="AB152" i="14"/>
  <c r="AM152" i="14" s="1"/>
  <c r="AM152" i="15" s="1"/>
  <c r="AG152" i="14"/>
  <c r="AI152" i="14" s="1"/>
  <c r="AK152" i="14" s="1"/>
  <c r="AN152" i="15" s="1"/>
  <c r="AH152" i="14"/>
  <c r="AJ152" i="14" s="1"/>
  <c r="AB153" i="14"/>
  <c r="AM153" i="14" s="1"/>
  <c r="AM153" i="15" s="1"/>
  <c r="AG153" i="14"/>
  <c r="AI153" i="14" s="1"/>
  <c r="AK153" i="14" s="1"/>
  <c r="AN153" i="15" s="1"/>
  <c r="AH153" i="14"/>
  <c r="AJ153" i="14" s="1"/>
  <c r="AB154" i="14"/>
  <c r="AM154" i="14" s="1"/>
  <c r="AM154" i="15" s="1"/>
  <c r="AG154" i="14"/>
  <c r="AI154" i="14" s="1"/>
  <c r="AK154" i="14" s="1"/>
  <c r="AN154" i="15" s="1"/>
  <c r="AH154" i="14"/>
  <c r="AJ154" i="14" s="1"/>
  <c r="AB155" i="14"/>
  <c r="AM155" i="14" s="1"/>
  <c r="AM155" i="15" s="1"/>
  <c r="AG155" i="14"/>
  <c r="AI155" i="14" s="1"/>
  <c r="AK155" i="14" s="1"/>
  <c r="AN155" i="15" s="1"/>
  <c r="AH155" i="14"/>
  <c r="AJ155" i="14" s="1"/>
  <c r="AB156" i="14"/>
  <c r="AM156" i="14" s="1"/>
  <c r="AM156" i="15" s="1"/>
  <c r="AG156" i="14"/>
  <c r="AI156" i="14" s="1"/>
  <c r="AK156" i="14" s="1"/>
  <c r="AN156" i="15" s="1"/>
  <c r="AH156" i="14"/>
  <c r="AJ156" i="14" s="1"/>
  <c r="AB157" i="14"/>
  <c r="AM157" i="14" s="1"/>
  <c r="AM157" i="15" s="1"/>
  <c r="AG157" i="14"/>
  <c r="AI157" i="14" s="1"/>
  <c r="AK157" i="14" s="1"/>
  <c r="AN157" i="15" s="1"/>
  <c r="AH157" i="14"/>
  <c r="AJ157" i="14" s="1"/>
  <c r="AB158" i="14"/>
  <c r="AM158" i="14" s="1"/>
  <c r="AM158" i="15" s="1"/>
  <c r="AG158" i="14"/>
  <c r="AI158" i="14" s="1"/>
  <c r="AK158" i="14" s="1"/>
  <c r="AN158" i="15" s="1"/>
  <c r="AH158" i="14"/>
  <c r="AJ158" i="14" s="1"/>
  <c r="AB159" i="14"/>
  <c r="AM159" i="14" s="1"/>
  <c r="AM159" i="15" s="1"/>
  <c r="K159" i="20" s="1"/>
  <c r="AG159" i="14"/>
  <c r="AI159" i="14" s="1"/>
  <c r="AK159" i="14" s="1"/>
  <c r="AN159" i="15" s="1"/>
  <c r="AH159" i="14"/>
  <c r="AJ159" i="14" s="1"/>
  <c r="AB160" i="14"/>
  <c r="AM160" i="14" s="1"/>
  <c r="AM160" i="15" s="1"/>
  <c r="AG160" i="14"/>
  <c r="AI160" i="14" s="1"/>
  <c r="AK160" i="14" s="1"/>
  <c r="AN160" i="15" s="1"/>
  <c r="AH160" i="14"/>
  <c r="AJ160" i="14" s="1"/>
  <c r="AB161" i="14"/>
  <c r="AM161" i="14" s="1"/>
  <c r="AM161" i="15" s="1"/>
  <c r="AG161" i="14"/>
  <c r="AI161" i="14" s="1"/>
  <c r="AK161" i="14" s="1"/>
  <c r="AN161" i="15" s="1"/>
  <c r="AH161" i="14"/>
  <c r="AJ161" i="14" s="1"/>
  <c r="AB162" i="14"/>
  <c r="AM162" i="14" s="1"/>
  <c r="AM162" i="15" s="1"/>
  <c r="AG162" i="14"/>
  <c r="AI162" i="14" s="1"/>
  <c r="AK162" i="14" s="1"/>
  <c r="AN162" i="15" s="1"/>
  <c r="AH162" i="14"/>
  <c r="AJ162" i="14" s="1"/>
  <c r="AB163" i="14"/>
  <c r="AM163" i="14" s="1"/>
  <c r="AM163" i="15" s="1"/>
  <c r="AG163" i="14"/>
  <c r="AI163" i="14" s="1"/>
  <c r="AK163" i="14" s="1"/>
  <c r="AN163" i="15" s="1"/>
  <c r="AH163" i="14"/>
  <c r="AJ163" i="14" s="1"/>
  <c r="AB164" i="14"/>
  <c r="AM164" i="14" s="1"/>
  <c r="AM164" i="15" s="1"/>
  <c r="AG164" i="14"/>
  <c r="AI164" i="14" s="1"/>
  <c r="AK164" i="14" s="1"/>
  <c r="AN164" i="15" s="1"/>
  <c r="AH164" i="14"/>
  <c r="AJ164" i="14" s="1"/>
  <c r="AB165" i="14"/>
  <c r="AM165" i="14" s="1"/>
  <c r="AM165" i="15" s="1"/>
  <c r="AG165" i="14"/>
  <c r="AI165" i="14" s="1"/>
  <c r="AK165" i="14" s="1"/>
  <c r="AN165" i="15" s="1"/>
  <c r="AH165" i="14"/>
  <c r="AJ165" i="14" s="1"/>
  <c r="AB166" i="14"/>
  <c r="AM166" i="14" s="1"/>
  <c r="AM166" i="15" s="1"/>
  <c r="AG166" i="14"/>
  <c r="AI166" i="14" s="1"/>
  <c r="AK166" i="14" s="1"/>
  <c r="AN166" i="15" s="1"/>
  <c r="AH166" i="14"/>
  <c r="AJ166" i="14" s="1"/>
  <c r="AB167" i="14"/>
  <c r="AM167" i="14" s="1"/>
  <c r="AM167" i="15" s="1"/>
  <c r="AG167" i="14"/>
  <c r="AI167" i="14" s="1"/>
  <c r="AK167" i="14" s="1"/>
  <c r="AN167" i="15" s="1"/>
  <c r="AH167" i="14"/>
  <c r="AJ167" i="14" s="1"/>
  <c r="AB168" i="14"/>
  <c r="AM168" i="14" s="1"/>
  <c r="AM168" i="15" s="1"/>
  <c r="AG168" i="14"/>
  <c r="AI168" i="14" s="1"/>
  <c r="AK168" i="14" s="1"/>
  <c r="AN168" i="15" s="1"/>
  <c r="AH168" i="14"/>
  <c r="AJ168" i="14" s="1"/>
  <c r="AB169" i="14"/>
  <c r="AM169" i="14" s="1"/>
  <c r="AM169" i="15" s="1"/>
  <c r="AG169" i="14"/>
  <c r="AI169" i="14" s="1"/>
  <c r="AK169" i="14" s="1"/>
  <c r="AN169" i="15" s="1"/>
  <c r="AH169" i="14"/>
  <c r="AJ169" i="14" s="1"/>
  <c r="AB170" i="14"/>
  <c r="AM170" i="14" s="1"/>
  <c r="AM170" i="15" s="1"/>
  <c r="AG170" i="14"/>
  <c r="AI170" i="14" s="1"/>
  <c r="AK170" i="14" s="1"/>
  <c r="AN170" i="15" s="1"/>
  <c r="AH170" i="14"/>
  <c r="AJ170" i="14" s="1"/>
  <c r="AB171" i="14"/>
  <c r="AM171" i="14" s="1"/>
  <c r="AM171" i="15" s="1"/>
  <c r="AG171" i="14"/>
  <c r="AI171" i="14" s="1"/>
  <c r="AK171" i="14" s="1"/>
  <c r="AN171" i="15" s="1"/>
  <c r="AH171" i="14"/>
  <c r="AJ171" i="14" s="1"/>
  <c r="AB172" i="14"/>
  <c r="AM172" i="14" s="1"/>
  <c r="AM172" i="15" s="1"/>
  <c r="AG172" i="14"/>
  <c r="AI172" i="14" s="1"/>
  <c r="AK172" i="14" s="1"/>
  <c r="AN172" i="15" s="1"/>
  <c r="AH172" i="14"/>
  <c r="AJ172" i="14" s="1"/>
  <c r="AB173" i="14"/>
  <c r="AM173" i="14" s="1"/>
  <c r="AM173" i="15" s="1"/>
  <c r="AG173" i="14"/>
  <c r="AI173" i="14" s="1"/>
  <c r="AK173" i="14" s="1"/>
  <c r="AN173" i="15" s="1"/>
  <c r="AH173" i="14"/>
  <c r="AJ173" i="14" s="1"/>
  <c r="AB174" i="14"/>
  <c r="AM174" i="14" s="1"/>
  <c r="AM174" i="15" s="1"/>
  <c r="AG174" i="14"/>
  <c r="AI174" i="14" s="1"/>
  <c r="AK174" i="14" s="1"/>
  <c r="AN174" i="15" s="1"/>
  <c r="AH174" i="14"/>
  <c r="AJ174" i="14" s="1"/>
  <c r="AB175" i="14"/>
  <c r="AM175" i="14" s="1"/>
  <c r="AM175" i="15" s="1"/>
  <c r="AG175" i="14"/>
  <c r="AI175" i="14" s="1"/>
  <c r="AK175" i="14" s="1"/>
  <c r="AN175" i="15" s="1"/>
  <c r="AH175" i="14"/>
  <c r="AJ175" i="14" s="1"/>
  <c r="AB176" i="14"/>
  <c r="AM176" i="14" s="1"/>
  <c r="AM176" i="15" s="1"/>
  <c r="AG176" i="14"/>
  <c r="AI176" i="14" s="1"/>
  <c r="AK176" i="14" s="1"/>
  <c r="AN176" i="15" s="1"/>
  <c r="AH176" i="14"/>
  <c r="AJ176" i="14" s="1"/>
  <c r="AB177" i="14"/>
  <c r="AM177" i="14" s="1"/>
  <c r="AM177" i="15" s="1"/>
  <c r="AG177" i="14"/>
  <c r="AI177" i="14" s="1"/>
  <c r="AK177" i="14" s="1"/>
  <c r="AN177" i="15" s="1"/>
  <c r="AH177" i="14"/>
  <c r="AJ177" i="14" s="1"/>
  <c r="AB178" i="14"/>
  <c r="AM178" i="14" s="1"/>
  <c r="AM178" i="15" s="1"/>
  <c r="AG178" i="14"/>
  <c r="AI178" i="14" s="1"/>
  <c r="AK178" i="14" s="1"/>
  <c r="AN178" i="15" s="1"/>
  <c r="AH178" i="14"/>
  <c r="AJ178" i="14" s="1"/>
  <c r="AB179" i="14"/>
  <c r="AM179" i="14" s="1"/>
  <c r="AM179" i="15" s="1"/>
  <c r="AG179" i="14"/>
  <c r="AI179" i="14" s="1"/>
  <c r="AK179" i="14" s="1"/>
  <c r="AN179" i="15" s="1"/>
  <c r="AH179" i="14"/>
  <c r="AJ179" i="14" s="1"/>
  <c r="AB180" i="14"/>
  <c r="AM180" i="14" s="1"/>
  <c r="AM180" i="15" s="1"/>
  <c r="AG180" i="14"/>
  <c r="AI180" i="14" s="1"/>
  <c r="AK180" i="14" s="1"/>
  <c r="AN180" i="15" s="1"/>
  <c r="AH180" i="14"/>
  <c r="AJ180" i="14" s="1"/>
  <c r="AB181" i="14"/>
  <c r="AM181" i="14" s="1"/>
  <c r="AM181" i="15" s="1"/>
  <c r="AG181" i="14"/>
  <c r="AI181" i="14" s="1"/>
  <c r="AK181" i="14" s="1"/>
  <c r="AN181" i="15" s="1"/>
  <c r="AH181" i="14"/>
  <c r="AJ181" i="14" s="1"/>
  <c r="AB182" i="14"/>
  <c r="AM182" i="14" s="1"/>
  <c r="AM182" i="15" s="1"/>
  <c r="AG182" i="14"/>
  <c r="AI182" i="14" s="1"/>
  <c r="AK182" i="14" s="1"/>
  <c r="AN182" i="15" s="1"/>
  <c r="AH182" i="14"/>
  <c r="AJ182" i="14" s="1"/>
  <c r="AB183" i="14"/>
  <c r="AM183" i="14" s="1"/>
  <c r="AM183" i="15" s="1"/>
  <c r="AG183" i="14"/>
  <c r="AI183" i="14" s="1"/>
  <c r="AK183" i="14" s="1"/>
  <c r="AN183" i="15" s="1"/>
  <c r="AH183" i="14"/>
  <c r="AJ183" i="14" s="1"/>
  <c r="AB184" i="14"/>
  <c r="AM184" i="14" s="1"/>
  <c r="AM184" i="15" s="1"/>
  <c r="AG184" i="14"/>
  <c r="AI184" i="14" s="1"/>
  <c r="AK184" i="14" s="1"/>
  <c r="AN184" i="15" s="1"/>
  <c r="AH184" i="14"/>
  <c r="AJ184" i="14" s="1"/>
  <c r="AB185" i="14"/>
  <c r="AM185" i="14" s="1"/>
  <c r="AM185" i="15" s="1"/>
  <c r="AG185" i="14"/>
  <c r="AI185" i="14" s="1"/>
  <c r="AK185" i="14" s="1"/>
  <c r="AN185" i="15" s="1"/>
  <c r="AH185" i="14"/>
  <c r="AJ185" i="14" s="1"/>
  <c r="AB186" i="14"/>
  <c r="AM186" i="14" s="1"/>
  <c r="AM186" i="15" s="1"/>
  <c r="AG186" i="14"/>
  <c r="AI186" i="14" s="1"/>
  <c r="AK186" i="14" s="1"/>
  <c r="AN186" i="15" s="1"/>
  <c r="AH186" i="14"/>
  <c r="AJ186" i="14" s="1"/>
  <c r="AB187" i="14"/>
  <c r="AM187" i="14" s="1"/>
  <c r="AM187" i="15" s="1"/>
  <c r="AG187" i="14"/>
  <c r="AI187" i="14" s="1"/>
  <c r="AK187" i="14" s="1"/>
  <c r="AN187" i="15" s="1"/>
  <c r="AH187" i="14"/>
  <c r="AJ187" i="14" s="1"/>
  <c r="AB188" i="14"/>
  <c r="AM188" i="14" s="1"/>
  <c r="AM188" i="15" s="1"/>
  <c r="AG188" i="14"/>
  <c r="AI188" i="14" s="1"/>
  <c r="AK188" i="14" s="1"/>
  <c r="AN188" i="15" s="1"/>
  <c r="AH188" i="14"/>
  <c r="AJ188" i="14" s="1"/>
  <c r="AB189" i="14"/>
  <c r="AM189" i="14" s="1"/>
  <c r="AM189" i="15" s="1"/>
  <c r="AG189" i="14"/>
  <c r="AI189" i="14" s="1"/>
  <c r="AK189" i="14" s="1"/>
  <c r="AN189" i="15" s="1"/>
  <c r="AH189" i="14"/>
  <c r="AJ189" i="14" s="1"/>
  <c r="AB190" i="14"/>
  <c r="AM190" i="14" s="1"/>
  <c r="AM190" i="15" s="1"/>
  <c r="AG190" i="14"/>
  <c r="AI190" i="14" s="1"/>
  <c r="AK190" i="14" s="1"/>
  <c r="AN190" i="15" s="1"/>
  <c r="AH190" i="14"/>
  <c r="AJ190" i="14" s="1"/>
  <c r="AB191" i="14"/>
  <c r="AM191" i="14" s="1"/>
  <c r="AM191" i="15" s="1"/>
  <c r="AG191" i="14"/>
  <c r="AI191" i="14" s="1"/>
  <c r="AK191" i="14" s="1"/>
  <c r="AN191" i="15" s="1"/>
  <c r="AH191" i="14"/>
  <c r="AJ191" i="14" s="1"/>
  <c r="AB192" i="14"/>
  <c r="AM192" i="14" s="1"/>
  <c r="AM192" i="15" s="1"/>
  <c r="AG192" i="14"/>
  <c r="AI192" i="14" s="1"/>
  <c r="AK192" i="14" s="1"/>
  <c r="AN192" i="15" s="1"/>
  <c r="AH192" i="14"/>
  <c r="AJ192" i="14" s="1"/>
  <c r="AB193" i="14"/>
  <c r="AM193" i="14" s="1"/>
  <c r="AM193" i="15" s="1"/>
  <c r="AG193" i="14"/>
  <c r="AI193" i="14" s="1"/>
  <c r="AK193" i="14" s="1"/>
  <c r="AN193" i="15" s="1"/>
  <c r="AH193" i="14"/>
  <c r="AJ193" i="14" s="1"/>
  <c r="AB194" i="14"/>
  <c r="AM194" i="14" s="1"/>
  <c r="AM194" i="15" s="1"/>
  <c r="AG194" i="14"/>
  <c r="AI194" i="14" s="1"/>
  <c r="AK194" i="14" s="1"/>
  <c r="AN194" i="15" s="1"/>
  <c r="AH194" i="14"/>
  <c r="AJ194" i="14" s="1"/>
  <c r="AB195" i="14"/>
  <c r="AM195" i="14" s="1"/>
  <c r="AM195" i="15" s="1"/>
  <c r="AG195" i="14"/>
  <c r="AI195" i="14" s="1"/>
  <c r="AK195" i="14" s="1"/>
  <c r="AN195" i="15" s="1"/>
  <c r="AH195" i="14"/>
  <c r="AJ195" i="14" s="1"/>
  <c r="AB196" i="14"/>
  <c r="AM196" i="14" s="1"/>
  <c r="AM196" i="15" s="1"/>
  <c r="AG196" i="14"/>
  <c r="AI196" i="14" s="1"/>
  <c r="AK196" i="14" s="1"/>
  <c r="AN196" i="15" s="1"/>
  <c r="AH196" i="14"/>
  <c r="AJ196" i="14" s="1"/>
  <c r="AB197" i="14"/>
  <c r="AM197" i="14" s="1"/>
  <c r="AM197" i="15" s="1"/>
  <c r="AG197" i="14"/>
  <c r="AI197" i="14" s="1"/>
  <c r="AK197" i="14" s="1"/>
  <c r="AN197" i="15" s="1"/>
  <c r="AH197" i="14"/>
  <c r="AJ197" i="14" s="1"/>
  <c r="AB198" i="14"/>
  <c r="AM198" i="14" s="1"/>
  <c r="AM198" i="15" s="1"/>
  <c r="AG198" i="14"/>
  <c r="AI198" i="14" s="1"/>
  <c r="AK198" i="14" s="1"/>
  <c r="AN198" i="15" s="1"/>
  <c r="AH198" i="14"/>
  <c r="AJ198" i="14" s="1"/>
  <c r="AB199" i="14"/>
  <c r="AM199" i="14" s="1"/>
  <c r="AM199" i="15" s="1"/>
  <c r="AG199" i="14"/>
  <c r="AI199" i="14" s="1"/>
  <c r="AK199" i="14" s="1"/>
  <c r="AN199" i="15" s="1"/>
  <c r="AH199" i="14"/>
  <c r="AJ199" i="14" s="1"/>
  <c r="AB200" i="14"/>
  <c r="AM200" i="14" s="1"/>
  <c r="AM200" i="15" s="1"/>
  <c r="AG200" i="14"/>
  <c r="AI200" i="14" s="1"/>
  <c r="AK200" i="14" s="1"/>
  <c r="AN200" i="15" s="1"/>
  <c r="AH200" i="14"/>
  <c r="AJ200" i="14" s="1"/>
  <c r="AB8" i="14"/>
  <c r="AM8" i="14" s="1"/>
  <c r="AM8" i="15" s="1"/>
  <c r="AB9" i="14"/>
  <c r="AM9" i="14" s="1"/>
  <c r="AM9" i="15" s="1"/>
  <c r="AB10" i="14"/>
  <c r="AM10" i="14" s="1"/>
  <c r="AM10" i="15" s="1"/>
  <c r="AB11" i="14"/>
  <c r="AM11" i="14" s="1"/>
  <c r="AM11" i="15" s="1"/>
  <c r="AB12" i="14"/>
  <c r="AM12" i="14" s="1"/>
  <c r="AM12" i="15" s="1"/>
  <c r="AB13" i="14"/>
  <c r="AM13" i="14" s="1"/>
  <c r="AM13" i="15" s="1"/>
  <c r="AB14" i="14"/>
  <c r="AM14" i="14" s="1"/>
  <c r="AM14" i="15" s="1"/>
  <c r="AB15" i="14"/>
  <c r="AM15" i="14" s="1"/>
  <c r="AM15" i="15" s="1"/>
  <c r="AB16" i="14"/>
  <c r="AM16" i="14" s="1"/>
  <c r="AM16" i="15" s="1"/>
  <c r="AB17" i="14"/>
  <c r="AM17" i="14" s="1"/>
  <c r="AM17" i="15" s="1"/>
  <c r="AB18" i="14"/>
  <c r="AM18" i="14" s="1"/>
  <c r="AM18" i="15" s="1"/>
  <c r="AB19" i="14"/>
  <c r="AM19" i="14" s="1"/>
  <c r="AM19" i="15" s="1"/>
  <c r="AM20" i="14"/>
  <c r="AM20" i="15" s="1"/>
  <c r="AB21" i="14"/>
  <c r="AM21" i="14" s="1"/>
  <c r="AM21" i="15" s="1"/>
  <c r="AB22" i="14"/>
  <c r="AM22" i="14" s="1"/>
  <c r="AM22" i="15" s="1"/>
  <c r="AB23" i="14"/>
  <c r="AM23" i="14" s="1"/>
  <c r="AM23" i="15" s="1"/>
  <c r="AB24" i="14"/>
  <c r="AM24" i="14" s="1"/>
  <c r="AM24" i="15" s="1"/>
  <c r="AB25" i="14"/>
  <c r="AM25" i="14" s="1"/>
  <c r="AM25" i="15" s="1"/>
  <c r="AB26" i="14"/>
  <c r="AM26" i="14" s="1"/>
  <c r="AM26" i="15" s="1"/>
  <c r="AB27" i="14"/>
  <c r="AM27" i="14" s="1"/>
  <c r="AM27" i="15" s="1"/>
  <c r="AB28" i="14"/>
  <c r="AM28" i="14" s="1"/>
  <c r="AM28" i="15" s="1"/>
  <c r="AB29" i="14"/>
  <c r="AM29" i="14" s="1"/>
  <c r="AM29" i="15" s="1"/>
  <c r="AB30" i="14"/>
  <c r="AM30" i="14" s="1"/>
  <c r="AM30" i="15" s="1"/>
  <c r="AB31" i="14"/>
  <c r="AM31" i="14" s="1"/>
  <c r="AM31" i="15" s="1"/>
  <c r="AB32" i="14"/>
  <c r="AM32" i="14" s="1"/>
  <c r="AM32" i="15" s="1"/>
  <c r="AB33" i="14"/>
  <c r="AM33" i="14" s="1"/>
  <c r="AM33" i="15" s="1"/>
  <c r="AB34" i="14"/>
  <c r="AM34" i="14" s="1"/>
  <c r="AM34" i="15" s="1"/>
  <c r="AB35" i="14"/>
  <c r="AM35" i="14" s="1"/>
  <c r="AM35" i="15" s="1"/>
  <c r="AB36" i="14"/>
  <c r="AM36" i="14" s="1"/>
  <c r="AM36" i="15" s="1"/>
  <c r="AB37" i="14"/>
  <c r="AM37" i="14" s="1"/>
  <c r="AM37" i="15" s="1"/>
  <c r="AB38" i="14"/>
  <c r="AM38" i="14" s="1"/>
  <c r="AM38" i="15" s="1"/>
  <c r="AB39" i="14"/>
  <c r="AM39" i="14" s="1"/>
  <c r="AM39" i="15" s="1"/>
  <c r="AB40" i="14"/>
  <c r="AM40" i="14" s="1"/>
  <c r="AM40" i="15" s="1"/>
  <c r="AB41" i="14"/>
  <c r="AM41" i="14" s="1"/>
  <c r="AM41" i="15" s="1"/>
  <c r="AB42" i="14"/>
  <c r="AM42" i="14" s="1"/>
  <c r="AM42" i="15" s="1"/>
  <c r="AB43" i="14"/>
  <c r="AM43" i="14" s="1"/>
  <c r="AM43" i="15" s="1"/>
  <c r="AB44" i="14"/>
  <c r="AM44" i="14" s="1"/>
  <c r="AM44" i="15" s="1"/>
  <c r="AB45" i="14"/>
  <c r="AM45" i="14" s="1"/>
  <c r="AM45" i="15" s="1"/>
  <c r="AB46" i="14"/>
  <c r="AM46" i="14" s="1"/>
  <c r="AM46" i="15" s="1"/>
  <c r="AB47" i="14"/>
  <c r="AM47" i="14" s="1"/>
  <c r="AM47" i="15" s="1"/>
  <c r="AB48" i="14"/>
  <c r="AM48" i="14" s="1"/>
  <c r="AM48" i="15" s="1"/>
  <c r="AB5" i="14"/>
  <c r="AM5" i="14" s="1"/>
  <c r="AM5" i="15" s="1"/>
  <c r="AB6" i="14"/>
  <c r="AM6" i="14" s="1"/>
  <c r="AM6" i="15" s="1"/>
  <c r="AB7" i="14"/>
  <c r="AM7" i="14" s="1"/>
  <c r="AM7" i="15" s="1"/>
  <c r="AB4" i="14"/>
  <c r="AM4" i="14" s="1"/>
  <c r="AM4" i="15" s="1"/>
  <c r="AG5" i="14"/>
  <c r="AI5" i="14" s="1"/>
  <c r="AH5" i="14"/>
  <c r="AJ5" i="14" s="1"/>
  <c r="AG6" i="14"/>
  <c r="AI6" i="14" s="1"/>
  <c r="AK6" i="14" s="1"/>
  <c r="AN6" i="15" s="1"/>
  <c r="AH6" i="14"/>
  <c r="AJ6" i="14" s="1"/>
  <c r="AG7" i="14"/>
  <c r="AI7" i="14" s="1"/>
  <c r="AK7" i="14" s="1"/>
  <c r="AN7" i="15" s="1"/>
  <c r="AH7" i="14"/>
  <c r="AJ7" i="14" s="1"/>
  <c r="AG8" i="14"/>
  <c r="AI8" i="14" s="1"/>
  <c r="AH8" i="14"/>
  <c r="AJ8" i="14" s="1"/>
  <c r="AG9" i="14"/>
  <c r="AI9" i="14" s="1"/>
  <c r="AK9" i="14" s="1"/>
  <c r="AN9" i="15" s="1"/>
  <c r="AH9" i="14"/>
  <c r="AJ9" i="14" s="1"/>
  <c r="AG10" i="14"/>
  <c r="AI10" i="14" s="1"/>
  <c r="AK10" i="14" s="1"/>
  <c r="AN10" i="15" s="1"/>
  <c r="AH10" i="14"/>
  <c r="AJ10" i="14" s="1"/>
  <c r="AG11" i="14"/>
  <c r="AI11" i="14" s="1"/>
  <c r="AH11" i="14"/>
  <c r="AJ11" i="14" s="1"/>
  <c r="AG12" i="14"/>
  <c r="AI12" i="14" s="1"/>
  <c r="AK12" i="14" s="1"/>
  <c r="AN12" i="15" s="1"/>
  <c r="AH12" i="14"/>
  <c r="AJ12" i="14" s="1"/>
  <c r="AG13" i="14"/>
  <c r="AI13" i="14" s="1"/>
  <c r="AK13" i="14" s="1"/>
  <c r="AN13" i="15" s="1"/>
  <c r="AH13" i="14"/>
  <c r="AJ13" i="14" s="1"/>
  <c r="AG14" i="14"/>
  <c r="AI14" i="14" s="1"/>
  <c r="AK14" i="14" s="1"/>
  <c r="AN14" i="15" s="1"/>
  <c r="AH14" i="14"/>
  <c r="AJ14" i="14" s="1"/>
  <c r="AG15" i="14"/>
  <c r="AI15" i="14" s="1"/>
  <c r="AK15" i="14" s="1"/>
  <c r="AN15" i="15" s="1"/>
  <c r="AH15" i="14"/>
  <c r="AJ15" i="14" s="1"/>
  <c r="AG16" i="14"/>
  <c r="AI16" i="14" s="1"/>
  <c r="AK16" i="14" s="1"/>
  <c r="AN16" i="15" s="1"/>
  <c r="AH16" i="14"/>
  <c r="AJ16" i="14" s="1"/>
  <c r="AG17" i="14"/>
  <c r="AI17" i="14" s="1"/>
  <c r="AK17" i="14" s="1"/>
  <c r="AN17" i="15" s="1"/>
  <c r="AH17" i="14"/>
  <c r="AJ17" i="14" s="1"/>
  <c r="AG18" i="14"/>
  <c r="AI18" i="14" s="1"/>
  <c r="AK18" i="14" s="1"/>
  <c r="AN18" i="15" s="1"/>
  <c r="AH18" i="14"/>
  <c r="AJ18" i="14" s="1"/>
  <c r="AG19" i="14"/>
  <c r="AI19" i="14" s="1"/>
  <c r="AK19" i="14" s="1"/>
  <c r="AN19" i="15" s="1"/>
  <c r="AH19" i="14"/>
  <c r="AJ19" i="14" s="1"/>
  <c r="AG20" i="14"/>
  <c r="AI20" i="14" s="1"/>
  <c r="AK20" i="14" s="1"/>
  <c r="AN20" i="15" s="1"/>
  <c r="AH20" i="14"/>
  <c r="AJ20" i="14" s="1"/>
  <c r="AG21" i="14"/>
  <c r="AI21" i="14" s="1"/>
  <c r="AK21" i="14" s="1"/>
  <c r="AN21" i="15" s="1"/>
  <c r="AH21" i="14"/>
  <c r="AJ21" i="14" s="1"/>
  <c r="AG22" i="14"/>
  <c r="AI22" i="14" s="1"/>
  <c r="AK22" i="14" s="1"/>
  <c r="AN22" i="15" s="1"/>
  <c r="AH22" i="14"/>
  <c r="AJ22" i="14" s="1"/>
  <c r="AG23" i="14"/>
  <c r="AI23" i="14" s="1"/>
  <c r="AK23" i="14" s="1"/>
  <c r="AN23" i="15" s="1"/>
  <c r="AH23" i="14"/>
  <c r="AJ23" i="14" s="1"/>
  <c r="AG24" i="14"/>
  <c r="AI24" i="14" s="1"/>
  <c r="AH24" i="14"/>
  <c r="AJ24" i="14" s="1"/>
  <c r="AG25" i="14"/>
  <c r="AI25" i="14" s="1"/>
  <c r="AK25" i="14" s="1"/>
  <c r="AN25" i="15" s="1"/>
  <c r="AH25" i="14"/>
  <c r="AJ25" i="14" s="1"/>
  <c r="AG26" i="14"/>
  <c r="AI26" i="14" s="1"/>
  <c r="AK26" i="14" s="1"/>
  <c r="AN26" i="15" s="1"/>
  <c r="AH26" i="14"/>
  <c r="AJ26" i="14" s="1"/>
  <c r="AG27" i="14"/>
  <c r="AI27" i="14" s="1"/>
  <c r="AK27" i="14" s="1"/>
  <c r="AN27" i="15" s="1"/>
  <c r="AH27" i="14"/>
  <c r="AJ27" i="14" s="1"/>
  <c r="AG28" i="14"/>
  <c r="AI28" i="14" s="1"/>
  <c r="AK28" i="14" s="1"/>
  <c r="AN28" i="15" s="1"/>
  <c r="AH28" i="14"/>
  <c r="AJ28" i="14" s="1"/>
  <c r="AG29" i="14"/>
  <c r="AI29" i="14" s="1"/>
  <c r="AK29" i="14" s="1"/>
  <c r="AN29" i="15" s="1"/>
  <c r="AH29" i="14"/>
  <c r="AJ29" i="14" s="1"/>
  <c r="AG30" i="14"/>
  <c r="AI30" i="14" s="1"/>
  <c r="AK30" i="14" s="1"/>
  <c r="AN30" i="15" s="1"/>
  <c r="AH30" i="14"/>
  <c r="AJ30" i="14" s="1"/>
  <c r="AG31" i="14"/>
  <c r="AI31" i="14" s="1"/>
  <c r="AK31" i="14" s="1"/>
  <c r="AN31" i="15" s="1"/>
  <c r="AH31" i="14"/>
  <c r="AJ31" i="14" s="1"/>
  <c r="AG32" i="14"/>
  <c r="AI32" i="14" s="1"/>
  <c r="AK32" i="14" s="1"/>
  <c r="AN32" i="15" s="1"/>
  <c r="AH32" i="14"/>
  <c r="AJ32" i="14" s="1"/>
  <c r="AG33" i="14"/>
  <c r="AI33" i="14" s="1"/>
  <c r="AK33" i="14" s="1"/>
  <c r="AN33" i="15" s="1"/>
  <c r="AH33" i="14"/>
  <c r="AJ33" i="14" s="1"/>
  <c r="AG34" i="14"/>
  <c r="AI34" i="14" s="1"/>
  <c r="AK34" i="14" s="1"/>
  <c r="AN34" i="15" s="1"/>
  <c r="AH34" i="14"/>
  <c r="AJ34" i="14" s="1"/>
  <c r="AG35" i="14"/>
  <c r="AI35" i="14" s="1"/>
  <c r="AK35" i="14" s="1"/>
  <c r="AN35" i="15" s="1"/>
  <c r="AH35" i="14"/>
  <c r="AJ35" i="14" s="1"/>
  <c r="AG36" i="14"/>
  <c r="AI36" i="14" s="1"/>
  <c r="AK36" i="14" s="1"/>
  <c r="AN36" i="15" s="1"/>
  <c r="AH36" i="14"/>
  <c r="AJ36" i="14" s="1"/>
  <c r="AG37" i="14"/>
  <c r="AI37" i="14" s="1"/>
  <c r="AK37" i="14" s="1"/>
  <c r="AN37" i="15" s="1"/>
  <c r="AH37" i="14"/>
  <c r="AJ37" i="14" s="1"/>
  <c r="AG38" i="14"/>
  <c r="AI38" i="14" s="1"/>
  <c r="AK38" i="14" s="1"/>
  <c r="AN38" i="15" s="1"/>
  <c r="AH38" i="14"/>
  <c r="AJ38" i="14" s="1"/>
  <c r="AG39" i="14"/>
  <c r="AI39" i="14" s="1"/>
  <c r="AK39" i="14" s="1"/>
  <c r="AN39" i="15" s="1"/>
  <c r="AH39" i="14"/>
  <c r="AJ39" i="14" s="1"/>
  <c r="AG40" i="14"/>
  <c r="AI40" i="14" s="1"/>
  <c r="AK40" i="14" s="1"/>
  <c r="AN40" i="15" s="1"/>
  <c r="AH40" i="14"/>
  <c r="AJ40" i="14" s="1"/>
  <c r="AG41" i="14"/>
  <c r="AI41" i="14" s="1"/>
  <c r="AK41" i="14" s="1"/>
  <c r="AN41" i="15" s="1"/>
  <c r="AH41" i="14"/>
  <c r="AJ41" i="14" s="1"/>
  <c r="AG42" i="14"/>
  <c r="AI42" i="14" s="1"/>
  <c r="AK42" i="14" s="1"/>
  <c r="AN42" i="15" s="1"/>
  <c r="AH42" i="14"/>
  <c r="AJ42" i="14" s="1"/>
  <c r="AG43" i="14"/>
  <c r="AI43" i="14" s="1"/>
  <c r="AK43" i="14" s="1"/>
  <c r="AN43" i="15" s="1"/>
  <c r="AH43" i="14"/>
  <c r="AJ43" i="14" s="1"/>
  <c r="AG44" i="14"/>
  <c r="AI44" i="14" s="1"/>
  <c r="AK44" i="14" s="1"/>
  <c r="AN44" i="15" s="1"/>
  <c r="AH44" i="14"/>
  <c r="AJ44" i="14" s="1"/>
  <c r="AG45" i="14"/>
  <c r="AI45" i="14" s="1"/>
  <c r="AK45" i="14" s="1"/>
  <c r="AN45" i="15" s="1"/>
  <c r="AH45" i="14"/>
  <c r="AJ45" i="14" s="1"/>
  <c r="AG46" i="14"/>
  <c r="AI46" i="14" s="1"/>
  <c r="AK46" i="14" s="1"/>
  <c r="AN46" i="15" s="1"/>
  <c r="AH46" i="14"/>
  <c r="AJ46" i="14" s="1"/>
  <c r="AG47" i="14"/>
  <c r="AI47" i="14" s="1"/>
  <c r="AK47" i="14" s="1"/>
  <c r="AN47" i="15" s="1"/>
  <c r="AH47" i="14"/>
  <c r="AJ47" i="14" s="1"/>
  <c r="AG48" i="14"/>
  <c r="AI48" i="14" s="1"/>
  <c r="AK48" i="14" s="1"/>
  <c r="AN48" i="15" s="1"/>
  <c r="AH48" i="14"/>
  <c r="AJ48" i="14" s="1"/>
  <c r="AK11" i="14" l="1"/>
  <c r="AN11" i="15" s="1"/>
  <c r="AS11" i="14"/>
  <c r="BA11" i="15" s="1"/>
  <c r="AT8" i="14"/>
  <c r="BB8" i="15" s="1"/>
  <c r="AT11" i="14"/>
  <c r="BB11" i="15" s="1"/>
  <c r="AK8" i="14"/>
  <c r="AN8" i="15" s="1"/>
  <c r="AS8" i="14"/>
  <c r="BA8" i="15" s="1"/>
  <c r="L8" i="21" s="1"/>
  <c r="AT6" i="14"/>
  <c r="BB6" i="15" s="1"/>
  <c r="AT5" i="14"/>
  <c r="BB5" i="15" s="1"/>
  <c r="M5" i="21" s="1"/>
  <c r="AK5" i="14"/>
  <c r="AN5" i="15" s="1"/>
  <c r="AS5" i="14"/>
  <c r="BA5" i="15" s="1"/>
  <c r="AT102" i="14"/>
  <c r="BB102" i="15" s="1"/>
  <c r="D75" i="19"/>
  <c r="BF200" i="15"/>
  <c r="AS198" i="15"/>
  <c r="BF198" i="15"/>
  <c r="D197" i="19"/>
  <c r="BF196" i="15"/>
  <c r="AS194" i="15"/>
  <c r="BF194" i="15"/>
  <c r="AS192" i="15"/>
  <c r="BF192" i="15"/>
  <c r="AS190" i="15"/>
  <c r="BF190" i="15"/>
  <c r="AS188" i="15"/>
  <c r="BF188" i="15"/>
  <c r="AS186" i="15"/>
  <c r="BF186" i="15"/>
  <c r="AS184" i="15"/>
  <c r="BF184" i="15"/>
  <c r="AS182" i="15"/>
  <c r="BF182" i="15"/>
  <c r="D181" i="19"/>
  <c r="BF180" i="15"/>
  <c r="D179" i="19"/>
  <c r="BF178" i="15"/>
  <c r="D177" i="19"/>
  <c r="BF176" i="15"/>
  <c r="AS174" i="15"/>
  <c r="BF174" i="15"/>
  <c r="D173" i="19"/>
  <c r="BF172" i="15"/>
  <c r="AS170" i="15"/>
  <c r="BF170" i="15"/>
  <c r="AS168" i="15"/>
  <c r="BF168" i="15"/>
  <c r="D167" i="19"/>
  <c r="BF166" i="15"/>
  <c r="AS164" i="15"/>
  <c r="BF164" i="15"/>
  <c r="AS162" i="15"/>
  <c r="BF162" i="15"/>
  <c r="AS160" i="15"/>
  <c r="BF160" i="15"/>
  <c r="AS158" i="15"/>
  <c r="BF158" i="15"/>
  <c r="AS156" i="15"/>
  <c r="BF156" i="15"/>
  <c r="AS154" i="15"/>
  <c r="BF154" i="15"/>
  <c r="AS152" i="15"/>
  <c r="BF152" i="15"/>
  <c r="AS150" i="15"/>
  <c r="BF150" i="15"/>
  <c r="AS148" i="15"/>
  <c r="BF148" i="15"/>
  <c r="AS146" i="15"/>
  <c r="BF146" i="15"/>
  <c r="AS144" i="15"/>
  <c r="BF144" i="15"/>
  <c r="D143" i="19"/>
  <c r="BF142" i="15"/>
  <c r="D141" i="19"/>
  <c r="BF140" i="15"/>
  <c r="AS138" i="15"/>
  <c r="BF138" i="15"/>
  <c r="AS136" i="15"/>
  <c r="BF136" i="15"/>
  <c r="D135" i="19"/>
  <c r="BF134" i="15"/>
  <c r="AS132" i="15"/>
  <c r="BF132" i="15"/>
  <c r="AS128" i="15"/>
  <c r="BF128" i="15"/>
  <c r="AS126" i="15"/>
  <c r="BF126" i="15"/>
  <c r="D125" i="19"/>
  <c r="BF124" i="15"/>
  <c r="AS120" i="15"/>
  <c r="BF120" i="15"/>
  <c r="W200" i="15"/>
  <c r="AE200" i="15" s="1"/>
  <c r="BD200" i="15"/>
  <c r="AQ198" i="15"/>
  <c r="BD198" i="15"/>
  <c r="AQ196" i="15"/>
  <c r="B196" i="21" s="1"/>
  <c r="BD196" i="15"/>
  <c r="BJ194" i="15"/>
  <c r="B194" i="22"/>
  <c r="B192" i="22"/>
  <c r="BJ192" i="15"/>
  <c r="AQ190" i="15"/>
  <c r="AW190" i="15" s="1"/>
  <c r="BD190" i="15"/>
  <c r="AQ188" i="15"/>
  <c r="B188" i="21" s="1"/>
  <c r="BD188" i="15"/>
  <c r="BJ186" i="15"/>
  <c r="B186" i="22"/>
  <c r="B184" i="22"/>
  <c r="BJ184" i="15"/>
  <c r="BJ182" i="15"/>
  <c r="B182" i="22"/>
  <c r="B180" i="22"/>
  <c r="BJ180" i="15"/>
  <c r="BJ178" i="15"/>
  <c r="B178" i="22"/>
  <c r="B176" i="22"/>
  <c r="BJ176" i="15"/>
  <c r="B174" i="22"/>
  <c r="BJ174" i="15"/>
  <c r="BJ172" i="15"/>
  <c r="B172" i="22"/>
  <c r="AQ170" i="15"/>
  <c r="B170" i="21" s="1"/>
  <c r="BD170" i="15"/>
  <c r="B168" i="22"/>
  <c r="BJ168" i="15"/>
  <c r="AQ166" i="15"/>
  <c r="B166" i="21" s="1"/>
  <c r="BD166" i="15"/>
  <c r="AQ164" i="15"/>
  <c r="B164" i="21" s="1"/>
  <c r="BD164" i="15"/>
  <c r="BJ162" i="15"/>
  <c r="B162" i="22"/>
  <c r="BJ160" i="15"/>
  <c r="B160" i="22"/>
  <c r="AQ158" i="15"/>
  <c r="B158" i="21" s="1"/>
  <c r="BD158" i="15"/>
  <c r="AQ156" i="15"/>
  <c r="B156" i="21" s="1"/>
  <c r="BD156" i="15"/>
  <c r="AQ154" i="15"/>
  <c r="AW154" i="15" s="1"/>
  <c r="BD154" i="15"/>
  <c r="AD152" i="15"/>
  <c r="AJ152" i="15" s="1"/>
  <c r="BD152" i="15"/>
  <c r="AQ150" i="15"/>
  <c r="AW150" i="15" s="1"/>
  <c r="BD150" i="15"/>
  <c r="AD148" i="15"/>
  <c r="AJ148" i="15" s="1"/>
  <c r="BD148" i="15"/>
  <c r="AQ146" i="15"/>
  <c r="B146" i="21" s="1"/>
  <c r="BD146" i="15"/>
  <c r="B144" i="22"/>
  <c r="BJ144" i="15"/>
  <c r="B142" i="22"/>
  <c r="BJ142" i="15"/>
  <c r="AD140" i="15"/>
  <c r="AJ140" i="15" s="1"/>
  <c r="BD140" i="15"/>
  <c r="Z138" i="15"/>
  <c r="F139" i="19" s="1"/>
  <c r="BD138" i="15"/>
  <c r="AD136" i="15"/>
  <c r="AJ136" i="15" s="1"/>
  <c r="BD136" i="15"/>
  <c r="AQ134" i="15"/>
  <c r="B134" i="21" s="1"/>
  <c r="BD134" i="15"/>
  <c r="AD132" i="15"/>
  <c r="AJ132" i="15" s="1"/>
  <c r="BD132" i="15"/>
  <c r="Z130" i="15"/>
  <c r="F131" i="19" s="1"/>
  <c r="BD130" i="15"/>
  <c r="B128" i="22"/>
  <c r="BJ128" i="15"/>
  <c r="AQ126" i="15"/>
  <c r="B126" i="21" s="1"/>
  <c r="BD126" i="15"/>
  <c r="AD124" i="15"/>
  <c r="AJ124" i="15" s="1"/>
  <c r="BD124" i="15"/>
  <c r="AQ122" i="15"/>
  <c r="AW122" i="15" s="1"/>
  <c r="BD122" i="15"/>
  <c r="AD120" i="15"/>
  <c r="AJ120" i="15" s="1"/>
  <c r="BD120" i="15"/>
  <c r="BJ112" i="15"/>
  <c r="B112" i="22"/>
  <c r="BJ46" i="15"/>
  <c r="B46" i="22"/>
  <c r="BJ42" i="15"/>
  <c r="B42" i="22"/>
  <c r="BJ39" i="15"/>
  <c r="B39" i="22"/>
  <c r="BJ35" i="15"/>
  <c r="B35" i="22"/>
  <c r="AV199" i="15"/>
  <c r="H199" i="21" s="1"/>
  <c r="BI199" i="15"/>
  <c r="H199" i="22" s="1"/>
  <c r="G190" i="19"/>
  <c r="BI189" i="15"/>
  <c r="H189" i="22" s="1"/>
  <c r="G184" i="19"/>
  <c r="BI183" i="15"/>
  <c r="H183" i="22" s="1"/>
  <c r="AV179" i="15"/>
  <c r="H179" i="21" s="1"/>
  <c r="BI179" i="15"/>
  <c r="H179" i="22" s="1"/>
  <c r="AV175" i="15"/>
  <c r="H175" i="21" s="1"/>
  <c r="BI175" i="15"/>
  <c r="H175" i="22" s="1"/>
  <c r="AV173" i="15"/>
  <c r="H173" i="21" s="1"/>
  <c r="BI173" i="15"/>
  <c r="H173" i="22" s="1"/>
  <c r="AV161" i="15"/>
  <c r="H161" i="21" s="1"/>
  <c r="BI161" i="15"/>
  <c r="H161" i="22" s="1"/>
  <c r="AV159" i="15"/>
  <c r="H159" i="21" s="1"/>
  <c r="BI159" i="15"/>
  <c r="H159" i="22" s="1"/>
  <c r="AV155" i="15"/>
  <c r="H155" i="21" s="1"/>
  <c r="BI155" i="15"/>
  <c r="H155" i="22" s="1"/>
  <c r="AV125" i="15"/>
  <c r="H125" i="21" s="1"/>
  <c r="BI125" i="15"/>
  <c r="H125" i="22" s="1"/>
  <c r="AV117" i="15"/>
  <c r="H117" i="21" s="1"/>
  <c r="BI117" i="15"/>
  <c r="H117" i="22" s="1"/>
  <c r="AV115" i="15"/>
  <c r="H115" i="21" s="1"/>
  <c r="BI115" i="15"/>
  <c r="H115" i="22" s="1"/>
  <c r="AV111" i="15"/>
  <c r="H111" i="21" s="1"/>
  <c r="BI111" i="15"/>
  <c r="H111" i="22" s="1"/>
  <c r="AV107" i="15"/>
  <c r="H107" i="21" s="1"/>
  <c r="BI107" i="15"/>
  <c r="H107" i="22" s="1"/>
  <c r="E200" i="19"/>
  <c r="BG199" i="15"/>
  <c r="F199" i="22" s="1"/>
  <c r="E188" i="19"/>
  <c r="BG187" i="15"/>
  <c r="F187" i="22" s="1"/>
  <c r="AT183" i="15"/>
  <c r="F183" i="21" s="1"/>
  <c r="BG183" i="15"/>
  <c r="F183" i="22" s="1"/>
  <c r="AT181" i="15"/>
  <c r="F181" i="21" s="1"/>
  <c r="BG181" i="15"/>
  <c r="F181" i="22" s="1"/>
  <c r="E180" i="19"/>
  <c r="BG179" i="15"/>
  <c r="F179" i="22" s="1"/>
  <c r="AT175" i="15"/>
  <c r="F175" i="21" s="1"/>
  <c r="BG175" i="15"/>
  <c r="F175" i="22" s="1"/>
  <c r="AT161" i="15"/>
  <c r="F161" i="21" s="1"/>
  <c r="BG161" i="15"/>
  <c r="F161" i="22" s="1"/>
  <c r="E156" i="19"/>
  <c r="BG155" i="15"/>
  <c r="F155" i="22" s="1"/>
  <c r="BJ51" i="15"/>
  <c r="B51" i="22"/>
  <c r="BJ38" i="15"/>
  <c r="B38" i="22"/>
  <c r="BJ30" i="15"/>
  <c r="B30" i="22"/>
  <c r="AD4" i="15"/>
  <c r="BD4" i="15"/>
  <c r="AS199" i="15"/>
  <c r="BF199" i="15"/>
  <c r="AS197" i="15"/>
  <c r="BF197" i="15"/>
  <c r="AS195" i="15"/>
  <c r="BF195" i="15"/>
  <c r="AS193" i="15"/>
  <c r="BF193" i="15"/>
  <c r="AS191" i="15"/>
  <c r="BF191" i="15"/>
  <c r="AS189" i="15"/>
  <c r="BF189" i="15"/>
  <c r="AS187" i="15"/>
  <c r="BF187" i="15"/>
  <c r="D186" i="19"/>
  <c r="BF185" i="15"/>
  <c r="AS183" i="15"/>
  <c r="BF183" i="15"/>
  <c r="D182" i="19"/>
  <c r="BF181" i="15"/>
  <c r="D180" i="19"/>
  <c r="BF179" i="15"/>
  <c r="AS177" i="15"/>
  <c r="BF177" i="15"/>
  <c r="AS175" i="15"/>
  <c r="BF175" i="15"/>
  <c r="D174" i="19"/>
  <c r="BF173" i="15"/>
  <c r="D172" i="19"/>
  <c r="BF171" i="15"/>
  <c r="AS169" i="15"/>
  <c r="BF169" i="15"/>
  <c r="D168" i="19"/>
  <c r="BF167" i="15"/>
  <c r="D166" i="19"/>
  <c r="BF165" i="15"/>
  <c r="D164" i="19"/>
  <c r="BF163" i="15"/>
  <c r="AS161" i="15"/>
  <c r="BF161" i="15"/>
  <c r="AS155" i="15"/>
  <c r="BF155" i="15"/>
  <c r="AS153" i="15"/>
  <c r="BF153" i="15"/>
  <c r="AS149" i="15"/>
  <c r="BF149" i="15"/>
  <c r="AS145" i="15"/>
  <c r="BF145" i="15"/>
  <c r="AS143" i="15"/>
  <c r="BF143" i="15"/>
  <c r="AS137" i="15"/>
  <c r="BF137" i="15"/>
  <c r="AS129" i="15"/>
  <c r="BF129" i="15"/>
  <c r="AS125" i="15"/>
  <c r="BF125" i="15"/>
  <c r="AS123" i="15"/>
  <c r="BF123" i="15"/>
  <c r="AS121" i="15"/>
  <c r="BF121" i="15"/>
  <c r="B200" i="19"/>
  <c r="BD199" i="15"/>
  <c r="AQ197" i="15"/>
  <c r="BD197" i="15"/>
  <c r="AD195" i="15"/>
  <c r="AJ195" i="15" s="1"/>
  <c r="BD195" i="15"/>
  <c r="B194" i="19"/>
  <c r="BD193" i="15"/>
  <c r="AQ191" i="15"/>
  <c r="BD191" i="15"/>
  <c r="AD189" i="15"/>
  <c r="AJ189" i="15" s="1"/>
  <c r="BD189" i="15"/>
  <c r="AD187" i="15"/>
  <c r="AJ187" i="15" s="1"/>
  <c r="BD187" i="15"/>
  <c r="AD185" i="15"/>
  <c r="AJ185" i="15" s="1"/>
  <c r="BD185" i="15"/>
  <c r="AQ183" i="15"/>
  <c r="BD183" i="15"/>
  <c r="AQ181" i="15"/>
  <c r="BD181" i="15"/>
  <c r="AD179" i="15"/>
  <c r="AJ179" i="15" s="1"/>
  <c r="BD179" i="15"/>
  <c r="AD177" i="15"/>
  <c r="AJ177" i="15" s="1"/>
  <c r="BD177" i="15"/>
  <c r="B176" i="19"/>
  <c r="BD175" i="15"/>
  <c r="AD173" i="15"/>
  <c r="AJ173" i="15" s="1"/>
  <c r="BD173" i="15"/>
  <c r="AD171" i="15"/>
  <c r="AJ171" i="15" s="1"/>
  <c r="BD171" i="15"/>
  <c r="AD169" i="15"/>
  <c r="AJ169" i="15" s="1"/>
  <c r="BD169" i="15"/>
  <c r="Z167" i="15"/>
  <c r="F168" i="19" s="1"/>
  <c r="BD167" i="15"/>
  <c r="AQ165" i="15"/>
  <c r="AW165" i="15" s="1"/>
  <c r="BD165" i="15"/>
  <c r="AD163" i="15"/>
  <c r="AJ163" i="15" s="1"/>
  <c r="BD163" i="15"/>
  <c r="AD161" i="15"/>
  <c r="AJ161" i="15" s="1"/>
  <c r="BD161" i="15"/>
  <c r="AQ159" i="15"/>
  <c r="B159" i="21" s="1"/>
  <c r="BD159" i="15"/>
  <c r="AQ157" i="15"/>
  <c r="AW157" i="15" s="1"/>
  <c r="BD157" i="15"/>
  <c r="AD155" i="15"/>
  <c r="AJ155" i="15" s="1"/>
  <c r="BD155" i="15"/>
  <c r="B153" i="22"/>
  <c r="BJ153" i="15"/>
  <c r="BJ151" i="15"/>
  <c r="B151" i="22"/>
  <c r="Z149" i="15"/>
  <c r="AU149" i="15" s="1"/>
  <c r="G149" i="21" s="1"/>
  <c r="BD149" i="15"/>
  <c r="AD147" i="15"/>
  <c r="AJ147" i="15" s="1"/>
  <c r="BD147" i="15"/>
  <c r="AD145" i="15"/>
  <c r="AJ145" i="15" s="1"/>
  <c r="BD145" i="15"/>
  <c r="AQ143" i="15"/>
  <c r="B143" i="21" s="1"/>
  <c r="BD143" i="15"/>
  <c r="Z141" i="15"/>
  <c r="F142" i="19" s="1"/>
  <c r="BD141" i="15"/>
  <c r="AD139" i="15"/>
  <c r="AJ139" i="15" s="1"/>
  <c r="BD139" i="15"/>
  <c r="BJ137" i="15"/>
  <c r="B137" i="22"/>
  <c r="B135" i="22"/>
  <c r="BJ135" i="15"/>
  <c r="AD133" i="15"/>
  <c r="AJ133" i="15" s="1"/>
  <c r="BD133" i="15"/>
  <c r="AD131" i="15"/>
  <c r="AJ131" i="15" s="1"/>
  <c r="BD131" i="15"/>
  <c r="AD129" i="15"/>
  <c r="AJ129" i="15" s="1"/>
  <c r="BD129" i="15"/>
  <c r="B127" i="22"/>
  <c r="BJ127" i="15"/>
  <c r="AQ125" i="15"/>
  <c r="B125" i="21" s="1"/>
  <c r="BD125" i="15"/>
  <c r="AD123" i="15"/>
  <c r="AJ123" i="15" s="1"/>
  <c r="BD123" i="15"/>
  <c r="BJ121" i="15"/>
  <c r="B121" i="22"/>
  <c r="BJ105" i="15"/>
  <c r="B105" i="22"/>
  <c r="BJ55" i="15"/>
  <c r="B55" i="22"/>
  <c r="BJ37" i="15"/>
  <c r="B37" i="22"/>
  <c r="G75" i="19"/>
  <c r="BI200" i="15"/>
  <c r="H200" i="22" s="1"/>
  <c r="AV196" i="15"/>
  <c r="H196" i="21" s="1"/>
  <c r="BI196" i="15"/>
  <c r="H196" i="22" s="1"/>
  <c r="AV194" i="15"/>
  <c r="H194" i="21" s="1"/>
  <c r="BI194" i="15"/>
  <c r="H194" i="22" s="1"/>
  <c r="AV186" i="15"/>
  <c r="H186" i="21" s="1"/>
  <c r="BI186" i="15"/>
  <c r="H186" i="22" s="1"/>
  <c r="AV178" i="15"/>
  <c r="H178" i="21" s="1"/>
  <c r="BI178" i="15"/>
  <c r="H178" i="22" s="1"/>
  <c r="G175" i="19"/>
  <c r="BI174" i="15"/>
  <c r="H174" i="22" s="1"/>
  <c r="AV170" i="15"/>
  <c r="H170" i="21" s="1"/>
  <c r="BI170" i="15"/>
  <c r="H170" i="22" s="1"/>
  <c r="G169" i="19"/>
  <c r="BI168" i="15"/>
  <c r="H168" i="22" s="1"/>
  <c r="G159" i="19"/>
  <c r="BI158" i="15"/>
  <c r="H158" i="22" s="1"/>
  <c r="AV148" i="15"/>
  <c r="H148" i="21" s="1"/>
  <c r="BI148" i="15"/>
  <c r="H148" i="22" s="1"/>
  <c r="AV108" i="15"/>
  <c r="H108" i="21" s="1"/>
  <c r="BI108" i="15"/>
  <c r="H108" i="22" s="1"/>
  <c r="AT200" i="15"/>
  <c r="F200" i="21" s="1"/>
  <c r="BG200" i="15"/>
  <c r="F200" i="22" s="1"/>
  <c r="AT196" i="15"/>
  <c r="F196" i="21" s="1"/>
  <c r="BG196" i="15"/>
  <c r="F196" i="22" s="1"/>
  <c r="E195" i="19"/>
  <c r="BG194" i="15"/>
  <c r="F194" i="22" s="1"/>
  <c r="AT186" i="15"/>
  <c r="F186" i="21" s="1"/>
  <c r="BG186" i="15"/>
  <c r="F186" i="22" s="1"/>
  <c r="AT178" i="15"/>
  <c r="F178" i="21" s="1"/>
  <c r="BG178" i="15"/>
  <c r="F178" i="22" s="1"/>
  <c r="AT174" i="15"/>
  <c r="F174" i="21" s="1"/>
  <c r="BG174" i="15"/>
  <c r="F174" i="22" s="1"/>
  <c r="AT170" i="15"/>
  <c r="F170" i="21" s="1"/>
  <c r="BG170" i="15"/>
  <c r="F170" i="22" s="1"/>
  <c r="AT168" i="15"/>
  <c r="F168" i="21" s="1"/>
  <c r="BG168" i="15"/>
  <c r="F168" i="22" s="1"/>
  <c r="AT158" i="15"/>
  <c r="F158" i="21" s="1"/>
  <c r="BG158" i="15"/>
  <c r="F158" i="22" s="1"/>
  <c r="AT148" i="15"/>
  <c r="F148" i="21" s="1"/>
  <c r="BG148" i="15"/>
  <c r="F148" i="22" s="1"/>
  <c r="BJ50" i="15"/>
  <c r="B50" i="22"/>
  <c r="BJ43" i="15"/>
  <c r="B43" i="22"/>
  <c r="BJ28" i="15"/>
  <c r="B28" i="22"/>
  <c r="BJ5" i="15"/>
  <c r="B5" i="22"/>
  <c r="BJ25" i="15"/>
  <c r="B25" i="22"/>
  <c r="BJ20" i="15"/>
  <c r="B20" i="22"/>
  <c r="BJ17" i="15"/>
  <c r="B17" i="22"/>
  <c r="BJ18" i="15"/>
  <c r="B18" i="22"/>
  <c r="AS93" i="15"/>
  <c r="BF93" i="15"/>
  <c r="AS85" i="15"/>
  <c r="BF85" i="15"/>
  <c r="AS70" i="15"/>
  <c r="BF70" i="15"/>
  <c r="K110" i="21"/>
  <c r="K86" i="21"/>
  <c r="K66" i="21"/>
  <c r="AD93" i="15"/>
  <c r="AJ93" i="15" s="1"/>
  <c r="BD93" i="15"/>
  <c r="AD67" i="15"/>
  <c r="AJ67" i="15" s="1"/>
  <c r="BD67" i="15"/>
  <c r="AQ62" i="15"/>
  <c r="B62" i="21" s="1"/>
  <c r="BD62" i="15"/>
  <c r="Z58" i="15"/>
  <c r="F58" i="19" s="1"/>
  <c r="BD58" i="15"/>
  <c r="AQ34" i="15"/>
  <c r="BD34" i="15"/>
  <c r="AD19" i="15"/>
  <c r="B19" i="20" s="1"/>
  <c r="BD19" i="15"/>
  <c r="AD16" i="15"/>
  <c r="B16" i="20" s="1"/>
  <c r="BD16" i="15"/>
  <c r="AS117" i="15"/>
  <c r="BF117" i="15"/>
  <c r="AS113" i="15"/>
  <c r="BF113" i="15"/>
  <c r="AS111" i="15"/>
  <c r="BF111" i="15"/>
  <c r="AS105" i="15"/>
  <c r="BF105" i="15"/>
  <c r="D98" i="19"/>
  <c r="BF97" i="15"/>
  <c r="AS90" i="15"/>
  <c r="BF90" i="15"/>
  <c r="AS87" i="15"/>
  <c r="BF87" i="15"/>
  <c r="AS84" i="15"/>
  <c r="BF84" i="15"/>
  <c r="AS81" i="15"/>
  <c r="BF81" i="15"/>
  <c r="AS79" i="15"/>
  <c r="BF79" i="15"/>
  <c r="AS76" i="15"/>
  <c r="BF76" i="15"/>
  <c r="AS74" i="15"/>
  <c r="BF74" i="15"/>
  <c r="AS72" i="15"/>
  <c r="BF72" i="15"/>
  <c r="AS69" i="15"/>
  <c r="BF69" i="15"/>
  <c r="AS66" i="15"/>
  <c r="BF66" i="15"/>
  <c r="D57" i="19"/>
  <c r="BF57" i="15"/>
  <c r="AS55" i="15"/>
  <c r="BF55" i="15"/>
  <c r="AS53" i="15"/>
  <c r="BF53" i="15"/>
  <c r="AS44" i="15"/>
  <c r="BF44" i="15"/>
  <c r="AS41" i="15"/>
  <c r="BF41" i="15"/>
  <c r="AS37" i="15"/>
  <c r="BF37" i="15"/>
  <c r="AS33" i="15"/>
  <c r="BF33" i="15"/>
  <c r="AS29" i="15"/>
  <c r="BF29" i="15"/>
  <c r="AS26" i="15"/>
  <c r="BF26" i="15"/>
  <c r="AS23" i="15"/>
  <c r="BF23" i="15"/>
  <c r="AS21" i="15"/>
  <c r="BF21" i="15"/>
  <c r="AS18" i="15"/>
  <c r="BF18" i="15"/>
  <c r="AS15" i="15"/>
  <c r="BF15" i="15"/>
  <c r="AS67" i="15"/>
  <c r="BF67" i="15"/>
  <c r="AS30" i="15"/>
  <c r="BF30" i="15"/>
  <c r="K106" i="21"/>
  <c r="K82" i="21"/>
  <c r="B96" i="19"/>
  <c r="BD95" i="15"/>
  <c r="K117" i="21"/>
  <c r="K113" i="21"/>
  <c r="K109" i="21"/>
  <c r="K105" i="21"/>
  <c r="K101" i="21"/>
  <c r="K97" i="21"/>
  <c r="K93" i="21"/>
  <c r="K89" i="21"/>
  <c r="K85" i="21"/>
  <c r="K81" i="21"/>
  <c r="K77" i="21"/>
  <c r="K73" i="21"/>
  <c r="K69" i="21"/>
  <c r="K65" i="21"/>
  <c r="K61" i="21"/>
  <c r="K57" i="21"/>
  <c r="AQ119" i="15"/>
  <c r="B119" i="21" s="1"/>
  <c r="BD119" i="15"/>
  <c r="Z117" i="15"/>
  <c r="AU117" i="15" s="1"/>
  <c r="BD117" i="15"/>
  <c r="AD115" i="15"/>
  <c r="AJ115" i="15" s="1"/>
  <c r="BD115" i="15"/>
  <c r="AD113" i="15"/>
  <c r="AJ113" i="15" s="1"/>
  <c r="BD113" i="15"/>
  <c r="AQ111" i="15"/>
  <c r="AW111" i="15" s="1"/>
  <c r="BD111" i="15"/>
  <c r="Z109" i="15"/>
  <c r="AH109" i="15" s="1"/>
  <c r="BD109" i="15"/>
  <c r="AD107" i="15"/>
  <c r="AJ107" i="15" s="1"/>
  <c r="BD107" i="15"/>
  <c r="AQ103" i="15"/>
  <c r="AW103" i="15" s="1"/>
  <c r="BD103" i="15"/>
  <c r="AD97" i="15"/>
  <c r="AJ97" i="15" s="1"/>
  <c r="BD97" i="15"/>
  <c r="AQ90" i="15"/>
  <c r="AW90" i="15" s="1"/>
  <c r="BD90" i="15"/>
  <c r="B88" i="19"/>
  <c r="BD87" i="15"/>
  <c r="AD84" i="15"/>
  <c r="AJ84" i="15" s="1"/>
  <c r="BD84" i="15"/>
  <c r="AD81" i="15"/>
  <c r="AJ81" i="15" s="1"/>
  <c r="BD81" i="15"/>
  <c r="W79" i="15"/>
  <c r="AR79" i="15" s="1"/>
  <c r="BD79" i="15"/>
  <c r="AQ76" i="15"/>
  <c r="B76" i="21" s="1"/>
  <c r="BD76" i="15"/>
  <c r="AD74" i="15"/>
  <c r="AJ74" i="15" s="1"/>
  <c r="BD74" i="15"/>
  <c r="AD72" i="15"/>
  <c r="AJ72" i="15" s="1"/>
  <c r="BD72" i="15"/>
  <c r="AD69" i="15"/>
  <c r="B69" i="20" s="1"/>
  <c r="BD69" i="15"/>
  <c r="AD66" i="15"/>
  <c r="AJ66" i="15" s="1"/>
  <c r="BD66" i="15"/>
  <c r="AD57" i="15"/>
  <c r="B57" i="20" s="1"/>
  <c r="BD57" i="15"/>
  <c r="AQ53" i="15"/>
  <c r="AW53" i="15" s="1"/>
  <c r="BD53" i="15"/>
  <c r="AD48" i="15"/>
  <c r="AJ48" i="15" s="1"/>
  <c r="BD48" i="15"/>
  <c r="AQ44" i="15"/>
  <c r="B44" i="21" s="1"/>
  <c r="BD44" i="15"/>
  <c r="AQ41" i="15"/>
  <c r="BD41" i="15"/>
  <c r="AD33" i="15"/>
  <c r="AJ33" i="15" s="1"/>
  <c r="BD33" i="15"/>
  <c r="AQ29" i="15"/>
  <c r="B29" i="21" s="1"/>
  <c r="BD29" i="15"/>
  <c r="AQ26" i="15"/>
  <c r="AW26" i="15" s="1"/>
  <c r="BD26" i="15"/>
  <c r="AD23" i="15"/>
  <c r="AJ23" i="15" s="1"/>
  <c r="BD23" i="15"/>
  <c r="AQ21" i="15"/>
  <c r="B21" i="21" s="1"/>
  <c r="BD21" i="15"/>
  <c r="AQ15" i="15"/>
  <c r="B15" i="21" s="1"/>
  <c r="BD15" i="15"/>
  <c r="AS98" i="15"/>
  <c r="BF98" i="15"/>
  <c r="AS58" i="15"/>
  <c r="BF58" i="15"/>
  <c r="AS38" i="15"/>
  <c r="BF38" i="15"/>
  <c r="AS19" i="15"/>
  <c r="BF19" i="15"/>
  <c r="K118" i="21"/>
  <c r="K94" i="21"/>
  <c r="K74" i="21"/>
  <c r="K58" i="21"/>
  <c r="AD98" i="15"/>
  <c r="AJ98" i="15" s="1"/>
  <c r="BD98" i="15"/>
  <c r="AQ85" i="15"/>
  <c r="B85" i="21" s="1"/>
  <c r="BD85" i="15"/>
  <c r="AB70" i="15"/>
  <c r="H70" i="19" s="1"/>
  <c r="BD70" i="15"/>
  <c r="AS94" i="15"/>
  <c r="BF94" i="15"/>
  <c r="AS92" i="15"/>
  <c r="BF92" i="15"/>
  <c r="D90" i="19"/>
  <c r="BF89" i="15"/>
  <c r="AS83" i="15"/>
  <c r="BF83" i="15"/>
  <c r="AS63" i="15"/>
  <c r="BF63" i="15"/>
  <c r="AS61" i="15"/>
  <c r="BF61" i="15"/>
  <c r="AS59" i="15"/>
  <c r="BF59" i="15"/>
  <c r="AS52" i="15"/>
  <c r="BF52" i="15"/>
  <c r="AS50" i="15"/>
  <c r="BF50" i="15"/>
  <c r="AS47" i="15"/>
  <c r="BF47" i="15"/>
  <c r="AS43" i="15"/>
  <c r="BF43" i="15"/>
  <c r="AS40" i="15"/>
  <c r="BF40" i="15"/>
  <c r="AS36" i="15"/>
  <c r="BF36" i="15"/>
  <c r="AS32" i="15"/>
  <c r="BF32" i="15"/>
  <c r="AS28" i="15"/>
  <c r="BF28" i="15"/>
  <c r="AS25" i="15"/>
  <c r="BF25" i="15"/>
  <c r="AS77" i="15"/>
  <c r="BF77" i="15"/>
  <c r="AS62" i="15"/>
  <c r="BF62" i="15"/>
  <c r="K114" i="21"/>
  <c r="K90" i="21"/>
  <c r="K70" i="21"/>
  <c r="AY18" i="15"/>
  <c r="E112" i="19"/>
  <c r="BG111" i="15"/>
  <c r="F111" i="22" s="1"/>
  <c r="AD91" i="15"/>
  <c r="AJ91" i="15" s="1"/>
  <c r="BD91" i="15"/>
  <c r="AQ60" i="15"/>
  <c r="AW60" i="15" s="1"/>
  <c r="BD60" i="15"/>
  <c r="K116" i="21"/>
  <c r="K112" i="21"/>
  <c r="K108" i="21"/>
  <c r="K104" i="21"/>
  <c r="K100" i="21"/>
  <c r="K96" i="21"/>
  <c r="K92" i="21"/>
  <c r="K88" i="21"/>
  <c r="K84" i="21"/>
  <c r="K80" i="21"/>
  <c r="K76" i="21"/>
  <c r="K72" i="21"/>
  <c r="K68" i="21"/>
  <c r="K64" i="21"/>
  <c r="K60" i="21"/>
  <c r="K56" i="21"/>
  <c r="E109" i="19"/>
  <c r="BG108" i="15"/>
  <c r="F108" i="22" s="1"/>
  <c r="AQ100" i="15"/>
  <c r="B100" i="21" s="1"/>
  <c r="BD100" i="15"/>
  <c r="AD94" i="15"/>
  <c r="AJ94" i="15" s="1"/>
  <c r="BD94" i="15"/>
  <c r="AQ92" i="15"/>
  <c r="AW92" i="15" s="1"/>
  <c r="BD92" i="15"/>
  <c r="AD89" i="15"/>
  <c r="AJ89" i="15" s="1"/>
  <c r="BD89" i="15"/>
  <c r="AD83" i="15"/>
  <c r="AJ83" i="15" s="1"/>
  <c r="BD83" i="15"/>
  <c r="Z63" i="15"/>
  <c r="AH63" i="15" s="1"/>
  <c r="BD63" i="15"/>
  <c r="AD61" i="15"/>
  <c r="AJ61" i="15" s="1"/>
  <c r="BD61" i="15"/>
  <c r="AD59" i="15"/>
  <c r="B59" i="20" s="1"/>
  <c r="BD59" i="15"/>
  <c r="AD52" i="15"/>
  <c r="AJ52" i="15" s="1"/>
  <c r="BD52" i="15"/>
  <c r="AQ47" i="15"/>
  <c r="AW47" i="15" s="1"/>
  <c r="BD47" i="15"/>
  <c r="AD40" i="15"/>
  <c r="AJ40" i="15" s="1"/>
  <c r="BD40" i="15"/>
  <c r="AD36" i="15"/>
  <c r="AJ36" i="15" s="1"/>
  <c r="BD36" i="15"/>
  <c r="AQ32" i="15"/>
  <c r="B32" i="21" s="1"/>
  <c r="BD32" i="15"/>
  <c r="AS95" i="15"/>
  <c r="BF95" i="15"/>
  <c r="AS64" i="15"/>
  <c r="BF64" i="15"/>
  <c r="AS45" i="15"/>
  <c r="BF45" i="15"/>
  <c r="AS34" i="15"/>
  <c r="BF34" i="15"/>
  <c r="AS16" i="15"/>
  <c r="BF16" i="15"/>
  <c r="K98" i="21"/>
  <c r="K78" i="21"/>
  <c r="K62" i="21"/>
  <c r="AD101" i="15"/>
  <c r="B101" i="20" s="1"/>
  <c r="BD101" i="15"/>
  <c r="AQ77" i="15"/>
  <c r="B77" i="21" s="1"/>
  <c r="BD77" i="15"/>
  <c r="AD64" i="15"/>
  <c r="AJ64" i="15" s="1"/>
  <c r="BD64" i="15"/>
  <c r="AQ45" i="15"/>
  <c r="BD45" i="15"/>
  <c r="D119" i="19"/>
  <c r="BF118" i="15"/>
  <c r="AS112" i="15"/>
  <c r="BF112" i="15"/>
  <c r="D111" i="19"/>
  <c r="BF110" i="15"/>
  <c r="D109" i="19"/>
  <c r="BF108" i="15"/>
  <c r="AS106" i="15"/>
  <c r="BF106" i="15"/>
  <c r="AS104" i="15"/>
  <c r="BF104" i="15"/>
  <c r="D103" i="19"/>
  <c r="BF102" i="15"/>
  <c r="AS99" i="15"/>
  <c r="BF99" i="15"/>
  <c r="AS96" i="15"/>
  <c r="BF96" i="15"/>
  <c r="AS88" i="15"/>
  <c r="BF88" i="15"/>
  <c r="AS86" i="15"/>
  <c r="BF86" i="15"/>
  <c r="AS82" i="15"/>
  <c r="BF82" i="15"/>
  <c r="D81" i="19"/>
  <c r="BF80" i="15"/>
  <c r="AS78" i="15"/>
  <c r="BF78" i="15"/>
  <c r="AS75" i="15"/>
  <c r="BF75" i="15"/>
  <c r="AS73" i="15"/>
  <c r="BF73" i="15"/>
  <c r="AS71" i="15"/>
  <c r="BF71" i="15"/>
  <c r="AS68" i="15"/>
  <c r="BF68" i="15"/>
  <c r="AS65" i="15"/>
  <c r="BF65" i="15"/>
  <c r="AS56" i="15"/>
  <c r="BF56" i="15"/>
  <c r="AS54" i="15"/>
  <c r="BF54" i="15"/>
  <c r="AS49" i="15"/>
  <c r="BF49" i="15"/>
  <c r="AS46" i="15"/>
  <c r="BF46" i="15"/>
  <c r="AS42" i="15"/>
  <c r="BF42" i="15"/>
  <c r="AS39" i="15"/>
  <c r="BF39" i="15"/>
  <c r="AS35" i="15"/>
  <c r="BF35" i="15"/>
  <c r="AS31" i="15"/>
  <c r="BF31" i="15"/>
  <c r="AS27" i="15"/>
  <c r="BF27" i="15"/>
  <c r="AS24" i="15"/>
  <c r="BF24" i="15"/>
  <c r="AS22" i="15"/>
  <c r="BF22" i="15"/>
  <c r="AS20" i="15"/>
  <c r="BF20" i="15"/>
  <c r="AS17" i="15"/>
  <c r="BF17" i="15"/>
  <c r="AS91" i="15"/>
  <c r="BF91" i="15"/>
  <c r="AS60" i="15"/>
  <c r="BF60" i="15"/>
  <c r="AS51" i="15"/>
  <c r="BF51" i="15"/>
  <c r="K102" i="21"/>
  <c r="K119" i="21"/>
  <c r="K115" i="21"/>
  <c r="K111" i="21"/>
  <c r="K107" i="21"/>
  <c r="K103" i="21"/>
  <c r="K99" i="21"/>
  <c r="K95" i="21"/>
  <c r="K91" i="21"/>
  <c r="K87" i="21"/>
  <c r="K83" i="21"/>
  <c r="K79" i="21"/>
  <c r="K75" i="21"/>
  <c r="K71" i="21"/>
  <c r="K67" i="21"/>
  <c r="K63" i="21"/>
  <c r="K59" i="21"/>
  <c r="K11" i="21"/>
  <c r="AQ118" i="15"/>
  <c r="AW118" i="15" s="1"/>
  <c r="BD118" i="15"/>
  <c r="AD116" i="15"/>
  <c r="AJ116" i="15" s="1"/>
  <c r="BD116" i="15"/>
  <c r="AQ114" i="15"/>
  <c r="AW114" i="15" s="1"/>
  <c r="BD114" i="15"/>
  <c r="AQ110" i="15"/>
  <c r="AW110" i="15" s="1"/>
  <c r="BD110" i="15"/>
  <c r="AQ108" i="15"/>
  <c r="B108" i="21" s="1"/>
  <c r="BD108" i="15"/>
  <c r="AD106" i="15"/>
  <c r="AJ106" i="15" s="1"/>
  <c r="BD106" i="15"/>
  <c r="AD104" i="15"/>
  <c r="AJ104" i="15" s="1"/>
  <c r="BD104" i="15"/>
  <c r="AQ102" i="15"/>
  <c r="AW102" i="15" s="1"/>
  <c r="BD102" i="15"/>
  <c r="AD99" i="15"/>
  <c r="AJ99" i="15" s="1"/>
  <c r="BD99" i="15"/>
  <c r="AD96" i="15"/>
  <c r="AJ96" i="15" s="1"/>
  <c r="BD96" i="15"/>
  <c r="AT91" i="15"/>
  <c r="BG91" i="15"/>
  <c r="F91" i="22" s="1"/>
  <c r="AD88" i="15"/>
  <c r="AJ88" i="15" s="1"/>
  <c r="BD88" i="15"/>
  <c r="AQ86" i="15"/>
  <c r="B86" i="21" s="1"/>
  <c r="BD86" i="15"/>
  <c r="AB82" i="15"/>
  <c r="H83" i="19" s="1"/>
  <c r="BD82" i="15"/>
  <c r="AD80" i="15"/>
  <c r="AJ80" i="15" s="1"/>
  <c r="BD80" i="15"/>
  <c r="W78" i="15"/>
  <c r="C79" i="19" s="1"/>
  <c r="BD78" i="15"/>
  <c r="AD75" i="15"/>
  <c r="AJ75" i="15" s="1"/>
  <c r="BD75" i="15"/>
  <c r="AD73" i="15"/>
  <c r="AJ73" i="15" s="1"/>
  <c r="BD73" i="15"/>
  <c r="AQ71" i="15"/>
  <c r="AW71" i="15" s="1"/>
  <c r="BD71" i="15"/>
  <c r="AQ68" i="15"/>
  <c r="B68" i="21" s="1"/>
  <c r="BD68" i="15"/>
  <c r="AD65" i="15"/>
  <c r="B65" i="20" s="1"/>
  <c r="BD65" i="15"/>
  <c r="AD56" i="15"/>
  <c r="AJ56" i="15" s="1"/>
  <c r="BD56" i="15"/>
  <c r="AQ54" i="15"/>
  <c r="B54" i="21" s="1"/>
  <c r="BD54" i="15"/>
  <c r="AQ49" i="15"/>
  <c r="B49" i="21" s="1"/>
  <c r="BD49" i="15"/>
  <c r="AQ31" i="15"/>
  <c r="AW31" i="15" s="1"/>
  <c r="BD31" i="15"/>
  <c r="AB27" i="15"/>
  <c r="H27" i="19" s="1"/>
  <c r="BD27" i="15"/>
  <c r="AD24" i="15"/>
  <c r="B24" i="20" s="1"/>
  <c r="BD24" i="15"/>
  <c r="AQ22" i="15"/>
  <c r="AW22" i="15" s="1"/>
  <c r="BD22" i="15"/>
  <c r="BA23" i="14"/>
  <c r="BN23" i="15" s="1"/>
  <c r="BB23" i="14"/>
  <c r="BO23" i="15" s="1"/>
  <c r="M23" i="22" s="1"/>
  <c r="AL193" i="14"/>
  <c r="BA193" i="14"/>
  <c r="BN193" i="15" s="1"/>
  <c r="BB193" i="14"/>
  <c r="BO193" i="15" s="1"/>
  <c r="M193" i="22" s="1"/>
  <c r="AL117" i="14"/>
  <c r="BA117" i="14"/>
  <c r="BN117" i="15" s="1"/>
  <c r="BB117" i="14"/>
  <c r="BO117" i="15" s="1"/>
  <c r="M117" i="22" s="1"/>
  <c r="AL93" i="14"/>
  <c r="BB93" i="14"/>
  <c r="BO93" i="15" s="1"/>
  <c r="M93" i="22" s="1"/>
  <c r="BA93" i="14"/>
  <c r="BN93" i="15" s="1"/>
  <c r="AL198" i="14"/>
  <c r="BB198" i="14"/>
  <c r="BO198" i="15" s="1"/>
  <c r="M198" i="22" s="1"/>
  <c r="BA198" i="14"/>
  <c r="BN198" i="15" s="1"/>
  <c r="AL190" i="14"/>
  <c r="BB190" i="14"/>
  <c r="BO190" i="15" s="1"/>
  <c r="M190" i="22" s="1"/>
  <c r="BA190" i="14"/>
  <c r="BN190" i="15" s="1"/>
  <c r="AL177" i="14"/>
  <c r="BA177" i="14"/>
  <c r="BN177" i="15" s="1"/>
  <c r="BB177" i="14"/>
  <c r="BO177" i="15" s="1"/>
  <c r="M177" i="22" s="1"/>
  <c r="AL172" i="14"/>
  <c r="BB172" i="14"/>
  <c r="BO172" i="15" s="1"/>
  <c r="M172" i="22" s="1"/>
  <c r="BA172" i="14"/>
  <c r="BN172" i="15" s="1"/>
  <c r="AL164" i="14"/>
  <c r="BB164" i="14"/>
  <c r="BO164" i="15" s="1"/>
  <c r="M164" i="22" s="1"/>
  <c r="BA164" i="14"/>
  <c r="BN164" i="15" s="1"/>
  <c r="AL156" i="14"/>
  <c r="BB156" i="14"/>
  <c r="BO156" i="15" s="1"/>
  <c r="M156" i="22" s="1"/>
  <c r="BA156" i="14"/>
  <c r="BN156" i="15" s="1"/>
  <c r="AL138" i="14"/>
  <c r="BB138" i="14"/>
  <c r="BO138" i="15" s="1"/>
  <c r="M138" i="22" s="1"/>
  <c r="BA138" i="14"/>
  <c r="BN138" i="15" s="1"/>
  <c r="AL130" i="14"/>
  <c r="BB130" i="14"/>
  <c r="BO130" i="15" s="1"/>
  <c r="M130" i="22" s="1"/>
  <c r="BA130" i="14"/>
  <c r="BN130" i="15" s="1"/>
  <c r="AL122" i="14"/>
  <c r="BB122" i="14"/>
  <c r="BO122" i="15" s="1"/>
  <c r="M122" i="22" s="1"/>
  <c r="BA122" i="14"/>
  <c r="BN122" i="15" s="1"/>
  <c r="AL114" i="14"/>
  <c r="BA114" i="14"/>
  <c r="BN114" i="15" s="1"/>
  <c r="BB114" i="14"/>
  <c r="BO114" i="15" s="1"/>
  <c r="M114" i="22" s="1"/>
  <c r="AL106" i="14"/>
  <c r="BA106" i="14"/>
  <c r="BN106" i="15" s="1"/>
  <c r="BB106" i="14"/>
  <c r="BO106" i="15" s="1"/>
  <c r="M106" i="22" s="1"/>
  <c r="AL98" i="14"/>
  <c r="BB98" i="14"/>
  <c r="BO98" i="15" s="1"/>
  <c r="M98" i="22" s="1"/>
  <c r="BA98" i="14"/>
  <c r="BN98" i="15" s="1"/>
  <c r="AL90" i="14"/>
  <c r="BA90" i="14"/>
  <c r="BN90" i="15" s="1"/>
  <c r="BB90" i="14"/>
  <c r="BO90" i="15" s="1"/>
  <c r="M90" i="22" s="1"/>
  <c r="AL82" i="14"/>
  <c r="BB82" i="14"/>
  <c r="BO82" i="15" s="1"/>
  <c r="M82" i="22" s="1"/>
  <c r="BA82" i="14"/>
  <c r="BN82" i="15" s="1"/>
  <c r="AL74" i="14"/>
  <c r="BA74" i="14"/>
  <c r="BN74" i="15" s="1"/>
  <c r="BB74" i="14"/>
  <c r="BO74" i="15" s="1"/>
  <c r="M74" i="22" s="1"/>
  <c r="AL66" i="14"/>
  <c r="BA66" i="14"/>
  <c r="BN66" i="15" s="1"/>
  <c r="BB66" i="14"/>
  <c r="BO66" i="15" s="1"/>
  <c r="M66" i="22" s="1"/>
  <c r="AL58" i="14"/>
  <c r="BA58" i="14"/>
  <c r="BN58" i="15" s="1"/>
  <c r="BB58" i="14"/>
  <c r="BO58" i="15" s="1"/>
  <c r="M58" i="22" s="1"/>
  <c r="AL50" i="14"/>
  <c r="BA50" i="14"/>
  <c r="BN50" i="15" s="1"/>
  <c r="BB50" i="14"/>
  <c r="BO50" i="15" s="1"/>
  <c r="M50" i="22" s="1"/>
  <c r="AL27" i="14"/>
  <c r="BB27" i="14"/>
  <c r="BO27" i="15" s="1"/>
  <c r="M27" i="22" s="1"/>
  <c r="BA27" i="14"/>
  <c r="BN27" i="15" s="1"/>
  <c r="AL141" i="14"/>
  <c r="BA141" i="14"/>
  <c r="BN141" i="15" s="1"/>
  <c r="BB141" i="14"/>
  <c r="BO141" i="15" s="1"/>
  <c r="M141" i="22" s="1"/>
  <c r="AL46" i="14"/>
  <c r="BB46" i="14"/>
  <c r="BO46" i="15" s="1"/>
  <c r="M46" i="22" s="1"/>
  <c r="BA46" i="14"/>
  <c r="BN46" i="15" s="1"/>
  <c r="AL42" i="14"/>
  <c r="BA42" i="14"/>
  <c r="BN42" i="15" s="1"/>
  <c r="BB42" i="14"/>
  <c r="BO42" i="15" s="1"/>
  <c r="M42" i="22" s="1"/>
  <c r="AL38" i="14"/>
  <c r="BA38" i="14"/>
  <c r="BN38" i="15" s="1"/>
  <c r="BB38" i="14"/>
  <c r="BO38" i="15" s="1"/>
  <c r="M38" i="22" s="1"/>
  <c r="AL34" i="14"/>
  <c r="BB34" i="14"/>
  <c r="BO34" i="15" s="1"/>
  <c r="M34" i="22" s="1"/>
  <c r="BA34" i="14"/>
  <c r="BN34" i="15" s="1"/>
  <c r="BB30" i="14"/>
  <c r="BO30" i="15" s="1"/>
  <c r="M30" i="22" s="1"/>
  <c r="BA30" i="14"/>
  <c r="BN30" i="15" s="1"/>
  <c r="AL26" i="14"/>
  <c r="BA26" i="14"/>
  <c r="BN26" i="15" s="1"/>
  <c r="BB26" i="14"/>
  <c r="BO26" i="15" s="1"/>
  <c r="M26" i="22" s="1"/>
  <c r="BA22" i="14"/>
  <c r="BN22" i="15" s="1"/>
  <c r="BB22" i="14"/>
  <c r="BO22" i="15" s="1"/>
  <c r="M22" i="22" s="1"/>
  <c r="AL18" i="14"/>
  <c r="BA18" i="14"/>
  <c r="BN18" i="15" s="1"/>
  <c r="BB18" i="14"/>
  <c r="BO18" i="15" s="1"/>
  <c r="M18" i="22" s="1"/>
  <c r="BB14" i="14"/>
  <c r="BO14" i="15" s="1"/>
  <c r="M14" i="22" s="1"/>
  <c r="BA14" i="14"/>
  <c r="BN14" i="15" s="1"/>
  <c r="AL10" i="14"/>
  <c r="BA10" i="14"/>
  <c r="BN10" i="15" s="1"/>
  <c r="BB10" i="14"/>
  <c r="BO10" i="15" s="1"/>
  <c r="M10" i="22" s="1"/>
  <c r="BB6" i="14"/>
  <c r="BO6" i="15" s="1"/>
  <c r="M6" i="22" s="1"/>
  <c r="BA6" i="14"/>
  <c r="BN6" i="15" s="1"/>
  <c r="AL195" i="14"/>
  <c r="BA195" i="14"/>
  <c r="BN195" i="15" s="1"/>
  <c r="BB195" i="14"/>
  <c r="BO195" i="15" s="1"/>
  <c r="M195" i="22" s="1"/>
  <c r="AL187" i="14"/>
  <c r="BA187" i="14"/>
  <c r="BN187" i="15" s="1"/>
  <c r="BB187" i="14"/>
  <c r="BO187" i="15" s="1"/>
  <c r="M187" i="22" s="1"/>
  <c r="AL182" i="14"/>
  <c r="BB182" i="14"/>
  <c r="BO182" i="15" s="1"/>
  <c r="M182" i="22" s="1"/>
  <c r="BA182" i="14"/>
  <c r="BN182" i="15" s="1"/>
  <c r="AL174" i="14"/>
  <c r="BB174" i="14"/>
  <c r="BO174" i="15" s="1"/>
  <c r="M174" i="22" s="1"/>
  <c r="BA174" i="14"/>
  <c r="BN174" i="15" s="1"/>
  <c r="AL169" i="14"/>
  <c r="BB169" i="14"/>
  <c r="BO169" i="15" s="1"/>
  <c r="M169" i="22" s="1"/>
  <c r="BA169" i="14"/>
  <c r="BN169" i="15" s="1"/>
  <c r="AL161" i="14"/>
  <c r="BB161" i="14"/>
  <c r="BO161" i="15" s="1"/>
  <c r="M161" i="22" s="1"/>
  <c r="BA161" i="14"/>
  <c r="BN161" i="15" s="1"/>
  <c r="AL153" i="14"/>
  <c r="BB153" i="14"/>
  <c r="BO153" i="15" s="1"/>
  <c r="M153" i="22" s="1"/>
  <c r="BA153" i="14"/>
  <c r="BN153" i="15" s="1"/>
  <c r="AL148" i="14"/>
  <c r="BB148" i="14"/>
  <c r="BO148" i="15" s="1"/>
  <c r="M148" i="22" s="1"/>
  <c r="BA148" i="14"/>
  <c r="BN148" i="15" s="1"/>
  <c r="AL143" i="14"/>
  <c r="BB143" i="14"/>
  <c r="BO143" i="15" s="1"/>
  <c r="M143" i="22" s="1"/>
  <c r="BA143" i="14"/>
  <c r="BN143" i="15" s="1"/>
  <c r="AL135" i="14"/>
  <c r="BA135" i="14"/>
  <c r="BN135" i="15" s="1"/>
  <c r="BB135" i="14"/>
  <c r="BO135" i="15" s="1"/>
  <c r="M135" i="22" s="1"/>
  <c r="AL127" i="14"/>
  <c r="BA127" i="14"/>
  <c r="BN127" i="15" s="1"/>
  <c r="BB127" i="14"/>
  <c r="BO127" i="15" s="1"/>
  <c r="M127" i="22" s="1"/>
  <c r="AL119" i="14"/>
  <c r="BB119" i="14"/>
  <c r="BO119" i="15" s="1"/>
  <c r="M119" i="22" s="1"/>
  <c r="BA119" i="14"/>
  <c r="BN119" i="15" s="1"/>
  <c r="AL111" i="14"/>
  <c r="BB111" i="14"/>
  <c r="BO111" i="15" s="1"/>
  <c r="M111" i="22" s="1"/>
  <c r="BA111" i="14"/>
  <c r="BN111" i="15" s="1"/>
  <c r="AL103" i="14"/>
  <c r="BB103" i="14"/>
  <c r="BO103" i="15" s="1"/>
  <c r="M103" i="22" s="1"/>
  <c r="BA103" i="14"/>
  <c r="BN103" i="15" s="1"/>
  <c r="AL95" i="14"/>
  <c r="BA95" i="14"/>
  <c r="BN95" i="15" s="1"/>
  <c r="BB95" i="14"/>
  <c r="BO95" i="15" s="1"/>
  <c r="M95" i="22" s="1"/>
  <c r="AL87" i="14"/>
  <c r="BA87" i="14"/>
  <c r="BN87" i="15" s="1"/>
  <c r="BB87" i="14"/>
  <c r="BO87" i="15" s="1"/>
  <c r="M87" i="22" s="1"/>
  <c r="AL79" i="14"/>
  <c r="BB79" i="14"/>
  <c r="BO79" i="15" s="1"/>
  <c r="M79" i="22" s="1"/>
  <c r="BA79" i="14"/>
  <c r="BN79" i="15" s="1"/>
  <c r="AL71" i="14"/>
  <c r="BA71" i="14"/>
  <c r="BN71" i="15" s="1"/>
  <c r="BB71" i="14"/>
  <c r="BO71" i="15" s="1"/>
  <c r="M71" i="22" s="1"/>
  <c r="AL63" i="14"/>
  <c r="BA63" i="14"/>
  <c r="BN63" i="15" s="1"/>
  <c r="BB63" i="14"/>
  <c r="BO63" i="15" s="1"/>
  <c r="M63" i="22" s="1"/>
  <c r="AL55" i="14"/>
  <c r="BB55" i="14"/>
  <c r="BO55" i="15" s="1"/>
  <c r="M55" i="22" s="1"/>
  <c r="BA55" i="14"/>
  <c r="BN55" i="15" s="1"/>
  <c r="BA39" i="14"/>
  <c r="BN39" i="15" s="1"/>
  <c r="BB39" i="14"/>
  <c r="BO39" i="15" s="1"/>
  <c r="M39" i="22" s="1"/>
  <c r="AL7" i="14"/>
  <c r="BB7" i="14"/>
  <c r="BO7" i="15" s="1"/>
  <c r="M7" i="22" s="1"/>
  <c r="BA7" i="14"/>
  <c r="BN7" i="15" s="1"/>
  <c r="AL85" i="14"/>
  <c r="BA85" i="14"/>
  <c r="BN85" i="15" s="1"/>
  <c r="BB85" i="14"/>
  <c r="BO85" i="15" s="1"/>
  <c r="M85" i="22" s="1"/>
  <c r="AL61" i="14"/>
  <c r="BA61" i="14"/>
  <c r="BN61" i="15" s="1"/>
  <c r="BB61" i="14"/>
  <c r="BO61" i="15" s="1"/>
  <c r="M61" i="22" s="1"/>
  <c r="AL192" i="14"/>
  <c r="BA192" i="14"/>
  <c r="BN192" i="15" s="1"/>
  <c r="BB192" i="14"/>
  <c r="BO192" i="15" s="1"/>
  <c r="M192" i="22" s="1"/>
  <c r="AL132" i="14"/>
  <c r="BB132" i="14"/>
  <c r="BO132" i="15" s="1"/>
  <c r="M132" i="22" s="1"/>
  <c r="BA132" i="14"/>
  <c r="BN132" i="15" s="1"/>
  <c r="AL116" i="14"/>
  <c r="BB116" i="14"/>
  <c r="BO116" i="15" s="1"/>
  <c r="M116" i="22" s="1"/>
  <c r="BA116" i="14"/>
  <c r="BN116" i="15" s="1"/>
  <c r="AL108" i="14"/>
  <c r="BB108" i="14"/>
  <c r="BO108" i="15" s="1"/>
  <c r="M108" i="22" s="1"/>
  <c r="BA108" i="14"/>
  <c r="BN108" i="15" s="1"/>
  <c r="AL100" i="14"/>
  <c r="BB100" i="14"/>
  <c r="BO100" i="15" s="1"/>
  <c r="M100" i="22" s="1"/>
  <c r="BA100" i="14"/>
  <c r="BN100" i="15" s="1"/>
  <c r="AL92" i="14"/>
  <c r="BA92" i="14"/>
  <c r="BN92" i="15" s="1"/>
  <c r="BB92" i="14"/>
  <c r="BO92" i="15" s="1"/>
  <c r="M92" i="22" s="1"/>
  <c r="AL84" i="14"/>
  <c r="BA84" i="14"/>
  <c r="BN84" i="15" s="1"/>
  <c r="BB84" i="14"/>
  <c r="BO84" i="15" s="1"/>
  <c r="M84" i="22" s="1"/>
  <c r="AL76" i="14"/>
  <c r="BB76" i="14"/>
  <c r="BO76" i="15" s="1"/>
  <c r="M76" i="22" s="1"/>
  <c r="BA76" i="14"/>
  <c r="BN76" i="15" s="1"/>
  <c r="AL68" i="14"/>
  <c r="BB68" i="14"/>
  <c r="BO68" i="15" s="1"/>
  <c r="M68" i="22" s="1"/>
  <c r="BA68" i="14"/>
  <c r="BN68" i="15" s="1"/>
  <c r="BA60" i="14"/>
  <c r="BN60" i="15" s="1"/>
  <c r="BB60" i="14"/>
  <c r="BO60" i="15" s="1"/>
  <c r="M60" i="22" s="1"/>
  <c r="AL52" i="14"/>
  <c r="BA52" i="14"/>
  <c r="BN52" i="15" s="1"/>
  <c r="BB52" i="14"/>
  <c r="BO52" i="15" s="1"/>
  <c r="M52" i="22" s="1"/>
  <c r="AL47" i="14"/>
  <c r="BA47" i="14"/>
  <c r="BN47" i="15" s="1"/>
  <c r="BB47" i="14"/>
  <c r="BO47" i="15" s="1"/>
  <c r="M47" i="22" s="1"/>
  <c r="BB15" i="14"/>
  <c r="BO15" i="15" s="1"/>
  <c r="M15" i="22" s="1"/>
  <c r="BA15" i="14"/>
  <c r="BN15" i="15" s="1"/>
  <c r="AL151" i="14"/>
  <c r="BA151" i="14"/>
  <c r="BN151" i="15" s="1"/>
  <c r="BB151" i="14"/>
  <c r="BO151" i="15" s="1"/>
  <c r="M151" i="22" s="1"/>
  <c r="AL125" i="14"/>
  <c r="BB125" i="14"/>
  <c r="BO125" i="15" s="1"/>
  <c r="M125" i="22" s="1"/>
  <c r="BA125" i="14"/>
  <c r="BN125" i="15" s="1"/>
  <c r="AL101" i="14"/>
  <c r="BB101" i="14"/>
  <c r="BO101" i="15" s="1"/>
  <c r="M101" i="22" s="1"/>
  <c r="BA101" i="14"/>
  <c r="BN101" i="15" s="1"/>
  <c r="AL77" i="14"/>
  <c r="BB77" i="14"/>
  <c r="BO77" i="15" s="1"/>
  <c r="M77" i="22" s="1"/>
  <c r="BA77" i="14"/>
  <c r="BN77" i="15" s="1"/>
  <c r="AL166" i="14"/>
  <c r="BB166" i="14"/>
  <c r="BO166" i="15" s="1"/>
  <c r="M166" i="22" s="1"/>
  <c r="BA166" i="14"/>
  <c r="BN166" i="15" s="1"/>
  <c r="AL158" i="14"/>
  <c r="BB158" i="14"/>
  <c r="BO158" i="15" s="1"/>
  <c r="M158" i="22" s="1"/>
  <c r="BA158" i="14"/>
  <c r="BN158" i="15" s="1"/>
  <c r="AL124" i="14"/>
  <c r="BB124" i="14"/>
  <c r="BO124" i="15" s="1"/>
  <c r="M124" i="22" s="1"/>
  <c r="BA124" i="14"/>
  <c r="BN124" i="15" s="1"/>
  <c r="AL45" i="14"/>
  <c r="BB45" i="14"/>
  <c r="BO45" i="15" s="1"/>
  <c r="M45" i="22" s="1"/>
  <c r="BA45" i="14"/>
  <c r="BN45" i="15" s="1"/>
  <c r="AL41" i="14"/>
  <c r="BB41" i="14"/>
  <c r="BO41" i="15" s="1"/>
  <c r="M41" i="22" s="1"/>
  <c r="BA41" i="14"/>
  <c r="BN41" i="15" s="1"/>
  <c r="AL37" i="14"/>
  <c r="BB37" i="14"/>
  <c r="BO37" i="15" s="1"/>
  <c r="M37" i="22" s="1"/>
  <c r="BA37" i="14"/>
  <c r="BN37" i="15" s="1"/>
  <c r="AL33" i="14"/>
  <c r="BB33" i="14"/>
  <c r="BO33" i="15" s="1"/>
  <c r="M33" i="22" s="1"/>
  <c r="BA33" i="14"/>
  <c r="BN33" i="15" s="1"/>
  <c r="AL29" i="14"/>
  <c r="BA29" i="14"/>
  <c r="BN29" i="15" s="1"/>
  <c r="BB29" i="14"/>
  <c r="BO29" i="15" s="1"/>
  <c r="M29" i="22" s="1"/>
  <c r="AL25" i="14"/>
  <c r="BA25" i="14"/>
  <c r="BN25" i="15" s="1"/>
  <c r="BB25" i="14"/>
  <c r="BO25" i="15" s="1"/>
  <c r="M25" i="22" s="1"/>
  <c r="AL21" i="14"/>
  <c r="BB21" i="14"/>
  <c r="BO21" i="15" s="1"/>
  <c r="M21" i="22" s="1"/>
  <c r="BA21" i="14"/>
  <c r="BN21" i="15" s="1"/>
  <c r="AL17" i="14"/>
  <c r="BA17" i="14"/>
  <c r="BN17" i="15" s="1"/>
  <c r="BB17" i="14"/>
  <c r="BO17" i="15" s="1"/>
  <c r="M17" i="22" s="1"/>
  <c r="AL13" i="14"/>
  <c r="BA13" i="14"/>
  <c r="BN13" i="15" s="1"/>
  <c r="BB13" i="14"/>
  <c r="BO13" i="15" s="1"/>
  <c r="M13" i="22" s="1"/>
  <c r="BA9" i="14"/>
  <c r="BN9" i="15" s="1"/>
  <c r="BB9" i="14"/>
  <c r="BO9" i="15" s="1"/>
  <c r="M9" i="22" s="1"/>
  <c r="BA5" i="14"/>
  <c r="BN5" i="15" s="1"/>
  <c r="BB5" i="14"/>
  <c r="BO5" i="15" s="1"/>
  <c r="M5" i="22" s="1"/>
  <c r="AL197" i="14"/>
  <c r="BA197" i="14"/>
  <c r="BN197" i="15" s="1"/>
  <c r="BB197" i="14"/>
  <c r="BO197" i="15" s="1"/>
  <c r="M197" i="22" s="1"/>
  <c r="AL189" i="14"/>
  <c r="BA189" i="14"/>
  <c r="BN189" i="15" s="1"/>
  <c r="BB189" i="14"/>
  <c r="BO189" i="15" s="1"/>
  <c r="M189" i="22" s="1"/>
  <c r="AL184" i="14"/>
  <c r="BA184" i="14"/>
  <c r="BN184" i="15" s="1"/>
  <c r="BB184" i="14"/>
  <c r="BO184" i="15" s="1"/>
  <c r="M184" i="22" s="1"/>
  <c r="AL176" i="14"/>
  <c r="BB176" i="14"/>
  <c r="BO176" i="15" s="1"/>
  <c r="M176" i="22" s="1"/>
  <c r="BA176" i="14"/>
  <c r="BN176" i="15" s="1"/>
  <c r="AL171" i="14"/>
  <c r="BA171" i="14"/>
  <c r="BN171" i="15" s="1"/>
  <c r="BB171" i="14"/>
  <c r="BO171" i="15" s="1"/>
  <c r="M171" i="22" s="1"/>
  <c r="AL163" i="14"/>
  <c r="BA163" i="14"/>
  <c r="BN163" i="15" s="1"/>
  <c r="BB163" i="14"/>
  <c r="BO163" i="15" s="1"/>
  <c r="M163" i="22" s="1"/>
  <c r="AL155" i="14"/>
  <c r="BA155" i="14"/>
  <c r="BN155" i="15" s="1"/>
  <c r="BB155" i="14"/>
  <c r="BO155" i="15" s="1"/>
  <c r="M155" i="22" s="1"/>
  <c r="AL150" i="14"/>
  <c r="BA150" i="14"/>
  <c r="BN150" i="15" s="1"/>
  <c r="BB150" i="14"/>
  <c r="BO150" i="15" s="1"/>
  <c r="M150" i="22" s="1"/>
  <c r="AL145" i="14"/>
  <c r="BB145" i="14"/>
  <c r="BO145" i="15" s="1"/>
  <c r="M145" i="22" s="1"/>
  <c r="BA145" i="14"/>
  <c r="BN145" i="15" s="1"/>
  <c r="AL137" i="14"/>
  <c r="BA137" i="14"/>
  <c r="BN137" i="15" s="1"/>
  <c r="BB137" i="14"/>
  <c r="BO137" i="15" s="1"/>
  <c r="M137" i="22" s="1"/>
  <c r="AL129" i="14"/>
  <c r="BA129" i="14"/>
  <c r="BN129" i="15" s="1"/>
  <c r="BB129" i="14"/>
  <c r="BO129" i="15" s="1"/>
  <c r="M129" i="22" s="1"/>
  <c r="AL121" i="14"/>
  <c r="BA121" i="14"/>
  <c r="BN121" i="15" s="1"/>
  <c r="BB121" i="14"/>
  <c r="BO121" i="15" s="1"/>
  <c r="M121" i="22" s="1"/>
  <c r="AL113" i="14"/>
  <c r="BB113" i="14"/>
  <c r="BO113" i="15" s="1"/>
  <c r="M113" i="22" s="1"/>
  <c r="BA113" i="14"/>
  <c r="BN113" i="15" s="1"/>
  <c r="AL105" i="14"/>
  <c r="BA105" i="14"/>
  <c r="BN105" i="15" s="1"/>
  <c r="BB105" i="14"/>
  <c r="BO105" i="15" s="1"/>
  <c r="M105" i="22" s="1"/>
  <c r="BB97" i="14"/>
  <c r="BO97" i="15" s="1"/>
  <c r="M97" i="22" s="1"/>
  <c r="BA97" i="14"/>
  <c r="BN97" i="15" s="1"/>
  <c r="AL89" i="14"/>
  <c r="BB89" i="14"/>
  <c r="BO89" i="15" s="1"/>
  <c r="M89" i="22" s="1"/>
  <c r="BA89" i="14"/>
  <c r="BN89" i="15" s="1"/>
  <c r="AL81" i="14"/>
  <c r="BB81" i="14"/>
  <c r="BO81" i="15" s="1"/>
  <c r="M81" i="22" s="1"/>
  <c r="BA81" i="14"/>
  <c r="BN81" i="15" s="1"/>
  <c r="AL73" i="14"/>
  <c r="BB73" i="14"/>
  <c r="BO73" i="15" s="1"/>
  <c r="M73" i="22" s="1"/>
  <c r="BA73" i="14"/>
  <c r="BN73" i="15" s="1"/>
  <c r="AL65" i="14"/>
  <c r="BA65" i="14"/>
  <c r="BN65" i="15" s="1"/>
  <c r="BB65" i="14"/>
  <c r="BO65" i="15" s="1"/>
  <c r="M65" i="22" s="1"/>
  <c r="AL57" i="14"/>
  <c r="BA57" i="14"/>
  <c r="BN57" i="15" s="1"/>
  <c r="BB57" i="14"/>
  <c r="BO57" i="15" s="1"/>
  <c r="M57" i="22" s="1"/>
  <c r="AL49" i="14"/>
  <c r="BA49" i="14"/>
  <c r="BN49" i="15" s="1"/>
  <c r="BB49" i="14"/>
  <c r="BO49" i="15" s="1"/>
  <c r="M49" i="22" s="1"/>
  <c r="AL43" i="14"/>
  <c r="BB43" i="14"/>
  <c r="BO43" i="15" s="1"/>
  <c r="M43" i="22" s="1"/>
  <c r="BA43" i="14"/>
  <c r="BN43" i="15" s="1"/>
  <c r="AL19" i="14"/>
  <c r="BA19" i="14"/>
  <c r="BN19" i="15" s="1"/>
  <c r="BB19" i="14"/>
  <c r="BO19" i="15" s="1"/>
  <c r="M19" i="22" s="1"/>
  <c r="AL185" i="14"/>
  <c r="BB185" i="14"/>
  <c r="BO185" i="15" s="1"/>
  <c r="M185" i="22" s="1"/>
  <c r="BA185" i="14"/>
  <c r="BN185" i="15" s="1"/>
  <c r="AL109" i="14"/>
  <c r="BB109" i="14"/>
  <c r="BO109" i="15" s="1"/>
  <c r="M109" i="22" s="1"/>
  <c r="BA109" i="14"/>
  <c r="BN109" i="15" s="1"/>
  <c r="AL53" i="14"/>
  <c r="BB53" i="14"/>
  <c r="BO53" i="15" s="1"/>
  <c r="M53" i="22" s="1"/>
  <c r="BA53" i="14"/>
  <c r="BN53" i="15" s="1"/>
  <c r="AL179" i="14"/>
  <c r="BA179" i="14"/>
  <c r="BN179" i="15" s="1"/>
  <c r="BB179" i="14"/>
  <c r="BO179" i="15" s="1"/>
  <c r="M179" i="22" s="1"/>
  <c r="AL140" i="14"/>
  <c r="BB140" i="14"/>
  <c r="BO140" i="15" s="1"/>
  <c r="M140" i="22" s="1"/>
  <c r="BA140" i="14"/>
  <c r="BN140" i="15" s="1"/>
  <c r="AL194" i="14"/>
  <c r="BA194" i="14"/>
  <c r="BN194" i="15" s="1"/>
  <c r="BB194" i="14"/>
  <c r="BO194" i="15" s="1"/>
  <c r="M194" i="22" s="1"/>
  <c r="AL186" i="14"/>
  <c r="BB186" i="14"/>
  <c r="BO186" i="15" s="1"/>
  <c r="M186" i="22" s="1"/>
  <c r="BA186" i="14"/>
  <c r="BN186" i="15" s="1"/>
  <c r="AL181" i="14"/>
  <c r="BB181" i="14"/>
  <c r="BO181" i="15" s="1"/>
  <c r="M181" i="22" s="1"/>
  <c r="BA181" i="14"/>
  <c r="BN181" i="15" s="1"/>
  <c r="AL168" i="14"/>
  <c r="BB168" i="14"/>
  <c r="BO168" i="15" s="1"/>
  <c r="M168" i="22" s="1"/>
  <c r="BA168" i="14"/>
  <c r="BN168" i="15" s="1"/>
  <c r="AL160" i="14"/>
  <c r="BA160" i="14"/>
  <c r="BN160" i="15" s="1"/>
  <c r="BB160" i="14"/>
  <c r="BO160" i="15" s="1"/>
  <c r="M160" i="22" s="1"/>
  <c r="AL152" i="14"/>
  <c r="BB152" i="14"/>
  <c r="BO152" i="15" s="1"/>
  <c r="M152" i="22" s="1"/>
  <c r="BA152" i="14"/>
  <c r="BN152" i="15" s="1"/>
  <c r="AL147" i="14"/>
  <c r="BA147" i="14"/>
  <c r="BN147" i="15" s="1"/>
  <c r="BB147" i="14"/>
  <c r="BO147" i="15" s="1"/>
  <c r="M147" i="22" s="1"/>
  <c r="AL142" i="14"/>
  <c r="BB142" i="14"/>
  <c r="BO142" i="15" s="1"/>
  <c r="M142" i="22" s="1"/>
  <c r="BA142" i="14"/>
  <c r="BN142" i="15" s="1"/>
  <c r="AL134" i="14"/>
  <c r="BB134" i="14"/>
  <c r="BO134" i="15" s="1"/>
  <c r="M134" i="22" s="1"/>
  <c r="BA134" i="14"/>
  <c r="BN134" i="15" s="1"/>
  <c r="AL126" i="14"/>
  <c r="BB126" i="14"/>
  <c r="BO126" i="15" s="1"/>
  <c r="M126" i="22" s="1"/>
  <c r="BA126" i="14"/>
  <c r="BN126" i="15" s="1"/>
  <c r="AL118" i="14"/>
  <c r="BA118" i="14"/>
  <c r="BN118" i="15" s="1"/>
  <c r="BB118" i="14"/>
  <c r="BO118" i="15" s="1"/>
  <c r="M118" i="22" s="1"/>
  <c r="AL110" i="14"/>
  <c r="BA110" i="14"/>
  <c r="BN110" i="15" s="1"/>
  <c r="BB110" i="14"/>
  <c r="BO110" i="15" s="1"/>
  <c r="M110" i="22" s="1"/>
  <c r="AL102" i="14"/>
  <c r="BB102" i="14"/>
  <c r="BO102" i="15" s="1"/>
  <c r="M102" i="22" s="1"/>
  <c r="BA102" i="14"/>
  <c r="BN102" i="15" s="1"/>
  <c r="AL94" i="14"/>
  <c r="BB94" i="14"/>
  <c r="BO94" i="15" s="1"/>
  <c r="M94" i="22" s="1"/>
  <c r="BA94" i="14"/>
  <c r="BN94" i="15" s="1"/>
  <c r="AL86" i="14"/>
  <c r="BB86" i="14"/>
  <c r="BO86" i="15" s="1"/>
  <c r="M86" i="22" s="1"/>
  <c r="BA86" i="14"/>
  <c r="BN86" i="15" s="1"/>
  <c r="AL78" i="14"/>
  <c r="BA78" i="14"/>
  <c r="BN78" i="15" s="1"/>
  <c r="BB78" i="14"/>
  <c r="BO78" i="15" s="1"/>
  <c r="M78" i="22" s="1"/>
  <c r="AL70" i="14"/>
  <c r="BA70" i="14"/>
  <c r="BN70" i="15" s="1"/>
  <c r="BB70" i="14"/>
  <c r="BO70" i="15" s="1"/>
  <c r="M70" i="22" s="1"/>
  <c r="AL62" i="14"/>
  <c r="BB62" i="14"/>
  <c r="BO62" i="15" s="1"/>
  <c r="M62" i="22" s="1"/>
  <c r="BA62" i="14"/>
  <c r="BN62" i="15" s="1"/>
  <c r="AL54" i="14"/>
  <c r="BB54" i="14"/>
  <c r="BO54" i="15" s="1"/>
  <c r="M54" i="22" s="1"/>
  <c r="BA54" i="14"/>
  <c r="BN54" i="15" s="1"/>
  <c r="AL35" i="14"/>
  <c r="BB35" i="14"/>
  <c r="BO35" i="15" s="1"/>
  <c r="M35" i="22" s="1"/>
  <c r="BA35" i="14"/>
  <c r="BN35" i="15" s="1"/>
  <c r="AL11" i="14"/>
  <c r="BB11" i="14"/>
  <c r="BO11" i="15" s="1"/>
  <c r="M11" i="22" s="1"/>
  <c r="BA11" i="14"/>
  <c r="BN11" i="15" s="1"/>
  <c r="AL180" i="14"/>
  <c r="BB180" i="14"/>
  <c r="BO180" i="15" s="1"/>
  <c r="M180" i="22" s="1"/>
  <c r="BA180" i="14"/>
  <c r="BN180" i="15" s="1"/>
  <c r="AL159" i="14"/>
  <c r="BB159" i="14"/>
  <c r="BO159" i="15" s="1"/>
  <c r="M159" i="22" s="1"/>
  <c r="BA159" i="14"/>
  <c r="BN159" i="15" s="1"/>
  <c r="AL146" i="14"/>
  <c r="BB146" i="14"/>
  <c r="BO146" i="15" s="1"/>
  <c r="M146" i="22" s="1"/>
  <c r="BA146" i="14"/>
  <c r="BN146" i="15" s="1"/>
  <c r="AL133" i="14"/>
  <c r="BA133" i="14"/>
  <c r="BN133" i="15" s="1"/>
  <c r="BB133" i="14"/>
  <c r="BO133" i="15" s="1"/>
  <c r="M133" i="22" s="1"/>
  <c r="AL69" i="14"/>
  <c r="BA69" i="14"/>
  <c r="BN69" i="15" s="1"/>
  <c r="BB69" i="14"/>
  <c r="BO69" i="15" s="1"/>
  <c r="M69" i="22" s="1"/>
  <c r="AL48" i="14"/>
  <c r="BB48" i="14"/>
  <c r="BO48" i="15" s="1"/>
  <c r="M48" i="22" s="1"/>
  <c r="BA48" i="14"/>
  <c r="BN48" i="15" s="1"/>
  <c r="AL44" i="14"/>
  <c r="BA44" i="14"/>
  <c r="BN44" i="15" s="1"/>
  <c r="BB44" i="14"/>
  <c r="BO44" i="15" s="1"/>
  <c r="M44" i="22" s="1"/>
  <c r="AL40" i="14"/>
  <c r="BA40" i="14"/>
  <c r="BN40" i="15" s="1"/>
  <c r="BB40" i="14"/>
  <c r="BO40" i="15" s="1"/>
  <c r="M40" i="22" s="1"/>
  <c r="AL36" i="14"/>
  <c r="BA36" i="14"/>
  <c r="BN36" i="15" s="1"/>
  <c r="BB36" i="14"/>
  <c r="BO36" i="15" s="1"/>
  <c r="M36" i="22" s="1"/>
  <c r="AL32" i="14"/>
  <c r="BA32" i="14"/>
  <c r="BN32" i="15" s="1"/>
  <c r="BB32" i="14"/>
  <c r="BO32" i="15" s="1"/>
  <c r="M32" i="22" s="1"/>
  <c r="BB28" i="14"/>
  <c r="BO28" i="15" s="1"/>
  <c r="M28" i="22" s="1"/>
  <c r="BA28" i="14"/>
  <c r="BN28" i="15" s="1"/>
  <c r="BA24" i="14"/>
  <c r="BN24" i="15" s="1"/>
  <c r="BB24" i="14"/>
  <c r="BO24" i="15" s="1"/>
  <c r="M24" i="22" s="1"/>
  <c r="BB20" i="14"/>
  <c r="BO20" i="15" s="1"/>
  <c r="M20" i="22" s="1"/>
  <c r="BA20" i="14"/>
  <c r="BN20" i="15" s="1"/>
  <c r="AL16" i="14"/>
  <c r="BA16" i="14"/>
  <c r="BN16" i="15" s="1"/>
  <c r="BB16" i="14"/>
  <c r="BO16" i="15" s="1"/>
  <c r="M16" i="22" s="1"/>
  <c r="BA12" i="14"/>
  <c r="BN12" i="15" s="1"/>
  <c r="BB12" i="14"/>
  <c r="BO12" i="15" s="1"/>
  <c r="M12" i="22" s="1"/>
  <c r="BA8" i="14"/>
  <c r="BN8" i="15" s="1"/>
  <c r="BB8" i="14"/>
  <c r="BO8" i="15" s="1"/>
  <c r="M8" i="22" s="1"/>
  <c r="AL199" i="14"/>
  <c r="BB199" i="14"/>
  <c r="BO199" i="15" s="1"/>
  <c r="M199" i="22" s="1"/>
  <c r="BA199" i="14"/>
  <c r="BN199" i="15" s="1"/>
  <c r="AL191" i="14"/>
  <c r="BA191" i="14"/>
  <c r="BN191" i="15" s="1"/>
  <c r="BB191" i="14"/>
  <c r="BO191" i="15" s="1"/>
  <c r="M191" i="22" s="1"/>
  <c r="AL178" i="14"/>
  <c r="BB178" i="14"/>
  <c r="BO178" i="15" s="1"/>
  <c r="M178" i="22" s="1"/>
  <c r="BA178" i="14"/>
  <c r="BN178" i="15" s="1"/>
  <c r="AL173" i="14"/>
  <c r="BB173" i="14"/>
  <c r="BO173" i="15" s="1"/>
  <c r="M173" i="22" s="1"/>
  <c r="BA173" i="14"/>
  <c r="BN173" i="15" s="1"/>
  <c r="AL165" i="14"/>
  <c r="BB165" i="14"/>
  <c r="BO165" i="15" s="1"/>
  <c r="M165" i="22" s="1"/>
  <c r="BA165" i="14"/>
  <c r="BN165" i="15" s="1"/>
  <c r="AL157" i="14"/>
  <c r="BB157" i="14"/>
  <c r="BO157" i="15" s="1"/>
  <c r="M157" i="22" s="1"/>
  <c r="BA157" i="14"/>
  <c r="BN157" i="15" s="1"/>
  <c r="AL139" i="14"/>
  <c r="BB139" i="14"/>
  <c r="BO139" i="15" s="1"/>
  <c r="M139" i="22" s="1"/>
  <c r="BA139" i="14"/>
  <c r="BN139" i="15" s="1"/>
  <c r="AL131" i="14"/>
  <c r="BA131" i="14"/>
  <c r="BN131" i="15" s="1"/>
  <c r="BB131" i="14"/>
  <c r="BO131" i="15" s="1"/>
  <c r="M131" i="22" s="1"/>
  <c r="AL123" i="14"/>
  <c r="BA123" i="14"/>
  <c r="BN123" i="15" s="1"/>
  <c r="BB123" i="14"/>
  <c r="BO123" i="15" s="1"/>
  <c r="M123" i="22" s="1"/>
  <c r="AL115" i="14"/>
  <c r="BB115" i="14"/>
  <c r="BO115" i="15" s="1"/>
  <c r="M115" i="22" s="1"/>
  <c r="BA115" i="14"/>
  <c r="BN115" i="15" s="1"/>
  <c r="AL107" i="14"/>
  <c r="BB107" i="14"/>
  <c r="BO107" i="15" s="1"/>
  <c r="M107" i="22" s="1"/>
  <c r="BA107" i="14"/>
  <c r="BN107" i="15" s="1"/>
  <c r="AL99" i="14"/>
  <c r="BB99" i="14"/>
  <c r="BO99" i="15" s="1"/>
  <c r="M99" i="22" s="1"/>
  <c r="BA99" i="14"/>
  <c r="BN99" i="15" s="1"/>
  <c r="AL91" i="14"/>
  <c r="BA91" i="14"/>
  <c r="BN91" i="15" s="1"/>
  <c r="BB91" i="14"/>
  <c r="BO91" i="15" s="1"/>
  <c r="M91" i="22" s="1"/>
  <c r="AL83" i="14"/>
  <c r="BA83" i="14"/>
  <c r="BN83" i="15" s="1"/>
  <c r="BB83" i="14"/>
  <c r="BO83" i="15" s="1"/>
  <c r="M83" i="22" s="1"/>
  <c r="AL75" i="14"/>
  <c r="BB75" i="14"/>
  <c r="BO75" i="15" s="1"/>
  <c r="M75" i="22" s="1"/>
  <c r="BA75" i="14"/>
  <c r="BN75" i="15" s="1"/>
  <c r="AL67" i="14"/>
  <c r="BB67" i="14"/>
  <c r="BO67" i="15" s="1"/>
  <c r="M67" i="22" s="1"/>
  <c r="BA67" i="14"/>
  <c r="BN67" i="15" s="1"/>
  <c r="AL59" i="14"/>
  <c r="BB59" i="14"/>
  <c r="BO59" i="15" s="1"/>
  <c r="M59" i="22" s="1"/>
  <c r="BA59" i="14"/>
  <c r="BN59" i="15" s="1"/>
  <c r="AL51" i="14"/>
  <c r="BA51" i="14"/>
  <c r="BN51" i="15" s="1"/>
  <c r="BB51" i="14"/>
  <c r="BO51" i="15" s="1"/>
  <c r="M51" i="22" s="1"/>
  <c r="BB31" i="14"/>
  <c r="BO31" i="15" s="1"/>
  <c r="M31" i="22" s="1"/>
  <c r="BA31" i="14"/>
  <c r="BN31" i="15" s="1"/>
  <c r="AL167" i="14"/>
  <c r="BA167" i="14"/>
  <c r="BN167" i="15" s="1"/>
  <c r="BB167" i="14"/>
  <c r="BO167" i="15" s="1"/>
  <c r="M167" i="22" s="1"/>
  <c r="AL200" i="14"/>
  <c r="BA200" i="14"/>
  <c r="BN200" i="15" s="1"/>
  <c r="BB200" i="14"/>
  <c r="BO200" i="15" s="1"/>
  <c r="M200" i="22" s="1"/>
  <c r="AL196" i="14"/>
  <c r="BB196" i="14"/>
  <c r="BO196" i="15" s="1"/>
  <c r="M196" i="22" s="1"/>
  <c r="BA196" i="14"/>
  <c r="BN196" i="15" s="1"/>
  <c r="AL188" i="14"/>
  <c r="BB188" i="14"/>
  <c r="BO188" i="15" s="1"/>
  <c r="M188" i="22" s="1"/>
  <c r="BA188" i="14"/>
  <c r="BN188" i="15" s="1"/>
  <c r="AL183" i="14"/>
  <c r="BA183" i="14"/>
  <c r="BN183" i="15" s="1"/>
  <c r="BB183" i="14"/>
  <c r="BO183" i="15" s="1"/>
  <c r="M183" i="22" s="1"/>
  <c r="AL175" i="14"/>
  <c r="BB175" i="14"/>
  <c r="BO175" i="15" s="1"/>
  <c r="M175" i="22" s="1"/>
  <c r="BA175" i="14"/>
  <c r="BN175" i="15" s="1"/>
  <c r="AL170" i="14"/>
  <c r="BB170" i="14"/>
  <c r="BO170" i="15" s="1"/>
  <c r="M170" i="22" s="1"/>
  <c r="BA170" i="14"/>
  <c r="BN170" i="15" s="1"/>
  <c r="AL162" i="14"/>
  <c r="BB162" i="14"/>
  <c r="BO162" i="15" s="1"/>
  <c r="M162" i="22" s="1"/>
  <c r="BA162" i="14"/>
  <c r="BN162" i="15" s="1"/>
  <c r="AL154" i="14"/>
  <c r="BB154" i="14"/>
  <c r="BO154" i="15" s="1"/>
  <c r="M154" i="22" s="1"/>
  <c r="BA154" i="14"/>
  <c r="BN154" i="15" s="1"/>
  <c r="AL149" i="14"/>
  <c r="BA149" i="14"/>
  <c r="BN149" i="15" s="1"/>
  <c r="BB149" i="14"/>
  <c r="BO149" i="15" s="1"/>
  <c r="M149" i="22" s="1"/>
  <c r="AL144" i="14"/>
  <c r="BB144" i="14"/>
  <c r="BO144" i="15" s="1"/>
  <c r="M144" i="22" s="1"/>
  <c r="BA144" i="14"/>
  <c r="BN144" i="15" s="1"/>
  <c r="AL136" i="14"/>
  <c r="BA136" i="14"/>
  <c r="BN136" i="15" s="1"/>
  <c r="BB136" i="14"/>
  <c r="BO136" i="15" s="1"/>
  <c r="M136" i="22" s="1"/>
  <c r="AL128" i="14"/>
  <c r="BB128" i="14"/>
  <c r="BO128" i="15" s="1"/>
  <c r="M128" i="22" s="1"/>
  <c r="BA128" i="14"/>
  <c r="BN128" i="15" s="1"/>
  <c r="AL120" i="14"/>
  <c r="BA120" i="14"/>
  <c r="BN120" i="15" s="1"/>
  <c r="BB120" i="14"/>
  <c r="BO120" i="15" s="1"/>
  <c r="M120" i="22" s="1"/>
  <c r="AL112" i="14"/>
  <c r="BA112" i="14"/>
  <c r="BN112" i="15" s="1"/>
  <c r="BB112" i="14"/>
  <c r="BO112" i="15" s="1"/>
  <c r="M112" i="22" s="1"/>
  <c r="AL104" i="14"/>
  <c r="BB104" i="14"/>
  <c r="BO104" i="15" s="1"/>
  <c r="M104" i="22" s="1"/>
  <c r="BA104" i="14"/>
  <c r="BN104" i="15" s="1"/>
  <c r="AL96" i="14"/>
  <c r="BB96" i="14"/>
  <c r="BO96" i="15" s="1"/>
  <c r="M96" i="22" s="1"/>
  <c r="BA96" i="14"/>
  <c r="BN96" i="15" s="1"/>
  <c r="AL88" i="14"/>
  <c r="BB88" i="14"/>
  <c r="BO88" i="15" s="1"/>
  <c r="M88" i="22" s="1"/>
  <c r="BA88" i="14"/>
  <c r="BN88" i="15" s="1"/>
  <c r="AL80" i="14"/>
  <c r="BB80" i="14"/>
  <c r="BO80" i="15" s="1"/>
  <c r="M80" i="22" s="1"/>
  <c r="BA80" i="14"/>
  <c r="BN80" i="15" s="1"/>
  <c r="AL72" i="14"/>
  <c r="BB72" i="14"/>
  <c r="BO72" i="15" s="1"/>
  <c r="M72" i="22" s="1"/>
  <c r="BA72" i="14"/>
  <c r="BN72" i="15" s="1"/>
  <c r="AL64" i="14"/>
  <c r="BB64" i="14"/>
  <c r="BO64" i="15" s="1"/>
  <c r="M64" i="22" s="1"/>
  <c r="BA64" i="14"/>
  <c r="BN64" i="15" s="1"/>
  <c r="AL56" i="14"/>
  <c r="BB56" i="14"/>
  <c r="BO56" i="15" s="1"/>
  <c r="M56" i="22" s="1"/>
  <c r="BA56" i="14"/>
  <c r="BN56" i="15" s="1"/>
  <c r="AL24" i="14"/>
  <c r="AS24" i="14"/>
  <c r="BA24" i="15" s="1"/>
  <c r="L24" i="21" s="1"/>
  <c r="AT24" i="14"/>
  <c r="BB24" i="15" s="1"/>
  <c r="AK24" i="14"/>
  <c r="AN24" i="15" s="1"/>
  <c r="L24" i="20" s="1"/>
  <c r="M181" i="21"/>
  <c r="M161" i="21"/>
  <c r="M149" i="21"/>
  <c r="M145" i="21"/>
  <c r="M141" i="21"/>
  <c r="M129" i="21"/>
  <c r="M117" i="21"/>
  <c r="M109" i="21"/>
  <c r="M105" i="21"/>
  <c r="M101" i="21"/>
  <c r="M97" i="21"/>
  <c r="M93" i="21"/>
  <c r="M89" i="21"/>
  <c r="M85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33" i="21"/>
  <c r="M29" i="21"/>
  <c r="M25" i="21"/>
  <c r="M21" i="21"/>
  <c r="M17" i="21"/>
  <c r="M13" i="21"/>
  <c r="M9" i="21"/>
  <c r="M4" i="21"/>
  <c r="AY181" i="15"/>
  <c r="L157" i="21"/>
  <c r="AY149" i="15"/>
  <c r="L129" i="21"/>
  <c r="L125" i="21"/>
  <c r="L117" i="21"/>
  <c r="L97" i="21"/>
  <c r="L85" i="21"/>
  <c r="L65" i="21"/>
  <c r="L53" i="21"/>
  <c r="L49" i="21"/>
  <c r="L45" i="21"/>
  <c r="L41" i="21"/>
  <c r="L37" i="21"/>
  <c r="L33" i="21"/>
  <c r="L29" i="21"/>
  <c r="L25" i="21"/>
  <c r="L21" i="21"/>
  <c r="L17" i="21"/>
  <c r="L13" i="21"/>
  <c r="L9" i="21"/>
  <c r="L4" i="21"/>
  <c r="M177" i="21"/>
  <c r="M153" i="21"/>
  <c r="M121" i="21"/>
  <c r="M200" i="21"/>
  <c r="M180" i="21"/>
  <c r="M160" i="21"/>
  <c r="M140" i="21"/>
  <c r="M116" i="21"/>
  <c r="M96" i="21"/>
  <c r="M76" i="21"/>
  <c r="M56" i="21"/>
  <c r="M48" i="21"/>
  <c r="M28" i="21"/>
  <c r="M16" i="21"/>
  <c r="L172" i="21"/>
  <c r="L140" i="21"/>
  <c r="AY108" i="15"/>
  <c r="L88" i="21"/>
  <c r="L84" i="21"/>
  <c r="AY76" i="15"/>
  <c r="L52" i="21"/>
  <c r="L48" i="21"/>
  <c r="L44" i="21"/>
  <c r="L40" i="21"/>
  <c r="L36" i="21"/>
  <c r="L32" i="21"/>
  <c r="L28" i="21"/>
  <c r="L20" i="21"/>
  <c r="L16" i="21"/>
  <c r="L12" i="21"/>
  <c r="M193" i="21"/>
  <c r="M169" i="21"/>
  <c r="M137" i="21"/>
  <c r="M192" i="21"/>
  <c r="M172" i="21"/>
  <c r="M152" i="21"/>
  <c r="M132" i="21"/>
  <c r="M112" i="21"/>
  <c r="M92" i="21"/>
  <c r="M72" i="21"/>
  <c r="M52" i="21"/>
  <c r="M32" i="21"/>
  <c r="M12" i="21"/>
  <c r="M199" i="21"/>
  <c r="M195" i="21"/>
  <c r="M191" i="21"/>
  <c r="M187" i="21"/>
  <c r="M183" i="21"/>
  <c r="M179" i="21"/>
  <c r="M175" i="21"/>
  <c r="M171" i="21"/>
  <c r="M167" i="21"/>
  <c r="M163" i="21"/>
  <c r="M159" i="21"/>
  <c r="M155" i="21"/>
  <c r="M151" i="21"/>
  <c r="M147" i="21"/>
  <c r="M143" i="21"/>
  <c r="M139" i="21"/>
  <c r="M135" i="21"/>
  <c r="M131" i="21"/>
  <c r="M127" i="21"/>
  <c r="M123" i="21"/>
  <c r="M119" i="21"/>
  <c r="M115" i="21"/>
  <c r="M111" i="21"/>
  <c r="M107" i="21"/>
  <c r="M103" i="21"/>
  <c r="M99" i="21"/>
  <c r="M95" i="21"/>
  <c r="M91" i="21"/>
  <c r="M87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M23" i="21"/>
  <c r="M19" i="21"/>
  <c r="M15" i="21"/>
  <c r="M11" i="21"/>
  <c r="M7" i="21"/>
  <c r="M185" i="21"/>
  <c r="M157" i="21"/>
  <c r="M113" i="21"/>
  <c r="M196" i="21"/>
  <c r="M176" i="21"/>
  <c r="M156" i="21"/>
  <c r="M136" i="21"/>
  <c r="M120" i="21"/>
  <c r="M100" i="21"/>
  <c r="M80" i="21"/>
  <c r="M60" i="21"/>
  <c r="M36" i="21"/>
  <c r="M20" i="21"/>
  <c r="L195" i="21"/>
  <c r="AY187" i="15"/>
  <c r="L175" i="21"/>
  <c r="AY171" i="15"/>
  <c r="L163" i="21"/>
  <c r="L155" i="21"/>
  <c r="L139" i="21"/>
  <c r="AY131" i="15"/>
  <c r="AY123" i="15"/>
  <c r="L107" i="21"/>
  <c r="L99" i="21"/>
  <c r="AY91" i="15"/>
  <c r="L75" i="21"/>
  <c r="L67" i="21"/>
  <c r="AY59" i="15"/>
  <c r="L55" i="21"/>
  <c r="L51" i="21"/>
  <c r="L47" i="21"/>
  <c r="L43" i="21"/>
  <c r="L39" i="21"/>
  <c r="L35" i="21"/>
  <c r="L31" i="21"/>
  <c r="L27" i="21"/>
  <c r="L23" i="21"/>
  <c r="L19" i="21"/>
  <c r="L15" i="21"/>
  <c r="L11" i="21"/>
  <c r="L7" i="21"/>
  <c r="M197" i="21"/>
  <c r="M173" i="21"/>
  <c r="M133" i="21"/>
  <c r="M188" i="21"/>
  <c r="M168" i="21"/>
  <c r="M148" i="21"/>
  <c r="M128" i="21"/>
  <c r="M108" i="21"/>
  <c r="M88" i="21"/>
  <c r="M64" i="21"/>
  <c r="M44" i="21"/>
  <c r="M198" i="21"/>
  <c r="M194" i="21"/>
  <c r="M190" i="21"/>
  <c r="M186" i="21"/>
  <c r="M182" i="21"/>
  <c r="M178" i="21"/>
  <c r="M174" i="21"/>
  <c r="M170" i="21"/>
  <c r="M166" i="21"/>
  <c r="M162" i="21"/>
  <c r="M158" i="21"/>
  <c r="M154" i="21"/>
  <c r="M150" i="21"/>
  <c r="M146" i="21"/>
  <c r="M142" i="21"/>
  <c r="M138" i="21"/>
  <c r="M134" i="21"/>
  <c r="M130" i="21"/>
  <c r="M126" i="21"/>
  <c r="M122" i="21"/>
  <c r="M118" i="21"/>
  <c r="M114" i="21"/>
  <c r="M110" i="21"/>
  <c r="M106" i="21"/>
  <c r="M102" i="21"/>
  <c r="M98" i="21"/>
  <c r="M94" i="21"/>
  <c r="M90" i="21"/>
  <c r="M86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34" i="21"/>
  <c r="M30" i="21"/>
  <c r="M26" i="21"/>
  <c r="M22" i="21"/>
  <c r="M18" i="21"/>
  <c r="M14" i="21"/>
  <c r="M10" i="21"/>
  <c r="M6" i="21"/>
  <c r="M189" i="21"/>
  <c r="M165" i="21"/>
  <c r="M125" i="21"/>
  <c r="M184" i="21"/>
  <c r="M164" i="21"/>
  <c r="M144" i="21"/>
  <c r="M124" i="21"/>
  <c r="M104" i="21"/>
  <c r="M84" i="21"/>
  <c r="M68" i="21"/>
  <c r="M40" i="21"/>
  <c r="M8" i="21"/>
  <c r="L186" i="21"/>
  <c r="AY174" i="15"/>
  <c r="L166" i="21"/>
  <c r="L154" i="21"/>
  <c r="L150" i="21"/>
  <c r="AY142" i="15"/>
  <c r="L134" i="21"/>
  <c r="L122" i="21"/>
  <c r="L110" i="21"/>
  <c r="L90" i="21"/>
  <c r="AY78" i="15"/>
  <c r="L70" i="21"/>
  <c r="L54" i="21"/>
  <c r="L50" i="21"/>
  <c r="L46" i="21"/>
  <c r="L42" i="21"/>
  <c r="L38" i="21"/>
  <c r="L34" i="21"/>
  <c r="L30" i="21"/>
  <c r="L26" i="21"/>
  <c r="L22" i="21"/>
  <c r="L18" i="21"/>
  <c r="L14" i="21"/>
  <c r="L10" i="21"/>
  <c r="L6" i="21"/>
  <c r="AL12" i="14"/>
  <c r="AL8" i="14"/>
  <c r="AL28" i="14"/>
  <c r="AL20" i="14"/>
  <c r="AL39" i="14"/>
  <c r="AL31" i="14"/>
  <c r="AL23" i="14"/>
  <c r="AL15" i="14"/>
  <c r="AL60" i="14"/>
  <c r="AL30" i="14"/>
  <c r="AL22" i="14"/>
  <c r="AL14" i="14"/>
  <c r="AL6" i="14"/>
  <c r="AL97" i="14"/>
  <c r="AL9" i="14"/>
  <c r="AL5" i="14"/>
  <c r="AI4" i="14"/>
  <c r="AK4" i="14" s="1"/>
  <c r="AJ4" i="14"/>
  <c r="AQ4" i="15"/>
  <c r="B4" i="21" s="1"/>
  <c r="B197" i="21"/>
  <c r="AW197" i="15"/>
  <c r="B191" i="21"/>
  <c r="AW191" i="15"/>
  <c r="AW183" i="15"/>
  <c r="B183" i="21"/>
  <c r="B181" i="21"/>
  <c r="AW181" i="15"/>
  <c r="AQ199" i="15"/>
  <c r="AQ185" i="15"/>
  <c r="AS179" i="15"/>
  <c r="AQ177" i="15"/>
  <c r="AS171" i="15"/>
  <c r="AQ169" i="15"/>
  <c r="AS166" i="15"/>
  <c r="AS163" i="15"/>
  <c r="AS134" i="15"/>
  <c r="AQ131" i="15"/>
  <c r="AQ124" i="15"/>
  <c r="AQ120" i="15"/>
  <c r="AQ109" i="15"/>
  <c r="AQ98" i="15"/>
  <c r="D160" i="19"/>
  <c r="AS159" i="15"/>
  <c r="D158" i="19"/>
  <c r="AS157" i="15"/>
  <c r="D152" i="19"/>
  <c r="AS151" i="15"/>
  <c r="D148" i="19"/>
  <c r="AS147" i="15"/>
  <c r="D142" i="19"/>
  <c r="AS141" i="15"/>
  <c r="D140" i="19"/>
  <c r="AS139" i="15"/>
  <c r="D136" i="19"/>
  <c r="AS135" i="15"/>
  <c r="D134" i="19"/>
  <c r="AS133" i="15"/>
  <c r="D132" i="19"/>
  <c r="AS131" i="15"/>
  <c r="D128" i="19"/>
  <c r="AS127" i="15"/>
  <c r="D120" i="19"/>
  <c r="AS119" i="15"/>
  <c r="D116" i="19"/>
  <c r="AS115" i="15"/>
  <c r="D110" i="19"/>
  <c r="AS109" i="15"/>
  <c r="D108" i="19"/>
  <c r="AS107" i="15"/>
  <c r="D104" i="19"/>
  <c r="AS103" i="15"/>
  <c r="D102" i="19"/>
  <c r="AS101" i="15"/>
  <c r="AS196" i="15"/>
  <c r="AQ163" i="15"/>
  <c r="AQ149" i="15"/>
  <c r="AQ145" i="15"/>
  <c r="AQ138" i="15"/>
  <c r="AQ123" i="15"/>
  <c r="AQ116" i="15"/>
  <c r="AS108" i="15"/>
  <c r="AD153" i="15"/>
  <c r="AJ153" i="15" s="1"/>
  <c r="AQ153" i="15"/>
  <c r="Z151" i="15"/>
  <c r="BH151" i="15" s="1"/>
  <c r="G151" i="22" s="1"/>
  <c r="AQ151" i="15"/>
  <c r="AD137" i="15"/>
  <c r="AJ137" i="15" s="1"/>
  <c r="AQ137" i="15"/>
  <c r="AD135" i="15"/>
  <c r="AJ135" i="15" s="1"/>
  <c r="AQ135" i="15"/>
  <c r="Z127" i="15"/>
  <c r="AQ127" i="15"/>
  <c r="AD121" i="15"/>
  <c r="AJ121" i="15" s="1"/>
  <c r="AQ121" i="15"/>
  <c r="AD105" i="15"/>
  <c r="AJ105" i="15" s="1"/>
  <c r="AQ105" i="15"/>
  <c r="AQ187" i="15"/>
  <c r="AS181" i="15"/>
  <c r="AQ179" i="15"/>
  <c r="AS176" i="15"/>
  <c r="AS173" i="15"/>
  <c r="AQ171" i="15"/>
  <c r="AS165" i="15"/>
  <c r="AQ152" i="15"/>
  <c r="AQ141" i="15"/>
  <c r="AQ130" i="15"/>
  <c r="AQ101" i="15"/>
  <c r="AW188" i="15"/>
  <c r="AS200" i="15"/>
  <c r="AQ189" i="15"/>
  <c r="AQ155" i="15"/>
  <c r="AQ148" i="15"/>
  <c r="AS140" i="15"/>
  <c r="AS118" i="15"/>
  <c r="AQ115" i="15"/>
  <c r="AQ104" i="15"/>
  <c r="AS178" i="15"/>
  <c r="AQ173" i="15"/>
  <c r="AS167" i="15"/>
  <c r="AQ133" i="15"/>
  <c r="AQ129" i="15"/>
  <c r="AQ107" i="15"/>
  <c r="D131" i="19"/>
  <c r="AS130" i="15"/>
  <c r="D123" i="19"/>
  <c r="AS122" i="15"/>
  <c r="D117" i="19"/>
  <c r="AS116" i="15"/>
  <c r="D115" i="19"/>
  <c r="AS114" i="15"/>
  <c r="D101" i="19"/>
  <c r="AS100" i="15"/>
  <c r="AW134" i="15"/>
  <c r="AQ193" i="15"/>
  <c r="AQ147" i="15"/>
  <c r="AQ140" i="15"/>
  <c r="AQ136" i="15"/>
  <c r="AS110" i="15"/>
  <c r="AS80" i="15"/>
  <c r="AD200" i="15"/>
  <c r="AJ200" i="15" s="1"/>
  <c r="AQ200" i="15"/>
  <c r="AW198" i="15"/>
  <c r="B198" i="21"/>
  <c r="AD194" i="15"/>
  <c r="AJ194" i="15" s="1"/>
  <c r="AQ194" i="15"/>
  <c r="AD192" i="15"/>
  <c r="AJ192" i="15" s="1"/>
  <c r="AQ192" i="15"/>
  <c r="Z186" i="15"/>
  <c r="AQ186" i="15"/>
  <c r="AD184" i="15"/>
  <c r="AJ184" i="15" s="1"/>
  <c r="AQ184" i="15"/>
  <c r="Z182" i="15"/>
  <c r="AQ182" i="15"/>
  <c r="AD180" i="15"/>
  <c r="AJ180" i="15" s="1"/>
  <c r="AQ180" i="15"/>
  <c r="AD178" i="15"/>
  <c r="AJ178" i="15" s="1"/>
  <c r="AQ178" i="15"/>
  <c r="AD176" i="15"/>
  <c r="AJ176" i="15" s="1"/>
  <c r="AQ176" i="15"/>
  <c r="Z174" i="15"/>
  <c r="AQ174" i="15"/>
  <c r="AD172" i="15"/>
  <c r="AJ172" i="15" s="1"/>
  <c r="AQ172" i="15"/>
  <c r="AD168" i="15"/>
  <c r="AJ168" i="15" s="1"/>
  <c r="AQ168" i="15"/>
  <c r="Z162" i="15"/>
  <c r="AQ162" i="15"/>
  <c r="AD160" i="15"/>
  <c r="AJ160" i="15" s="1"/>
  <c r="AQ160" i="15"/>
  <c r="AD144" i="15"/>
  <c r="AJ144" i="15" s="1"/>
  <c r="AQ144" i="15"/>
  <c r="AD142" i="15"/>
  <c r="AJ142" i="15" s="1"/>
  <c r="AQ142" i="15"/>
  <c r="AD128" i="15"/>
  <c r="AJ128" i="15" s="1"/>
  <c r="AQ128" i="15"/>
  <c r="AD112" i="15"/>
  <c r="AJ112" i="15" s="1"/>
  <c r="AQ112" i="15"/>
  <c r="AQ195" i="15"/>
  <c r="AS185" i="15"/>
  <c r="AS180" i="15"/>
  <c r="AQ175" i="15"/>
  <c r="AS172" i="15"/>
  <c r="AQ167" i="15"/>
  <c r="AQ161" i="15"/>
  <c r="AQ139" i="15"/>
  <c r="AQ132" i="15"/>
  <c r="AS124" i="15"/>
  <c r="AS102" i="15"/>
  <c r="AQ99" i="15"/>
  <c r="B190" i="21"/>
  <c r="AW196" i="15"/>
  <c r="AS142" i="15"/>
  <c r="AQ117" i="15"/>
  <c r="AQ113" i="15"/>
  <c r="AQ106" i="15"/>
  <c r="AQ96" i="15"/>
  <c r="AQ94" i="15"/>
  <c r="AQ88" i="15"/>
  <c r="AQ84" i="15"/>
  <c r="AQ82" i="15"/>
  <c r="AQ80" i="15"/>
  <c r="AQ78" i="15"/>
  <c r="AQ74" i="15"/>
  <c r="AQ72" i="15"/>
  <c r="AB79" i="15"/>
  <c r="H80" i="19" s="1"/>
  <c r="AS97" i="15"/>
  <c r="AS89" i="15"/>
  <c r="AQ97" i="15"/>
  <c r="AQ95" i="15"/>
  <c r="AQ93" i="15"/>
  <c r="AQ91" i="15"/>
  <c r="AQ89" i="15"/>
  <c r="AQ87" i="15"/>
  <c r="AQ83" i="15"/>
  <c r="AQ81" i="15"/>
  <c r="AQ79" i="15"/>
  <c r="AQ75" i="15"/>
  <c r="AQ73" i="15"/>
  <c r="AQ69" i="15"/>
  <c r="AQ65" i="15"/>
  <c r="AQ63" i="15"/>
  <c r="AQ70" i="15"/>
  <c r="AQ66" i="15"/>
  <c r="AQ61" i="15"/>
  <c r="AQ67" i="15"/>
  <c r="AQ59" i="15"/>
  <c r="AQ64" i="15"/>
  <c r="AQ58" i="15"/>
  <c r="AQ5" i="15"/>
  <c r="AD5" i="15"/>
  <c r="AJ5" i="15" s="1"/>
  <c r="AY168" i="15"/>
  <c r="J168" i="21" s="1"/>
  <c r="AY144" i="15"/>
  <c r="J144" i="21" s="1"/>
  <c r="AY72" i="15"/>
  <c r="AS57" i="15"/>
  <c r="AQ56" i="15"/>
  <c r="AQ57" i="15"/>
  <c r="AQ27" i="15"/>
  <c r="AQ23" i="15"/>
  <c r="AQ19" i="15"/>
  <c r="AQ16" i="15"/>
  <c r="AT108" i="15"/>
  <c r="L191" i="21"/>
  <c r="L167" i="21"/>
  <c r="L143" i="21"/>
  <c r="AY119" i="15"/>
  <c r="L119" i="21"/>
  <c r="L95" i="21"/>
  <c r="AY95" i="15"/>
  <c r="L71" i="21"/>
  <c r="L178" i="21"/>
  <c r="L170" i="21"/>
  <c r="AY170" i="15"/>
  <c r="L162" i="21"/>
  <c r="AY162" i="15"/>
  <c r="AY126" i="15"/>
  <c r="L126" i="21"/>
  <c r="L114" i="21"/>
  <c r="L106" i="21"/>
  <c r="AY106" i="15"/>
  <c r="L98" i="21"/>
  <c r="L82" i="21"/>
  <c r="AY82" i="15"/>
  <c r="L66" i="21"/>
  <c r="L179" i="21"/>
  <c r="AY179" i="15"/>
  <c r="L127" i="21"/>
  <c r="L194" i="21"/>
  <c r="AY166" i="15"/>
  <c r="AY158" i="15"/>
  <c r="L158" i="21"/>
  <c r="L146" i="21"/>
  <c r="AY138" i="15"/>
  <c r="L138" i="21"/>
  <c r="L130" i="21"/>
  <c r="L74" i="21"/>
  <c r="AY74" i="15"/>
  <c r="L62" i="21"/>
  <c r="AY62" i="15"/>
  <c r="L147" i="21"/>
  <c r="AY147" i="15"/>
  <c r="L115" i="21"/>
  <c r="L83" i="21"/>
  <c r="L197" i="21"/>
  <c r="AY173" i="15"/>
  <c r="L173" i="21"/>
  <c r="L169" i="21"/>
  <c r="AY169" i="15"/>
  <c r="L161" i="21"/>
  <c r="AY161" i="15"/>
  <c r="L141" i="21"/>
  <c r="L137" i="21"/>
  <c r="AY137" i="15"/>
  <c r="L109" i="21"/>
  <c r="L105" i="21"/>
  <c r="AY105" i="15"/>
  <c r="L77" i="21"/>
  <c r="L73" i="21"/>
  <c r="AY73" i="15"/>
  <c r="L199" i="21"/>
  <c r="AY151" i="15"/>
  <c r="L151" i="21"/>
  <c r="L103" i="21"/>
  <c r="AY87" i="15"/>
  <c r="L87" i="21"/>
  <c r="AY200" i="15"/>
  <c r="L200" i="21"/>
  <c r="L196" i="21"/>
  <c r="L192" i="21"/>
  <c r="L188" i="21"/>
  <c r="AY188" i="15"/>
  <c r="AY176" i="15"/>
  <c r="L176" i="21"/>
  <c r="L164" i="21"/>
  <c r="L132" i="21"/>
  <c r="AY112" i="15"/>
  <c r="L112" i="21"/>
  <c r="L100" i="21"/>
  <c r="AY100" i="15"/>
  <c r="AY68" i="15"/>
  <c r="L68" i="21"/>
  <c r="AY183" i="15"/>
  <c r="L183" i="21"/>
  <c r="L159" i="21"/>
  <c r="L135" i="21"/>
  <c r="AY184" i="15"/>
  <c r="L184" i="21"/>
  <c r="L111" i="21"/>
  <c r="L59" i="21"/>
  <c r="L63" i="21"/>
  <c r="AY94" i="15"/>
  <c r="L94" i="21"/>
  <c r="AY190" i="15"/>
  <c r="L190" i="21"/>
  <c r="L80" i="21"/>
  <c r="AT199" i="15"/>
  <c r="F199" i="21" s="1"/>
  <c r="L72" i="21"/>
  <c r="G188" i="19"/>
  <c r="AV187" i="15"/>
  <c r="H187" i="21" s="1"/>
  <c r="G182" i="19"/>
  <c r="AV181" i="15"/>
  <c r="H181" i="21" s="1"/>
  <c r="G158" i="19"/>
  <c r="AV157" i="15"/>
  <c r="H157" i="21" s="1"/>
  <c r="G92" i="19"/>
  <c r="AV91" i="15"/>
  <c r="AT187" i="15"/>
  <c r="F187" i="21" s="1"/>
  <c r="E190" i="19"/>
  <c r="AT189" i="15"/>
  <c r="F189" i="21" s="1"/>
  <c r="E174" i="19"/>
  <c r="AT173" i="15"/>
  <c r="F173" i="21" s="1"/>
  <c r="E158" i="19"/>
  <c r="AT157" i="15"/>
  <c r="F157" i="21" s="1"/>
  <c r="E108" i="19"/>
  <c r="AT107" i="15"/>
  <c r="AT111" i="15"/>
  <c r="L193" i="21"/>
  <c r="AY193" i="15"/>
  <c r="L185" i="21"/>
  <c r="AY185" i="15"/>
  <c r="L165" i="21"/>
  <c r="AY165" i="15"/>
  <c r="AY153" i="15"/>
  <c r="L153" i="21"/>
  <c r="L145" i="21"/>
  <c r="AY145" i="15"/>
  <c r="AY133" i="15"/>
  <c r="L133" i="21"/>
  <c r="L121" i="21"/>
  <c r="AY113" i="15"/>
  <c r="L113" i="21"/>
  <c r="AY101" i="15"/>
  <c r="L101" i="21"/>
  <c r="L89" i="21"/>
  <c r="AY89" i="15"/>
  <c r="L81" i="21"/>
  <c r="AY81" i="15"/>
  <c r="AY69" i="15"/>
  <c r="L69" i="21"/>
  <c r="L57" i="21"/>
  <c r="AY57" i="15"/>
  <c r="AT194" i="15"/>
  <c r="F194" i="21" s="1"/>
  <c r="AT179" i="15"/>
  <c r="F179" i="21" s="1"/>
  <c r="AV189" i="15"/>
  <c r="H189" i="21" s="1"/>
  <c r="L177" i="21"/>
  <c r="L156" i="21"/>
  <c r="AY136" i="15"/>
  <c r="L136" i="21"/>
  <c r="AY128" i="15"/>
  <c r="L128" i="21"/>
  <c r="L124" i="21"/>
  <c r="AY124" i="15"/>
  <c r="L104" i="21"/>
  <c r="AY96" i="15"/>
  <c r="L96" i="21"/>
  <c r="L92" i="21"/>
  <c r="AY64" i="15"/>
  <c r="L64" i="21"/>
  <c r="AY60" i="15"/>
  <c r="L60" i="21"/>
  <c r="AT155" i="15"/>
  <c r="F155" i="21" s="1"/>
  <c r="L168" i="21"/>
  <c r="AY160" i="15"/>
  <c r="L160" i="21"/>
  <c r="L144" i="21"/>
  <c r="K17" i="20"/>
  <c r="AY37" i="15"/>
  <c r="K37" i="21"/>
  <c r="K21" i="21"/>
  <c r="K31" i="20"/>
  <c r="K21" i="20"/>
  <c r="K28" i="20"/>
  <c r="K20" i="20"/>
  <c r="K12" i="20"/>
  <c r="K51" i="20"/>
  <c r="K9" i="20"/>
  <c r="K4" i="20"/>
  <c r="K45" i="20"/>
  <c r="K27" i="20"/>
  <c r="K11" i="20"/>
  <c r="K54" i="21"/>
  <c r="K50" i="21"/>
  <c r="K46" i="21"/>
  <c r="K42" i="21"/>
  <c r="AY42" i="15"/>
  <c r="K38" i="21"/>
  <c r="K34" i="21"/>
  <c r="AY30" i="15"/>
  <c r="K30" i="21"/>
  <c r="K26" i="21"/>
  <c r="K22" i="21"/>
  <c r="K18" i="21"/>
  <c r="K14" i="21"/>
  <c r="AY10" i="15"/>
  <c r="K10" i="21"/>
  <c r="K6" i="21"/>
  <c r="K29" i="21"/>
  <c r="K29" i="20"/>
  <c r="K43" i="20"/>
  <c r="K35" i="20"/>
  <c r="K19" i="20"/>
  <c r="K15" i="20"/>
  <c r="K42" i="20"/>
  <c r="K34" i="20"/>
  <c r="K18" i="20"/>
  <c r="K10" i="20"/>
  <c r="K5" i="21"/>
  <c r="K52" i="21"/>
  <c r="K48" i="21"/>
  <c r="AY48" i="15"/>
  <c r="K44" i="21"/>
  <c r="K40" i="21"/>
  <c r="K32" i="21"/>
  <c r="AY28" i="15"/>
  <c r="K28" i="21"/>
  <c r="K24" i="21"/>
  <c r="K20" i="21"/>
  <c r="AY16" i="15"/>
  <c r="K16" i="21"/>
  <c r="K12" i="21"/>
  <c r="K8" i="21"/>
  <c r="AY8" i="15"/>
  <c r="K33" i="20"/>
  <c r="K50" i="20"/>
  <c r="K45" i="21"/>
  <c r="K13" i="21"/>
  <c r="K26" i="20"/>
  <c r="K36" i="21"/>
  <c r="AY36" i="15"/>
  <c r="K7" i="20"/>
  <c r="K25" i="20"/>
  <c r="K49" i="20"/>
  <c r="K41" i="20"/>
  <c r="K53" i="21"/>
  <c r="K23" i="20"/>
  <c r="K13" i="20"/>
  <c r="K55" i="21"/>
  <c r="AY55" i="15"/>
  <c r="K47" i="21"/>
  <c r="K39" i="21"/>
  <c r="K31" i="21"/>
  <c r="AY23" i="15"/>
  <c r="K23" i="21"/>
  <c r="K15" i="21"/>
  <c r="AY15" i="15"/>
  <c r="K7" i="21"/>
  <c r="AY41" i="15"/>
  <c r="K41" i="21"/>
  <c r="K9" i="21"/>
  <c r="AY9" i="15"/>
  <c r="Z37" i="15"/>
  <c r="AQ37" i="15"/>
  <c r="K51" i="21"/>
  <c r="K43" i="21"/>
  <c r="K35" i="21"/>
  <c r="K27" i="21"/>
  <c r="K19" i="21"/>
  <c r="W55" i="15"/>
  <c r="AQ55" i="15"/>
  <c r="AD51" i="15"/>
  <c r="AJ51" i="15" s="1"/>
  <c r="AQ51" i="15"/>
  <c r="AD43" i="15"/>
  <c r="AJ43" i="15" s="1"/>
  <c r="AQ43" i="15"/>
  <c r="AD38" i="15"/>
  <c r="AJ38" i="15" s="1"/>
  <c r="AQ38" i="15"/>
  <c r="W35" i="15"/>
  <c r="AQ35" i="15"/>
  <c r="AB30" i="15"/>
  <c r="H30" i="19" s="1"/>
  <c r="AQ30" i="15"/>
  <c r="AD28" i="15"/>
  <c r="AQ28" i="15"/>
  <c r="AD18" i="15"/>
  <c r="AQ18" i="15"/>
  <c r="AQ24" i="15"/>
  <c r="D48" i="19"/>
  <c r="AS48" i="15"/>
  <c r="AY4" i="15"/>
  <c r="K33" i="21"/>
  <c r="Z50" i="15"/>
  <c r="AQ50" i="15"/>
  <c r="AD46" i="15"/>
  <c r="AJ46" i="15" s="1"/>
  <c r="AQ46" i="15"/>
  <c r="Z42" i="15"/>
  <c r="AQ42" i="15"/>
  <c r="AD20" i="15"/>
  <c r="AQ20" i="15"/>
  <c r="AD17" i="15"/>
  <c r="AQ17" i="15"/>
  <c r="AQ40" i="15"/>
  <c r="AQ36" i="15"/>
  <c r="K49" i="21"/>
  <c r="AY49" i="15"/>
  <c r="AY17" i="15"/>
  <c r="K17" i="21"/>
  <c r="AQ48" i="15"/>
  <c r="K25" i="21"/>
  <c r="AD25" i="15"/>
  <c r="AJ25" i="15" s="1"/>
  <c r="AQ25" i="15"/>
  <c r="AD39" i="15"/>
  <c r="AJ39" i="15" s="1"/>
  <c r="AQ39" i="15"/>
  <c r="AQ52" i="15"/>
  <c r="AV183" i="15"/>
  <c r="H183" i="21" s="1"/>
  <c r="AV174" i="15"/>
  <c r="H174" i="21" s="1"/>
  <c r="AV158" i="15"/>
  <c r="H158" i="21" s="1"/>
  <c r="AV200" i="15"/>
  <c r="H200" i="21" s="1"/>
  <c r="AV168" i="15"/>
  <c r="H168" i="21" s="1"/>
  <c r="AQ33" i="15"/>
  <c r="B189" i="20"/>
  <c r="B179" i="20"/>
  <c r="K200" i="20"/>
  <c r="K192" i="20"/>
  <c r="K184" i="20"/>
  <c r="K176" i="20"/>
  <c r="K168" i="20"/>
  <c r="K160" i="20"/>
  <c r="K152" i="20"/>
  <c r="K144" i="20"/>
  <c r="K136" i="20"/>
  <c r="K128" i="20"/>
  <c r="K120" i="20"/>
  <c r="K112" i="20"/>
  <c r="K104" i="20"/>
  <c r="K96" i="20"/>
  <c r="K88" i="20"/>
  <c r="K80" i="20"/>
  <c r="K72" i="20"/>
  <c r="K64" i="20"/>
  <c r="K56" i="20"/>
  <c r="K48" i="20"/>
  <c r="K40" i="20"/>
  <c r="K32" i="20"/>
  <c r="K24" i="20"/>
  <c r="K16" i="20"/>
  <c r="K8" i="20"/>
  <c r="K198" i="20"/>
  <c r="K190" i="20"/>
  <c r="K182" i="20"/>
  <c r="K174" i="20"/>
  <c r="K166" i="20"/>
  <c r="K158" i="20"/>
  <c r="K150" i="20"/>
  <c r="K142" i="20"/>
  <c r="K134" i="20"/>
  <c r="K126" i="20"/>
  <c r="K118" i="20"/>
  <c r="K110" i="20"/>
  <c r="K102" i="20"/>
  <c r="K94" i="20"/>
  <c r="K86" i="20"/>
  <c r="K78" i="20"/>
  <c r="K70" i="20"/>
  <c r="K62" i="20"/>
  <c r="K54" i="20"/>
  <c r="K46" i="20"/>
  <c r="K38" i="20"/>
  <c r="K30" i="20"/>
  <c r="K22" i="20"/>
  <c r="K14" i="20"/>
  <c r="K6" i="20"/>
  <c r="K197" i="20"/>
  <c r="K189" i="20"/>
  <c r="K181" i="20"/>
  <c r="K173" i="20"/>
  <c r="K165" i="20"/>
  <c r="K157" i="20"/>
  <c r="K149" i="20"/>
  <c r="K141" i="20"/>
  <c r="K133" i="20"/>
  <c r="K125" i="20"/>
  <c r="K117" i="20"/>
  <c r="K109" i="20"/>
  <c r="K101" i="20"/>
  <c r="K85" i="20"/>
  <c r="K77" i="20"/>
  <c r="K69" i="20"/>
  <c r="K61" i="20"/>
  <c r="K53" i="20"/>
  <c r="K37" i="20"/>
  <c r="K5" i="20"/>
  <c r="K196" i="20"/>
  <c r="K188" i="20"/>
  <c r="K180" i="20"/>
  <c r="K172" i="20"/>
  <c r="K164" i="20"/>
  <c r="K156" i="20"/>
  <c r="K148" i="20"/>
  <c r="K140" i="20"/>
  <c r="K132" i="20"/>
  <c r="K124" i="20"/>
  <c r="K116" i="20"/>
  <c r="K108" i="20"/>
  <c r="K100" i="20"/>
  <c r="K92" i="20"/>
  <c r="K84" i="20"/>
  <c r="K76" i="20"/>
  <c r="K68" i="20"/>
  <c r="K60" i="20"/>
  <c r="K52" i="20"/>
  <c r="K44" i="20"/>
  <c r="K36" i="20"/>
  <c r="K195" i="20"/>
  <c r="K187" i="20"/>
  <c r="K179" i="20"/>
  <c r="K171" i="20"/>
  <c r="K163" i="20"/>
  <c r="K155" i="20"/>
  <c r="K147" i="20"/>
  <c r="K139" i="20"/>
  <c r="K131" i="20"/>
  <c r="K123" i="20"/>
  <c r="K115" i="20"/>
  <c r="K107" i="20"/>
  <c r="K99" i="20"/>
  <c r="K91" i="20"/>
  <c r="K83" i="20"/>
  <c r="K75" i="20"/>
  <c r="K67" i="20"/>
  <c r="K194" i="20"/>
  <c r="K186" i="20"/>
  <c r="K178" i="20"/>
  <c r="K170" i="20"/>
  <c r="K162" i="20"/>
  <c r="K154" i="20"/>
  <c r="K146" i="20"/>
  <c r="K138" i="20"/>
  <c r="K130" i="20"/>
  <c r="K122" i="20"/>
  <c r="K114" i="20"/>
  <c r="K106" i="20"/>
  <c r="K90" i="20"/>
  <c r="K74" i="20"/>
  <c r="K66" i="20"/>
  <c r="K193" i="20"/>
  <c r="K185" i="20"/>
  <c r="K177" i="20"/>
  <c r="K169" i="20"/>
  <c r="K161" i="20"/>
  <c r="K153" i="20"/>
  <c r="K145" i="20"/>
  <c r="K137" i="20"/>
  <c r="K129" i="20"/>
  <c r="K121" i="20"/>
  <c r="K113" i="20"/>
  <c r="K105" i="20"/>
  <c r="K97" i="20"/>
  <c r="K89" i="20"/>
  <c r="K81" i="20"/>
  <c r="K73" i="20"/>
  <c r="K65" i="20"/>
  <c r="K199" i="20"/>
  <c r="K191" i="20"/>
  <c r="K183" i="20"/>
  <c r="K175" i="20"/>
  <c r="K167" i="20"/>
  <c r="K151" i="20"/>
  <c r="K143" i="20"/>
  <c r="K135" i="20"/>
  <c r="K127" i="20"/>
  <c r="K119" i="20"/>
  <c r="K111" i="20"/>
  <c r="K103" i="20"/>
  <c r="K95" i="20"/>
  <c r="K79" i="20"/>
  <c r="K63" i="20"/>
  <c r="K55" i="20"/>
  <c r="K47" i="20"/>
  <c r="K39" i="20"/>
  <c r="AG157" i="15"/>
  <c r="L143" i="20"/>
  <c r="L121" i="20"/>
  <c r="L101" i="20"/>
  <c r="L197" i="20"/>
  <c r="L145" i="20"/>
  <c r="L138" i="20"/>
  <c r="L136" i="20"/>
  <c r="L127" i="20"/>
  <c r="L105" i="20"/>
  <c r="L98" i="20"/>
  <c r="L89" i="20"/>
  <c r="L85" i="20"/>
  <c r="L194" i="20"/>
  <c r="L192" i="20"/>
  <c r="L190" i="20"/>
  <c r="L181" i="20"/>
  <c r="L174" i="20"/>
  <c r="L165" i="20"/>
  <c r="L156" i="20"/>
  <c r="L147" i="20"/>
  <c r="L129" i="20"/>
  <c r="L116" i="20"/>
  <c r="L82" i="20"/>
  <c r="L114" i="20"/>
  <c r="L103" i="20"/>
  <c r="L188" i="20"/>
  <c r="L172" i="20"/>
  <c r="L178" i="20"/>
  <c r="L169" i="20"/>
  <c r="L158" i="20"/>
  <c r="L125" i="20"/>
  <c r="L100" i="20"/>
  <c r="L73" i="20"/>
  <c r="L179" i="20"/>
  <c r="L161" i="20"/>
  <c r="L152" i="20"/>
  <c r="L141" i="20"/>
  <c r="L200" i="20"/>
  <c r="L191" i="20"/>
  <c r="L171" i="20"/>
  <c r="L160" i="20"/>
  <c r="L153" i="20"/>
  <c r="L149" i="20"/>
  <c r="L142" i="20"/>
  <c r="L135" i="20"/>
  <c r="L133" i="20"/>
  <c r="L122" i="20"/>
  <c r="L113" i="20"/>
  <c r="L111" i="20"/>
  <c r="L109" i="20"/>
  <c r="L95" i="20"/>
  <c r="L93" i="20"/>
  <c r="L64" i="20"/>
  <c r="L154" i="20"/>
  <c r="L87" i="20"/>
  <c r="L176" i="20"/>
  <c r="L180" i="20"/>
  <c r="L146" i="20"/>
  <c r="L110" i="20"/>
  <c r="L198" i="20"/>
  <c r="L185" i="20"/>
  <c r="L162" i="20"/>
  <c r="L196" i="20"/>
  <c r="L187" i="20"/>
  <c r="L164" i="20"/>
  <c r="L155" i="20"/>
  <c r="L144" i="20"/>
  <c r="L106" i="20"/>
  <c r="L97" i="20"/>
  <c r="L90" i="20"/>
  <c r="L193" i="20"/>
  <c r="L189" i="20"/>
  <c r="L182" i="20"/>
  <c r="L175" i="20"/>
  <c r="L173" i="20"/>
  <c r="L166" i="20"/>
  <c r="L150" i="20"/>
  <c r="L130" i="20"/>
  <c r="L124" i="20"/>
  <c r="L81" i="20"/>
  <c r="L79" i="20"/>
  <c r="L70" i="20"/>
  <c r="L59" i="20"/>
  <c r="L163" i="20"/>
  <c r="L94" i="20"/>
  <c r="L195" i="20"/>
  <c r="L186" i="20"/>
  <c r="L184" i="20"/>
  <c r="L177" i="20"/>
  <c r="L170" i="20"/>
  <c r="L168" i="20"/>
  <c r="L157" i="20"/>
  <c r="L148" i="20"/>
  <c r="L132" i="20"/>
  <c r="L126" i="20"/>
  <c r="L119" i="20"/>
  <c r="L117" i="20"/>
  <c r="L108" i="20"/>
  <c r="L92" i="20"/>
  <c r="L77" i="20"/>
  <c r="L37" i="20"/>
  <c r="L33" i="20"/>
  <c r="L29" i="20"/>
  <c r="L25" i="20"/>
  <c r="L21" i="20"/>
  <c r="L17" i="20"/>
  <c r="L13" i="20"/>
  <c r="L9" i="20"/>
  <c r="L5" i="20"/>
  <c r="L74" i="20"/>
  <c r="L72" i="20"/>
  <c r="L49" i="20"/>
  <c r="L83" i="20"/>
  <c r="L68" i="20"/>
  <c r="L167" i="20"/>
  <c r="L140" i="20"/>
  <c r="L118" i="20"/>
  <c r="L131" i="20"/>
  <c r="L123" i="20"/>
  <c r="L112" i="20"/>
  <c r="L96" i="20"/>
  <c r="L80" i="20"/>
  <c r="L67" i="20"/>
  <c r="L57" i="20"/>
  <c r="L55" i="20"/>
  <c r="L51" i="20"/>
  <c r="L62" i="20"/>
  <c r="L159" i="20"/>
  <c r="L86" i="20"/>
  <c r="L45" i="20"/>
  <c r="L36" i="20"/>
  <c r="L32" i="20"/>
  <c r="L28" i="20"/>
  <c r="L20" i="20"/>
  <c r="L16" i="20"/>
  <c r="L12" i="20"/>
  <c r="L8" i="20"/>
  <c r="L107" i="20"/>
  <c r="L91" i="20"/>
  <c r="L76" i="20"/>
  <c r="L65" i="20"/>
  <c r="L53" i="20"/>
  <c r="L199" i="20"/>
  <c r="L134" i="20"/>
  <c r="L102" i="20"/>
  <c r="L40" i="20"/>
  <c r="L78" i="20"/>
  <c r="L71" i="20"/>
  <c r="L63" i="20"/>
  <c r="L61" i="20"/>
  <c r="L183" i="20"/>
  <c r="L137" i="20"/>
  <c r="L41" i="20"/>
  <c r="L35" i="20"/>
  <c r="L27" i="20"/>
  <c r="L15" i="20"/>
  <c r="L11" i="20"/>
  <c r="L7" i="20"/>
  <c r="L120" i="20"/>
  <c r="L84" i="20"/>
  <c r="L69" i="20"/>
  <c r="L54" i="20"/>
  <c r="L50" i="20"/>
  <c r="L128" i="20"/>
  <c r="L151" i="20"/>
  <c r="L48" i="20"/>
  <c r="L43" i="20"/>
  <c r="L31" i="20"/>
  <c r="L19" i="20"/>
  <c r="L115" i="20"/>
  <c r="L104" i="20"/>
  <c r="L88" i="20"/>
  <c r="L75" i="20"/>
  <c r="L58" i="20"/>
  <c r="L56" i="20"/>
  <c r="L44" i="20"/>
  <c r="L47" i="20"/>
  <c r="L39" i="20"/>
  <c r="L23" i="20"/>
  <c r="L46" i="20"/>
  <c r="L42" i="20"/>
  <c r="L38" i="20"/>
  <c r="L34" i="20"/>
  <c r="L30" i="20"/>
  <c r="L26" i="20"/>
  <c r="L22" i="20"/>
  <c r="L18" i="20"/>
  <c r="L14" i="20"/>
  <c r="L10" i="20"/>
  <c r="L6" i="20"/>
  <c r="L139" i="20"/>
  <c r="L99" i="20"/>
  <c r="L66" i="20"/>
  <c r="L60" i="20"/>
  <c r="L52" i="20"/>
  <c r="Z140" i="15"/>
  <c r="BH140" i="15" s="1"/>
  <c r="G140" i="22" s="1"/>
  <c r="Z180" i="15"/>
  <c r="Z52" i="15"/>
  <c r="AB142" i="15"/>
  <c r="H143" i="19" s="1"/>
  <c r="AB63" i="15"/>
  <c r="H63" i="19" s="1"/>
  <c r="AF135" i="15"/>
  <c r="AG179" i="15"/>
  <c r="AF179" i="15"/>
  <c r="AF133" i="15"/>
  <c r="AF196" i="15"/>
  <c r="AF176" i="15"/>
  <c r="AG155" i="15"/>
  <c r="AD109" i="15"/>
  <c r="AJ109" i="15" s="1"/>
  <c r="Z199" i="15"/>
  <c r="BH199" i="15" s="1"/>
  <c r="G199" i="22" s="1"/>
  <c r="D126" i="19"/>
  <c r="AF125" i="15"/>
  <c r="AG173" i="15"/>
  <c r="AF127" i="15"/>
  <c r="Z190" i="15"/>
  <c r="BH190" i="15" s="1"/>
  <c r="G190" i="22" s="1"/>
  <c r="AD190" i="15"/>
  <c r="AJ190" i="15" s="1"/>
  <c r="AF173" i="15"/>
  <c r="AF100" i="15"/>
  <c r="AF185" i="15"/>
  <c r="AF147" i="15"/>
  <c r="AF119" i="15"/>
  <c r="AF141" i="15"/>
  <c r="AD117" i="15"/>
  <c r="AJ117" i="15" s="1"/>
  <c r="G162" i="19"/>
  <c r="AI161" i="15"/>
  <c r="AB186" i="15"/>
  <c r="H187" i="19" s="1"/>
  <c r="AB35" i="15"/>
  <c r="H35" i="19" s="1"/>
  <c r="AF139" i="15"/>
  <c r="D192" i="19"/>
  <c r="AF191" i="15"/>
  <c r="AF131" i="15"/>
  <c r="AB100" i="15"/>
  <c r="AD100" i="15"/>
  <c r="AJ100" i="15" s="1"/>
  <c r="Z100" i="15"/>
  <c r="G118" i="19"/>
  <c r="AI117" i="15"/>
  <c r="D47" i="19"/>
  <c r="AF47" i="15"/>
  <c r="D194" i="19"/>
  <c r="AF193" i="15"/>
  <c r="G176" i="19"/>
  <c r="AI175" i="15"/>
  <c r="D130" i="19"/>
  <c r="AF129" i="15"/>
  <c r="Z49" i="15"/>
  <c r="AD49" i="15"/>
  <c r="AJ49" i="15" s="1"/>
  <c r="AD197" i="15"/>
  <c r="AJ197" i="15" s="1"/>
  <c r="Z197" i="15"/>
  <c r="B192" i="19"/>
  <c r="AD191" i="15"/>
  <c r="AJ191" i="15" s="1"/>
  <c r="AD170" i="15"/>
  <c r="AJ170" i="15" s="1"/>
  <c r="Z170" i="15"/>
  <c r="E149" i="19"/>
  <c r="AG148" i="15"/>
  <c r="W62" i="15"/>
  <c r="AD62" i="15"/>
  <c r="AJ62" i="15" s="1"/>
  <c r="AB60" i="15"/>
  <c r="AD60" i="15"/>
  <c r="AJ60" i="15" s="1"/>
  <c r="D58" i="19"/>
  <c r="AF58" i="15"/>
  <c r="D56" i="19"/>
  <c r="AF56" i="15"/>
  <c r="D54" i="19"/>
  <c r="AF54" i="15"/>
  <c r="Z122" i="15"/>
  <c r="AD122" i="15"/>
  <c r="AJ122" i="15" s="1"/>
  <c r="Z114" i="15"/>
  <c r="AD114" i="15"/>
  <c r="AJ114" i="15" s="1"/>
  <c r="W102" i="15"/>
  <c r="AD102" i="15"/>
  <c r="AJ102" i="15" s="1"/>
  <c r="D45" i="19"/>
  <c r="AF45" i="15"/>
  <c r="D188" i="19"/>
  <c r="AF187" i="15"/>
  <c r="G180" i="19"/>
  <c r="AI179" i="15"/>
  <c r="W47" i="15"/>
  <c r="AD47" i="15"/>
  <c r="AJ47" i="15" s="1"/>
  <c r="AB47" i="15"/>
  <c r="G195" i="19"/>
  <c r="AI194" i="15"/>
  <c r="Z164" i="15"/>
  <c r="AD164" i="15"/>
  <c r="AJ164" i="15" s="1"/>
  <c r="D163" i="19"/>
  <c r="AF162" i="15"/>
  <c r="D161" i="19"/>
  <c r="AF160" i="15"/>
  <c r="D159" i="19"/>
  <c r="AF158" i="15"/>
  <c r="D157" i="19"/>
  <c r="AF156" i="15"/>
  <c r="D155" i="19"/>
  <c r="AF154" i="15"/>
  <c r="D153" i="19"/>
  <c r="AF152" i="15"/>
  <c r="D151" i="19"/>
  <c r="AF150" i="15"/>
  <c r="D149" i="19"/>
  <c r="AF148" i="15"/>
  <c r="D147" i="19"/>
  <c r="AF146" i="15"/>
  <c r="D145" i="19"/>
  <c r="AF144" i="15"/>
  <c r="AD85" i="15"/>
  <c r="AJ85" i="15" s="1"/>
  <c r="Z85" i="15"/>
  <c r="AF200" i="15"/>
  <c r="D162" i="19"/>
  <c r="AF161" i="15"/>
  <c r="Z108" i="15"/>
  <c r="AD108" i="15"/>
  <c r="AJ108" i="15" s="1"/>
  <c r="E171" i="19"/>
  <c r="AG170" i="15"/>
  <c r="G126" i="19"/>
  <c r="AI125" i="15"/>
  <c r="G116" i="19"/>
  <c r="AI115" i="15"/>
  <c r="D43" i="19"/>
  <c r="AF43" i="15"/>
  <c r="D62" i="19"/>
  <c r="AF62" i="15"/>
  <c r="G197" i="19"/>
  <c r="AI196" i="15"/>
  <c r="B184" i="19"/>
  <c r="AD183" i="15"/>
  <c r="AJ183" i="15" s="1"/>
  <c r="Z181" i="15"/>
  <c r="AD181" i="15"/>
  <c r="AJ181" i="15" s="1"/>
  <c r="D178" i="19"/>
  <c r="AF177" i="15"/>
  <c r="D176" i="19"/>
  <c r="AF175" i="15"/>
  <c r="Z166" i="15"/>
  <c r="AD166" i="15"/>
  <c r="AJ166" i="15" s="1"/>
  <c r="D82" i="19"/>
  <c r="AF81" i="15"/>
  <c r="E197" i="19"/>
  <c r="AG196" i="15"/>
  <c r="G187" i="19"/>
  <c r="AI186" i="15"/>
  <c r="AB162" i="15"/>
  <c r="AD162" i="15"/>
  <c r="AJ162" i="15" s="1"/>
  <c r="Z158" i="15"/>
  <c r="AD158" i="15"/>
  <c r="AJ158" i="15" s="1"/>
  <c r="Z156" i="15"/>
  <c r="AD156" i="15"/>
  <c r="AJ156" i="15" s="1"/>
  <c r="AB154" i="15"/>
  <c r="AD154" i="15"/>
  <c r="AJ154" i="15" s="1"/>
  <c r="D80" i="19"/>
  <c r="AF79" i="15"/>
  <c r="D78" i="19"/>
  <c r="AF77" i="15"/>
  <c r="D76" i="19"/>
  <c r="AF75" i="15"/>
  <c r="D73" i="19"/>
  <c r="AF73" i="15"/>
  <c r="D71" i="19"/>
  <c r="AF71" i="15"/>
  <c r="D25" i="19"/>
  <c r="AF25" i="15"/>
  <c r="D15" i="19"/>
  <c r="AF15" i="15"/>
  <c r="AG194" i="15"/>
  <c r="B168" i="19"/>
  <c r="AD167" i="15"/>
  <c r="AJ167" i="15" s="1"/>
  <c r="AB167" i="15"/>
  <c r="AB118" i="15"/>
  <c r="AD118" i="15"/>
  <c r="AJ118" i="15" s="1"/>
  <c r="G108" i="19"/>
  <c r="AI107" i="15"/>
  <c r="D38" i="19"/>
  <c r="AF38" i="15"/>
  <c r="D198" i="19"/>
  <c r="AF197" i="15"/>
  <c r="E184" i="19"/>
  <c r="AG183" i="15"/>
  <c r="W45" i="15"/>
  <c r="AD45" i="15"/>
  <c r="AJ45" i="15" s="1"/>
  <c r="AB199" i="15"/>
  <c r="D199" i="19"/>
  <c r="AF198" i="15"/>
  <c r="D195" i="19"/>
  <c r="AF194" i="15"/>
  <c r="D193" i="19"/>
  <c r="AF192" i="15"/>
  <c r="D191" i="19"/>
  <c r="AF190" i="15"/>
  <c r="D189" i="19"/>
  <c r="AF188" i="15"/>
  <c r="E187" i="19"/>
  <c r="AG186" i="15"/>
  <c r="G179" i="19"/>
  <c r="AI178" i="15"/>
  <c r="D170" i="19"/>
  <c r="AF169" i="15"/>
  <c r="D34" i="19"/>
  <c r="AF34" i="15"/>
  <c r="D29" i="19"/>
  <c r="AF29" i="15"/>
  <c r="Z15" i="15"/>
  <c r="AD15" i="15"/>
  <c r="AJ15" i="15" s="1"/>
  <c r="AD199" i="15"/>
  <c r="AJ199" i="15" s="1"/>
  <c r="Z165" i="15"/>
  <c r="AD165" i="15"/>
  <c r="AJ165" i="15" s="1"/>
  <c r="W126" i="15"/>
  <c r="AD126" i="15"/>
  <c r="AJ126" i="15" s="1"/>
  <c r="AB110" i="15"/>
  <c r="AD110" i="15"/>
  <c r="AJ110" i="15" s="1"/>
  <c r="E169" i="19"/>
  <c r="AG168" i="15"/>
  <c r="G112" i="19"/>
  <c r="AI111" i="15"/>
  <c r="D41" i="19"/>
  <c r="AF41" i="15"/>
  <c r="D196" i="19"/>
  <c r="AF195" i="15"/>
  <c r="D190" i="19"/>
  <c r="AF189" i="15"/>
  <c r="E182" i="19"/>
  <c r="AG181" i="15"/>
  <c r="G174" i="19"/>
  <c r="AI173" i="15"/>
  <c r="D60" i="19"/>
  <c r="AF60" i="15"/>
  <c r="G200" i="19"/>
  <c r="AI199" i="15"/>
  <c r="Z198" i="15"/>
  <c r="AD198" i="15"/>
  <c r="AJ198" i="15" s="1"/>
  <c r="Z196" i="15"/>
  <c r="AD196" i="15"/>
  <c r="AJ196" i="15" s="1"/>
  <c r="Z188" i="15"/>
  <c r="AD188" i="15"/>
  <c r="AJ188" i="15" s="1"/>
  <c r="D187" i="19"/>
  <c r="AF186" i="15"/>
  <c r="D185" i="19"/>
  <c r="AF184" i="15"/>
  <c r="D183" i="19"/>
  <c r="AF182" i="15"/>
  <c r="E179" i="19"/>
  <c r="AG178" i="15"/>
  <c r="E175" i="19"/>
  <c r="AG174" i="15"/>
  <c r="Z172" i="15"/>
  <c r="AB170" i="15"/>
  <c r="D99" i="19"/>
  <c r="AF98" i="15"/>
  <c r="D97" i="19"/>
  <c r="AF96" i="15"/>
  <c r="D95" i="19"/>
  <c r="AF94" i="15"/>
  <c r="D93" i="19"/>
  <c r="AF92" i="15"/>
  <c r="D91" i="19"/>
  <c r="AF90" i="15"/>
  <c r="D89" i="19"/>
  <c r="AF88" i="15"/>
  <c r="B34" i="19"/>
  <c r="AD34" i="15"/>
  <c r="AJ34" i="15" s="1"/>
  <c r="Z34" i="15"/>
  <c r="W29" i="15"/>
  <c r="AD29" i="15"/>
  <c r="AJ29" i="15" s="1"/>
  <c r="AD193" i="15"/>
  <c r="AJ193" i="15" s="1"/>
  <c r="AI174" i="15"/>
  <c r="D175" i="19"/>
  <c r="AF174" i="15"/>
  <c r="G171" i="19"/>
  <c r="AI170" i="15"/>
  <c r="G160" i="19"/>
  <c r="AI159" i="15"/>
  <c r="G156" i="19"/>
  <c r="AI155" i="15"/>
  <c r="Z150" i="15"/>
  <c r="AD150" i="15"/>
  <c r="AJ150" i="15" s="1"/>
  <c r="Z146" i="15"/>
  <c r="AD146" i="15"/>
  <c r="AJ146" i="15" s="1"/>
  <c r="Z132" i="15"/>
  <c r="AB130" i="15"/>
  <c r="AB95" i="15"/>
  <c r="Z92" i="15"/>
  <c r="AD92" i="15"/>
  <c r="AJ92" i="15" s="1"/>
  <c r="AB90" i="15"/>
  <c r="AD90" i="15"/>
  <c r="AJ90" i="15" s="1"/>
  <c r="D87" i="19"/>
  <c r="AF86" i="15"/>
  <c r="Z77" i="15"/>
  <c r="AD77" i="15"/>
  <c r="AJ77" i="15" s="1"/>
  <c r="B71" i="19"/>
  <c r="AD71" i="15"/>
  <c r="AJ71" i="15" s="1"/>
  <c r="D69" i="19"/>
  <c r="AF69" i="15"/>
  <c r="D67" i="19"/>
  <c r="AF67" i="15"/>
  <c r="D65" i="19"/>
  <c r="AF65" i="15"/>
  <c r="B58" i="19"/>
  <c r="AD58" i="15"/>
  <c r="AJ58" i="15" s="1"/>
  <c r="W54" i="15"/>
  <c r="AD54" i="15"/>
  <c r="AJ54" i="15" s="1"/>
  <c r="D52" i="19"/>
  <c r="AF52" i="15"/>
  <c r="Z41" i="15"/>
  <c r="AD41" i="15"/>
  <c r="AJ41" i="15" s="1"/>
  <c r="D31" i="19"/>
  <c r="AF31" i="15"/>
  <c r="D27" i="19"/>
  <c r="AF27" i="15"/>
  <c r="D24" i="19"/>
  <c r="AF24" i="15"/>
  <c r="D22" i="19"/>
  <c r="AF22" i="15"/>
  <c r="D20" i="19"/>
  <c r="AF20" i="15"/>
  <c r="D17" i="19"/>
  <c r="AF17" i="15"/>
  <c r="W71" i="15"/>
  <c r="AI189" i="15"/>
  <c r="AI183" i="15"/>
  <c r="AD182" i="15"/>
  <c r="AJ182" i="15" s="1"/>
  <c r="AF171" i="15"/>
  <c r="AF167" i="15"/>
  <c r="AF165" i="15"/>
  <c r="AF163" i="15"/>
  <c r="AF159" i="15"/>
  <c r="AF157" i="15"/>
  <c r="AF151" i="15"/>
  <c r="AD149" i="15"/>
  <c r="AJ149" i="15" s="1"/>
  <c r="AD141" i="15"/>
  <c r="AJ141" i="15" s="1"/>
  <c r="AG108" i="15"/>
  <c r="AD95" i="15"/>
  <c r="AJ95" i="15" s="1"/>
  <c r="AF57" i="15"/>
  <c r="AD30" i="15"/>
  <c r="AJ30" i="15" s="1"/>
  <c r="E75" i="19"/>
  <c r="AG200" i="15"/>
  <c r="D200" i="19"/>
  <c r="AF199" i="15"/>
  <c r="E162" i="19"/>
  <c r="AG161" i="15"/>
  <c r="D139" i="19"/>
  <c r="AF138" i="15"/>
  <c r="D137" i="19"/>
  <c r="AF136" i="15"/>
  <c r="D124" i="19"/>
  <c r="AF123" i="15"/>
  <c r="D122" i="19"/>
  <c r="AF121" i="15"/>
  <c r="D118" i="19"/>
  <c r="AF117" i="15"/>
  <c r="D114" i="19"/>
  <c r="AF113" i="15"/>
  <c r="D112" i="19"/>
  <c r="AF111" i="15"/>
  <c r="D106" i="19"/>
  <c r="AF105" i="15"/>
  <c r="AB87" i="15"/>
  <c r="W86" i="15"/>
  <c r="AD86" i="15"/>
  <c r="AJ86" i="15" s="1"/>
  <c r="D85" i="19"/>
  <c r="AF84" i="15"/>
  <c r="D50" i="19"/>
  <c r="AF50" i="15"/>
  <c r="D35" i="19"/>
  <c r="AF35" i="15"/>
  <c r="W31" i="15"/>
  <c r="AD31" i="15"/>
  <c r="AJ31" i="15" s="1"/>
  <c r="Z28" i="15"/>
  <c r="B27" i="19"/>
  <c r="AD27" i="15"/>
  <c r="AJ27" i="15" s="1"/>
  <c r="W22" i="15"/>
  <c r="AD22" i="15"/>
  <c r="AJ22" i="15" s="1"/>
  <c r="B5" i="19"/>
  <c r="AF130" i="15"/>
  <c r="AF124" i="15"/>
  <c r="AF122" i="15"/>
  <c r="AF118" i="15"/>
  <c r="AF116" i="15"/>
  <c r="AF114" i="15"/>
  <c r="AF110" i="15"/>
  <c r="AF108" i="15"/>
  <c r="AF102" i="15"/>
  <c r="AF89" i="15"/>
  <c r="AF80" i="15"/>
  <c r="AF48" i="15"/>
  <c r="D156" i="19"/>
  <c r="AF155" i="15"/>
  <c r="D154" i="19"/>
  <c r="AF153" i="15"/>
  <c r="W134" i="15"/>
  <c r="AD134" i="15"/>
  <c r="AJ134" i="15" s="1"/>
  <c r="D133" i="19"/>
  <c r="AF132" i="15"/>
  <c r="B128" i="19"/>
  <c r="AD127" i="15"/>
  <c r="AJ127" i="15" s="1"/>
  <c r="Z125" i="15"/>
  <c r="AD125" i="15"/>
  <c r="AJ125" i="15" s="1"/>
  <c r="Z119" i="15"/>
  <c r="AD119" i="15"/>
  <c r="AJ119" i="15" s="1"/>
  <c r="B112" i="19"/>
  <c r="AD111" i="15"/>
  <c r="AJ111" i="15" s="1"/>
  <c r="B104" i="19"/>
  <c r="AD103" i="15"/>
  <c r="AJ103" i="15" s="1"/>
  <c r="D100" i="19"/>
  <c r="AF99" i="15"/>
  <c r="E92" i="19"/>
  <c r="AG91" i="15"/>
  <c r="D83" i="19"/>
  <c r="AF82" i="15"/>
  <c r="D63" i="19"/>
  <c r="AF63" i="15"/>
  <c r="D61" i="19"/>
  <c r="AF61" i="15"/>
  <c r="D59" i="19"/>
  <c r="AF59" i="15"/>
  <c r="B50" i="19"/>
  <c r="AD50" i="15"/>
  <c r="AJ50" i="15" s="1"/>
  <c r="D46" i="19"/>
  <c r="AF46" i="15"/>
  <c r="D44" i="19"/>
  <c r="AF44" i="15"/>
  <c r="D37" i="19"/>
  <c r="AF37" i="15"/>
  <c r="B35" i="19"/>
  <c r="AD35" i="15"/>
  <c r="AJ35" i="15" s="1"/>
  <c r="D33" i="19"/>
  <c r="AF33" i="15"/>
  <c r="D30" i="19"/>
  <c r="AF30" i="15"/>
  <c r="D19" i="19"/>
  <c r="AF19" i="15"/>
  <c r="D16" i="19"/>
  <c r="AF16" i="15"/>
  <c r="AG189" i="15"/>
  <c r="AI187" i="15"/>
  <c r="AI181" i="15"/>
  <c r="AF180" i="15"/>
  <c r="AD174" i="15"/>
  <c r="AJ174" i="15" s="1"/>
  <c r="AI168" i="15"/>
  <c r="AI158" i="15"/>
  <c r="AF101" i="15"/>
  <c r="D184" i="19"/>
  <c r="AF183" i="15"/>
  <c r="E176" i="19"/>
  <c r="AG175" i="15"/>
  <c r="D171" i="19"/>
  <c r="AF170" i="15"/>
  <c r="D169" i="19"/>
  <c r="AF168" i="15"/>
  <c r="B160" i="19"/>
  <c r="AD159" i="15"/>
  <c r="AJ159" i="15" s="1"/>
  <c r="Z157" i="15"/>
  <c r="AD157" i="15"/>
  <c r="AJ157" i="15" s="1"/>
  <c r="D150" i="19"/>
  <c r="AF149" i="15"/>
  <c r="D146" i="19"/>
  <c r="AF145" i="15"/>
  <c r="D144" i="19"/>
  <c r="AF143" i="15"/>
  <c r="D129" i="19"/>
  <c r="AF128" i="15"/>
  <c r="G109" i="19"/>
  <c r="AI108" i="15"/>
  <c r="D96" i="19"/>
  <c r="AF95" i="15"/>
  <c r="D94" i="19"/>
  <c r="AF93" i="15"/>
  <c r="D92" i="19"/>
  <c r="AF91" i="15"/>
  <c r="B83" i="19"/>
  <c r="AD82" i="15"/>
  <c r="AJ82" i="15" s="1"/>
  <c r="D79" i="19"/>
  <c r="AF78" i="15"/>
  <c r="D77" i="19"/>
  <c r="AF76" i="15"/>
  <c r="D74" i="19"/>
  <c r="AF74" i="15"/>
  <c r="D72" i="19"/>
  <c r="AF72" i="15"/>
  <c r="B63" i="19"/>
  <c r="AD63" i="15"/>
  <c r="AJ63" i="15" s="1"/>
  <c r="D55" i="19"/>
  <c r="AF55" i="15"/>
  <c r="D53" i="19"/>
  <c r="AF53" i="15"/>
  <c r="Z44" i="15"/>
  <c r="AD44" i="15"/>
  <c r="AJ44" i="15" s="1"/>
  <c r="D42" i="19"/>
  <c r="AF42" i="15"/>
  <c r="D40" i="19"/>
  <c r="AF40" i="15"/>
  <c r="W37" i="15"/>
  <c r="AD37" i="15"/>
  <c r="AJ37" i="15" s="1"/>
  <c r="D28" i="19"/>
  <c r="AF28" i="15"/>
  <c r="AF142" i="15"/>
  <c r="AF140" i="15"/>
  <c r="AD138" i="15"/>
  <c r="AJ138" i="15" s="1"/>
  <c r="AF134" i="15"/>
  <c r="AD130" i="15"/>
  <c r="AJ130" i="15" s="1"/>
  <c r="AG107" i="15"/>
  <c r="B152" i="19"/>
  <c r="AD151" i="15"/>
  <c r="AJ151" i="15" s="1"/>
  <c r="B144" i="19"/>
  <c r="AD143" i="15"/>
  <c r="AJ143" i="15" s="1"/>
  <c r="D88" i="19"/>
  <c r="AF87" i="15"/>
  <c r="AB76" i="15"/>
  <c r="AD76" i="15"/>
  <c r="AJ76" i="15" s="1"/>
  <c r="D70" i="19"/>
  <c r="AF70" i="15"/>
  <c r="D68" i="19"/>
  <c r="AF68" i="15"/>
  <c r="D66" i="19"/>
  <c r="AF66" i="15"/>
  <c r="D64" i="19"/>
  <c r="AF64" i="15"/>
  <c r="W53" i="15"/>
  <c r="AD53" i="15"/>
  <c r="AJ53" i="15" s="1"/>
  <c r="D51" i="19"/>
  <c r="AF51" i="15"/>
  <c r="B42" i="19"/>
  <c r="AD42" i="15"/>
  <c r="AJ42" i="15" s="1"/>
  <c r="D36" i="19"/>
  <c r="AF36" i="15"/>
  <c r="D32" i="19"/>
  <c r="AF32" i="15"/>
  <c r="D26" i="19"/>
  <c r="AF26" i="15"/>
  <c r="D23" i="19"/>
  <c r="AF23" i="15"/>
  <c r="D21" i="19"/>
  <c r="AF21" i="15"/>
  <c r="D18" i="19"/>
  <c r="AF18" i="15"/>
  <c r="AI200" i="15"/>
  <c r="AG199" i="15"/>
  <c r="AG187" i="15"/>
  <c r="AD186" i="15"/>
  <c r="AJ186" i="15" s="1"/>
  <c r="AF178" i="15"/>
  <c r="AF172" i="15"/>
  <c r="AF115" i="15"/>
  <c r="AF109" i="15"/>
  <c r="AF107" i="15"/>
  <c r="AF103" i="15"/>
  <c r="AF97" i="15"/>
  <c r="AI91" i="15"/>
  <c r="AD87" i="15"/>
  <c r="AJ87" i="15" s="1"/>
  <c r="AD79" i="15"/>
  <c r="AJ79" i="15" s="1"/>
  <c r="AD55" i="15"/>
  <c r="AJ55" i="15" s="1"/>
  <c r="D165" i="19"/>
  <c r="AF164" i="15"/>
  <c r="E159" i="19"/>
  <c r="AG158" i="15"/>
  <c r="G149" i="19"/>
  <c r="AI148" i="15"/>
  <c r="D138" i="19"/>
  <c r="AF137" i="15"/>
  <c r="AB127" i="15"/>
  <c r="D127" i="19"/>
  <c r="AF126" i="15"/>
  <c r="D121" i="19"/>
  <c r="AF120" i="15"/>
  <c r="D113" i="19"/>
  <c r="AF112" i="15"/>
  <c r="D107" i="19"/>
  <c r="AF106" i="15"/>
  <c r="D105" i="19"/>
  <c r="AF104" i="15"/>
  <c r="D86" i="19"/>
  <c r="AF85" i="15"/>
  <c r="D84" i="19"/>
  <c r="AF83" i="15"/>
  <c r="W70" i="15"/>
  <c r="AD70" i="15"/>
  <c r="AJ70" i="15" s="1"/>
  <c r="AB68" i="15"/>
  <c r="AD68" i="15"/>
  <c r="AJ68" i="15" s="1"/>
  <c r="D49" i="19"/>
  <c r="AF49" i="15"/>
  <c r="D39" i="19"/>
  <c r="AF39" i="15"/>
  <c r="Z32" i="15"/>
  <c r="AD32" i="15"/>
  <c r="AJ32" i="15" s="1"/>
  <c r="W26" i="15"/>
  <c r="AD26" i="15"/>
  <c r="AJ26" i="15" s="1"/>
  <c r="Z21" i="15"/>
  <c r="AD21" i="15"/>
  <c r="AJ21" i="15" s="1"/>
  <c r="AF181" i="15"/>
  <c r="AD175" i="15"/>
  <c r="AJ175" i="15" s="1"/>
  <c r="AF166" i="15"/>
  <c r="AI157" i="15"/>
  <c r="AG111" i="15"/>
  <c r="AD78" i="15"/>
  <c r="AJ78" i="15" s="1"/>
  <c r="B68" i="19"/>
  <c r="AB182" i="15"/>
  <c r="Z175" i="15"/>
  <c r="Z154" i="15"/>
  <c r="Z90" i="15"/>
  <c r="W127" i="15"/>
  <c r="W27" i="15"/>
  <c r="AB198" i="15"/>
  <c r="Z95" i="15"/>
  <c r="Z76" i="15"/>
  <c r="Z45" i="15"/>
  <c r="Z27" i="15"/>
  <c r="W118" i="15"/>
  <c r="W63" i="15"/>
  <c r="B41" i="19"/>
  <c r="AB183" i="15"/>
  <c r="W95" i="15"/>
  <c r="AB158" i="15"/>
  <c r="AB126" i="15"/>
  <c r="AB55" i="15"/>
  <c r="W87" i="15"/>
  <c r="Z183" i="15"/>
  <c r="Z68" i="15"/>
  <c r="W199" i="15"/>
  <c r="B159" i="19"/>
  <c r="W158" i="15"/>
  <c r="Z82" i="15"/>
  <c r="Z53" i="15"/>
  <c r="AB31" i="15"/>
  <c r="W183" i="15"/>
  <c r="Z87" i="15"/>
  <c r="AB78" i="15"/>
  <c r="Z71" i="15"/>
  <c r="Z35" i="15"/>
  <c r="Z29" i="15"/>
  <c r="W167" i="15"/>
  <c r="W178" i="15"/>
  <c r="B179" i="19"/>
  <c r="B136" i="19"/>
  <c r="AB135" i="15"/>
  <c r="B99" i="19"/>
  <c r="W98" i="15"/>
  <c r="Z81" i="15"/>
  <c r="B82" i="19"/>
  <c r="W81" i="15"/>
  <c r="B74" i="19"/>
  <c r="Z74" i="15"/>
  <c r="W74" i="15"/>
  <c r="AB74" i="15"/>
  <c r="Z72" i="15"/>
  <c r="B72" i="19"/>
  <c r="W72" i="15"/>
  <c r="Z39" i="15"/>
  <c r="B39" i="19"/>
  <c r="W135" i="15"/>
  <c r="W103" i="15"/>
  <c r="AB190" i="15"/>
  <c r="W186" i="15"/>
  <c r="B187" i="19"/>
  <c r="Z184" i="15"/>
  <c r="W184" i="15"/>
  <c r="B185" i="19"/>
  <c r="AB181" i="15"/>
  <c r="B182" i="19"/>
  <c r="W181" i="15"/>
  <c r="AB175" i="15"/>
  <c r="Z171" i="15"/>
  <c r="B172" i="19"/>
  <c r="W171" i="15"/>
  <c r="Z159" i="15"/>
  <c r="Z153" i="15"/>
  <c r="W153" i="15"/>
  <c r="B154" i="19"/>
  <c r="AB140" i="15"/>
  <c r="B141" i="19"/>
  <c r="W140" i="15"/>
  <c r="AB134" i="15"/>
  <c r="B131" i="19"/>
  <c r="W130" i="15"/>
  <c r="Z128" i="15"/>
  <c r="B129" i="19"/>
  <c r="W128" i="15"/>
  <c r="AB125" i="15"/>
  <c r="B126" i="19"/>
  <c r="W125" i="15"/>
  <c r="Z123" i="15"/>
  <c r="B124" i="19"/>
  <c r="W123" i="15"/>
  <c r="AB108" i="15"/>
  <c r="B109" i="19"/>
  <c r="W108" i="15"/>
  <c r="AB102" i="15"/>
  <c r="AB101" i="15"/>
  <c r="B102" i="19"/>
  <c r="W101" i="15"/>
  <c r="Z101" i="15"/>
  <c r="Z91" i="15"/>
  <c r="B92" i="19"/>
  <c r="W91" i="15"/>
  <c r="Z86" i="15"/>
  <c r="B87" i="19"/>
  <c r="AB86" i="15"/>
  <c r="B80" i="19"/>
  <c r="Z79" i="15"/>
  <c r="AB61" i="15"/>
  <c r="B61" i="19"/>
  <c r="Z61" i="15"/>
  <c r="W61" i="15"/>
  <c r="Z59" i="15"/>
  <c r="B59" i="19"/>
  <c r="W59" i="15"/>
  <c r="B43" i="19"/>
  <c r="Z43" i="15"/>
  <c r="W43" i="15"/>
  <c r="AB43" i="15"/>
  <c r="AB20" i="15"/>
  <c r="B20" i="19"/>
  <c r="Z20" i="15"/>
  <c r="W20" i="15"/>
  <c r="Z17" i="15"/>
  <c r="B17" i="19"/>
  <c r="W17" i="15"/>
  <c r="W198" i="15"/>
  <c r="W166" i="15"/>
  <c r="B199" i="19"/>
  <c r="B183" i="19"/>
  <c r="AB173" i="15"/>
  <c r="B174" i="19"/>
  <c r="W173" i="15"/>
  <c r="Z163" i="15"/>
  <c r="B164" i="19"/>
  <c r="W163" i="15"/>
  <c r="Z96" i="15"/>
  <c r="B97" i="19"/>
  <c r="W96" i="15"/>
  <c r="W194" i="15"/>
  <c r="B195" i="19"/>
  <c r="Z192" i="15"/>
  <c r="W192" i="15"/>
  <c r="B193" i="19"/>
  <c r="AB189" i="15"/>
  <c r="B190" i="19"/>
  <c r="W189" i="15"/>
  <c r="Z179" i="15"/>
  <c r="B180" i="19"/>
  <c r="W179" i="15"/>
  <c r="Z161" i="15"/>
  <c r="W161" i="15"/>
  <c r="B162" i="19"/>
  <c r="AB148" i="15"/>
  <c r="W148" i="15"/>
  <c r="B149" i="19"/>
  <c r="AB133" i="15"/>
  <c r="B134" i="19"/>
  <c r="W133" i="15"/>
  <c r="Z121" i="15"/>
  <c r="B122" i="19"/>
  <c r="W121" i="15"/>
  <c r="AB116" i="15"/>
  <c r="B117" i="19"/>
  <c r="W116" i="15"/>
  <c r="B107" i="19"/>
  <c r="W106" i="15"/>
  <c r="Z106" i="15"/>
  <c r="Z104" i="15"/>
  <c r="B105" i="19"/>
  <c r="W104" i="15"/>
  <c r="Z99" i="15"/>
  <c r="B100" i="19"/>
  <c r="W99" i="15"/>
  <c r="AB84" i="15"/>
  <c r="B85" i="19"/>
  <c r="Z84" i="15"/>
  <c r="W84" i="15"/>
  <c r="W191" i="15"/>
  <c r="W159" i="15"/>
  <c r="B120" i="19"/>
  <c r="Z200" i="15"/>
  <c r="B75" i="19"/>
  <c r="AB197" i="15"/>
  <c r="B198" i="19"/>
  <c r="W197" i="15"/>
  <c r="AB191" i="15"/>
  <c r="Z187" i="15"/>
  <c r="B188" i="19"/>
  <c r="W187" i="15"/>
  <c r="AB178" i="15"/>
  <c r="Z169" i="15"/>
  <c r="W169" i="15"/>
  <c r="B170" i="19"/>
  <c r="AB156" i="15"/>
  <c r="W156" i="15"/>
  <c r="B157" i="19"/>
  <c r="B139" i="19"/>
  <c r="W138" i="15"/>
  <c r="Z136" i="15"/>
  <c r="B137" i="19"/>
  <c r="W136" i="15"/>
  <c r="AB103" i="15"/>
  <c r="AB98" i="15"/>
  <c r="Z94" i="15"/>
  <c r="B95" i="19"/>
  <c r="Z89" i="15"/>
  <c r="B90" i="19"/>
  <c r="W89" i="15"/>
  <c r="B66" i="19"/>
  <c r="W66" i="15"/>
  <c r="Z66" i="15"/>
  <c r="AB66" i="15"/>
  <c r="Z64" i="15"/>
  <c r="B64" i="19"/>
  <c r="W64" i="15"/>
  <c r="Z46" i="15"/>
  <c r="B46" i="19"/>
  <c r="AB46" i="15"/>
  <c r="W190" i="15"/>
  <c r="W94" i="15"/>
  <c r="B191" i="19"/>
  <c r="B167" i="19"/>
  <c r="Z195" i="15"/>
  <c r="B196" i="19"/>
  <c r="W195" i="15"/>
  <c r="Z177" i="15"/>
  <c r="W177" i="15"/>
  <c r="B178" i="19"/>
  <c r="AB164" i="15"/>
  <c r="W164" i="15"/>
  <c r="B165" i="19"/>
  <c r="AB150" i="15"/>
  <c r="W146" i="15"/>
  <c r="B147" i="19"/>
  <c r="Z144" i="15"/>
  <c r="B145" i="19"/>
  <c r="W144" i="15"/>
  <c r="Z126" i="15"/>
  <c r="B127" i="19"/>
  <c r="B115" i="19"/>
  <c r="W114" i="15"/>
  <c r="Z112" i="15"/>
  <c r="B113" i="19"/>
  <c r="W112" i="15"/>
  <c r="AB109" i="15"/>
  <c r="B110" i="19"/>
  <c r="W109" i="15"/>
  <c r="Z97" i="15"/>
  <c r="B98" i="19"/>
  <c r="W97" i="15"/>
  <c r="B26" i="19"/>
  <c r="Z26" i="15"/>
  <c r="AB26" i="15"/>
  <c r="Z23" i="15"/>
  <c r="B23" i="19"/>
  <c r="AB23" i="15"/>
  <c r="W151" i="15"/>
  <c r="W119" i="15"/>
  <c r="W23" i="15"/>
  <c r="Z145" i="15"/>
  <c r="B146" i="19"/>
  <c r="W145" i="15"/>
  <c r="AB93" i="15"/>
  <c r="B94" i="19"/>
  <c r="W93" i="15"/>
  <c r="AB194" i="15"/>
  <c r="Z191" i="15"/>
  <c r="Z185" i="15"/>
  <c r="W185" i="15"/>
  <c r="B186" i="19"/>
  <c r="Z178" i="15"/>
  <c r="Z173" i="15"/>
  <c r="AB172" i="15"/>
  <c r="W172" i="15"/>
  <c r="B173" i="19"/>
  <c r="W154" i="15"/>
  <c r="B155" i="19"/>
  <c r="Z152" i="15"/>
  <c r="W152" i="15"/>
  <c r="B153" i="19"/>
  <c r="AB149" i="15"/>
  <c r="B150" i="19"/>
  <c r="W149" i="15"/>
  <c r="AB143" i="15"/>
  <c r="Z139" i="15"/>
  <c r="B140" i="19"/>
  <c r="W139" i="15"/>
  <c r="Z135" i="15"/>
  <c r="Z134" i="15"/>
  <c r="B135" i="19"/>
  <c r="Z129" i="15"/>
  <c r="B130" i="19"/>
  <c r="W129" i="15"/>
  <c r="AB124" i="15"/>
  <c r="B125" i="19"/>
  <c r="W124" i="15"/>
  <c r="Z124" i="15"/>
  <c r="AB117" i="15"/>
  <c r="B118" i="19"/>
  <c r="W117" i="15"/>
  <c r="AB111" i="15"/>
  <c r="Z107" i="15"/>
  <c r="B108" i="19"/>
  <c r="W107" i="15"/>
  <c r="Z103" i="15"/>
  <c r="Z102" i="15"/>
  <c r="B103" i="19"/>
  <c r="Z98" i="15"/>
  <c r="Z93" i="15"/>
  <c r="AB92" i="15"/>
  <c r="W92" i="15"/>
  <c r="B93" i="19"/>
  <c r="B51" i="19"/>
  <c r="Z51" i="15"/>
  <c r="W51" i="15"/>
  <c r="AB51" i="15"/>
  <c r="W182" i="15"/>
  <c r="W150" i="15"/>
  <c r="B151" i="19"/>
  <c r="AB196" i="15"/>
  <c r="W196" i="15"/>
  <c r="B197" i="19"/>
  <c r="AB180" i="15"/>
  <c r="W180" i="15"/>
  <c r="B181" i="19"/>
  <c r="AB166" i="15"/>
  <c r="Z160" i="15"/>
  <c r="W160" i="15"/>
  <c r="B161" i="19"/>
  <c r="AB157" i="15"/>
  <c r="B158" i="19"/>
  <c r="W157" i="15"/>
  <c r="AB151" i="15"/>
  <c r="AB138" i="15"/>
  <c r="B123" i="19"/>
  <c r="W122" i="15"/>
  <c r="AB122" i="15"/>
  <c r="Z120" i="15"/>
  <c r="B121" i="19"/>
  <c r="W120" i="15"/>
  <c r="Z115" i="15"/>
  <c r="B116" i="19"/>
  <c r="W115" i="15"/>
  <c r="AB106" i="15"/>
  <c r="Z105" i="15"/>
  <c r="B106" i="19"/>
  <c r="W105" i="15"/>
  <c r="AB85" i="15"/>
  <c r="B86" i="19"/>
  <c r="W85" i="15"/>
  <c r="Z83" i="15"/>
  <c r="B84" i="19"/>
  <c r="W83" i="15"/>
  <c r="AB69" i="15"/>
  <c r="B69" i="19"/>
  <c r="Z69" i="15"/>
  <c r="W69" i="15"/>
  <c r="Z33" i="15"/>
  <c r="B33" i="19"/>
  <c r="W33" i="15"/>
  <c r="W175" i="15"/>
  <c r="W143" i="15"/>
  <c r="W111" i="15"/>
  <c r="B175" i="19"/>
  <c r="Z176" i="15"/>
  <c r="W176" i="15"/>
  <c r="B177" i="19"/>
  <c r="Z193" i="15"/>
  <c r="W193" i="15"/>
  <c r="W162" i="15"/>
  <c r="B163" i="19"/>
  <c r="Z147" i="15"/>
  <c r="B148" i="19"/>
  <c r="W147" i="15"/>
  <c r="Z194" i="15"/>
  <c r="Z189" i="15"/>
  <c r="AB188" i="15"/>
  <c r="W188" i="15"/>
  <c r="B189" i="19"/>
  <c r="AB174" i="15"/>
  <c r="W170" i="15"/>
  <c r="B171" i="19"/>
  <c r="Z168" i="15"/>
  <c r="W168" i="15"/>
  <c r="B169" i="19"/>
  <c r="AB165" i="15"/>
  <c r="B166" i="19"/>
  <c r="W165" i="15"/>
  <c r="AB159" i="15"/>
  <c r="Z155" i="15"/>
  <c r="B156" i="19"/>
  <c r="W155" i="15"/>
  <c r="Z148" i="15"/>
  <c r="AB146" i="15"/>
  <c r="Z143" i="15"/>
  <c r="Z142" i="15"/>
  <c r="B143" i="19"/>
  <c r="Z137" i="15"/>
  <c r="B138" i="19"/>
  <c r="W137" i="15"/>
  <c r="Z133" i="15"/>
  <c r="AB132" i="15"/>
  <c r="B133" i="19"/>
  <c r="W132" i="15"/>
  <c r="AB119" i="15"/>
  <c r="Z116" i="15"/>
  <c r="AB114" i="15"/>
  <c r="Z111" i="15"/>
  <c r="Z110" i="15"/>
  <c r="B111" i="19"/>
  <c r="AB94" i="15"/>
  <c r="B91" i="19"/>
  <c r="W90" i="15"/>
  <c r="Z88" i="15"/>
  <c r="B89" i="19"/>
  <c r="W88" i="15"/>
  <c r="Z54" i="15"/>
  <c r="B54" i="19"/>
  <c r="AB54" i="15"/>
  <c r="AB36" i="15"/>
  <c r="B36" i="19"/>
  <c r="W174" i="15"/>
  <c r="W142" i="15"/>
  <c r="W110" i="15"/>
  <c r="W46" i="15"/>
  <c r="AB141" i="15"/>
  <c r="B142" i="19"/>
  <c r="Z131" i="15"/>
  <c r="B132" i="19"/>
  <c r="Z118" i="15"/>
  <c r="B119" i="19"/>
  <c r="Z113" i="15"/>
  <c r="B114" i="19"/>
  <c r="Z80" i="15"/>
  <c r="B81" i="19"/>
  <c r="AB77" i="15"/>
  <c r="B78" i="19"/>
  <c r="AB71" i="15"/>
  <c r="Z67" i="15"/>
  <c r="B67" i="19"/>
  <c r="Z60" i="15"/>
  <c r="AB58" i="15"/>
  <c r="AB50" i="15"/>
  <c r="AB42" i="15"/>
  <c r="Z30" i="15"/>
  <c r="B30" i="19"/>
  <c r="Z25" i="15"/>
  <c r="B25" i="19"/>
  <c r="AB22" i="15"/>
  <c r="W19" i="15"/>
  <c r="B19" i="19"/>
  <c r="Z16" i="15"/>
  <c r="B16" i="19"/>
  <c r="W141" i="15"/>
  <c r="W77" i="15"/>
  <c r="W34" i="15"/>
  <c r="Z75" i="15"/>
  <c r="B76" i="19"/>
  <c r="Z62" i="15"/>
  <c r="B62" i="19"/>
  <c r="Z57" i="15"/>
  <c r="B57" i="19"/>
  <c r="AB52" i="15"/>
  <c r="B52" i="19"/>
  <c r="AB44" i="15"/>
  <c r="B44" i="19"/>
  <c r="Z38" i="15"/>
  <c r="B38" i="19"/>
  <c r="AB21" i="15"/>
  <c r="B21" i="19"/>
  <c r="W100" i="15"/>
  <c r="W76" i="15"/>
  <c r="W68" i="15"/>
  <c r="W60" i="15"/>
  <c r="W52" i="15"/>
  <c r="W44" i="15"/>
  <c r="W21" i="15"/>
  <c r="B77" i="19"/>
  <c r="Z70" i="15"/>
  <c r="B70" i="19"/>
  <c r="Z65" i="15"/>
  <c r="B65" i="19"/>
  <c r="Z55" i="15"/>
  <c r="B55" i="19"/>
  <c r="Z47" i="15"/>
  <c r="B47" i="19"/>
  <c r="AB28" i="15"/>
  <c r="B28" i="19"/>
  <c r="Z24" i="15"/>
  <c r="B24" i="19"/>
  <c r="Z18" i="15"/>
  <c r="B18" i="19"/>
  <c r="W131" i="15"/>
  <c r="W75" i="15"/>
  <c r="W67" i="15"/>
  <c r="B101" i="19"/>
  <c r="B49" i="19"/>
  <c r="Z78" i="15"/>
  <c r="B79" i="19"/>
  <c r="Z73" i="15"/>
  <c r="B73" i="19"/>
  <c r="W82" i="15"/>
  <c r="W58" i="15"/>
  <c r="W50" i="15"/>
  <c r="W42" i="15"/>
  <c r="B60" i="19"/>
  <c r="AB53" i="15"/>
  <c r="B53" i="19"/>
  <c r="AB45" i="15"/>
  <c r="B45" i="19"/>
  <c r="AB37" i="15"/>
  <c r="B37" i="19"/>
  <c r="Z22" i="15"/>
  <c r="B22" i="19"/>
  <c r="W113" i="15"/>
  <c r="W73" i="15"/>
  <c r="W65" i="15"/>
  <c r="W57" i="15"/>
  <c r="W49" i="15"/>
  <c r="W41" i="15"/>
  <c r="W28" i="15"/>
  <c r="B32" i="19"/>
  <c r="AB62" i="15"/>
  <c r="Z56" i="15"/>
  <c r="B56" i="19"/>
  <c r="Z48" i="15"/>
  <c r="B48" i="19"/>
  <c r="Z40" i="15"/>
  <c r="B40" i="19"/>
  <c r="AB34" i="15"/>
  <c r="Z31" i="15"/>
  <c r="B31" i="19"/>
  <c r="AB29" i="15"/>
  <c r="B29" i="19"/>
  <c r="W80" i="15"/>
  <c r="W56" i="15"/>
  <c r="W48" i="15"/>
  <c r="W40" i="15"/>
  <c r="B15" i="19"/>
  <c r="AB15" i="15"/>
  <c r="W15" i="15"/>
  <c r="Z36" i="15"/>
  <c r="W36" i="15"/>
  <c r="W38" i="15"/>
  <c r="AB38" i="15"/>
  <c r="W39" i="15"/>
  <c r="AB39" i="15"/>
  <c r="W30" i="15"/>
  <c r="W32" i="15"/>
  <c r="W18" i="15"/>
  <c r="AB18" i="15"/>
  <c r="W25" i="15"/>
  <c r="W24" i="15"/>
  <c r="AB19" i="15"/>
  <c r="Z19" i="15"/>
  <c r="W16" i="15"/>
  <c r="AB200" i="15"/>
  <c r="AB192" i="15"/>
  <c r="AB184" i="15"/>
  <c r="AB176" i="15"/>
  <c r="AB168" i="15"/>
  <c r="AB160" i="15"/>
  <c r="AB152" i="15"/>
  <c r="AB144" i="15"/>
  <c r="AB136" i="15"/>
  <c r="AB128" i="15"/>
  <c r="AB120" i="15"/>
  <c r="AB112" i="15"/>
  <c r="AB104" i="15"/>
  <c r="AB96" i="15"/>
  <c r="AB88" i="15"/>
  <c r="AB80" i="15"/>
  <c r="AB72" i="15"/>
  <c r="AB64" i="15"/>
  <c r="AB56" i="15"/>
  <c r="AB48" i="15"/>
  <c r="AB40" i="15"/>
  <c r="AB32" i="15"/>
  <c r="AB24" i="15"/>
  <c r="AB16" i="15"/>
  <c r="AB193" i="15"/>
  <c r="AB185" i="15"/>
  <c r="AB177" i="15"/>
  <c r="AB169" i="15"/>
  <c r="AB161" i="15"/>
  <c r="AB153" i="15"/>
  <c r="AB145" i="15"/>
  <c r="AB137" i="15"/>
  <c r="AB129" i="15"/>
  <c r="AB121" i="15"/>
  <c r="AB113" i="15"/>
  <c r="AB105" i="15"/>
  <c r="AB97" i="15"/>
  <c r="AB89" i="15"/>
  <c r="AB81" i="15"/>
  <c r="AB73" i="15"/>
  <c r="AB65" i="15"/>
  <c r="AB57" i="15"/>
  <c r="AB49" i="15"/>
  <c r="AB41" i="15"/>
  <c r="AB33" i="15"/>
  <c r="AB25" i="15"/>
  <c r="AB17" i="15"/>
  <c r="AB195" i="15"/>
  <c r="AB187" i="15"/>
  <c r="AB179" i="15"/>
  <c r="AB171" i="15"/>
  <c r="AB163" i="15"/>
  <c r="AB155" i="15"/>
  <c r="AB147" i="15"/>
  <c r="AB139" i="15"/>
  <c r="AB131" i="15"/>
  <c r="AB123" i="15"/>
  <c r="AB115" i="15"/>
  <c r="AB107" i="15"/>
  <c r="AB99" i="15"/>
  <c r="AB91" i="15"/>
  <c r="AB83" i="15"/>
  <c r="AB75" i="15"/>
  <c r="AB67" i="15"/>
  <c r="AB59" i="15"/>
  <c r="V6" i="15"/>
  <c r="V7" i="15"/>
  <c r="V8" i="15"/>
  <c r="V9" i="15"/>
  <c r="BD9" i="15" s="1"/>
  <c r="V10" i="15"/>
  <c r="V11" i="15"/>
  <c r="V12" i="15"/>
  <c r="BD12" i="15" s="1"/>
  <c r="V13" i="15"/>
  <c r="BD13" i="15" s="1"/>
  <c r="V14" i="15"/>
  <c r="BD14" i="15" s="1"/>
  <c r="V201" i="15"/>
  <c r="V202" i="15"/>
  <c r="V203" i="15"/>
  <c r="V204" i="15"/>
  <c r="V205" i="15"/>
  <c r="V206" i="15"/>
  <c r="V207" i="15"/>
  <c r="V208" i="15"/>
  <c r="V209" i="15"/>
  <c r="V210" i="15"/>
  <c r="V211" i="15"/>
  <c r="V212" i="15"/>
  <c r="V213" i="15"/>
  <c r="V214" i="15"/>
  <c r="V215" i="15"/>
  <c r="V216" i="15"/>
  <c r="V217" i="15"/>
  <c r="V218" i="15"/>
  <c r="V219" i="15"/>
  <c r="V220" i="15"/>
  <c r="V221" i="15"/>
  <c r="V222" i="15"/>
  <c r="V223" i="15"/>
  <c r="V224" i="15"/>
  <c r="V225" i="15"/>
  <c r="V226" i="15"/>
  <c r="V227" i="15"/>
  <c r="V228" i="15"/>
  <c r="V229" i="15"/>
  <c r="V230" i="15"/>
  <c r="V231" i="15"/>
  <c r="V232" i="15"/>
  <c r="V233" i="15"/>
  <c r="V234" i="15"/>
  <c r="V235" i="15"/>
  <c r="V236" i="15"/>
  <c r="V237" i="15"/>
  <c r="V238" i="15"/>
  <c r="V239" i="15"/>
  <c r="V240" i="15"/>
  <c r="V241" i="15"/>
  <c r="V242" i="15"/>
  <c r="V243" i="15"/>
  <c r="V244" i="15"/>
  <c r="V245" i="15"/>
  <c r="V246" i="15"/>
  <c r="V247" i="15"/>
  <c r="V248" i="15"/>
  <c r="V249" i="15"/>
  <c r="V250" i="15"/>
  <c r="V251" i="15"/>
  <c r="V252" i="15"/>
  <c r="V253" i="15"/>
  <c r="V254" i="15"/>
  <c r="V255" i="15"/>
  <c r="V256" i="15"/>
  <c r="V257" i="15"/>
  <c r="V258" i="15"/>
  <c r="V259" i="15"/>
  <c r="V260" i="15"/>
  <c r="V261" i="15"/>
  <c r="V262" i="15"/>
  <c r="V263" i="15"/>
  <c r="V264" i="15"/>
  <c r="V265" i="15"/>
  <c r="V266" i="15"/>
  <c r="V267" i="15"/>
  <c r="V268" i="15"/>
  <c r="V269" i="15"/>
  <c r="V270" i="15"/>
  <c r="V271" i="15"/>
  <c r="V272" i="15"/>
  <c r="V273" i="15"/>
  <c r="V274" i="15"/>
  <c r="V275" i="15"/>
  <c r="V276" i="15"/>
  <c r="V277" i="15"/>
  <c r="V278" i="15"/>
  <c r="V279" i="15"/>
  <c r="V280" i="15"/>
  <c r="V281" i="15"/>
  <c r="V282" i="15"/>
  <c r="V283" i="15"/>
  <c r="V284" i="15"/>
  <c r="V285" i="15"/>
  <c r="V286" i="15"/>
  <c r="V287" i="15"/>
  <c r="V288" i="15"/>
  <c r="V289" i="15"/>
  <c r="V290" i="15"/>
  <c r="V291" i="15"/>
  <c r="V292" i="15"/>
  <c r="V293" i="15"/>
  <c r="V294" i="15"/>
  <c r="V295" i="15"/>
  <c r="V296" i="15"/>
  <c r="V297" i="15"/>
  <c r="V298" i="15"/>
  <c r="V299" i="15"/>
  <c r="V300" i="15"/>
  <c r="V301" i="15"/>
  <c r="V302" i="15"/>
  <c r="V303" i="15"/>
  <c r="V304" i="15"/>
  <c r="V305" i="15"/>
  <c r="V306" i="15"/>
  <c r="V307" i="15"/>
  <c r="V308" i="15"/>
  <c r="V309" i="15"/>
  <c r="V310" i="15"/>
  <c r="V311" i="15"/>
  <c r="V312" i="15"/>
  <c r="V313" i="15"/>
  <c r="V314" i="15"/>
  <c r="V315" i="15"/>
  <c r="V316" i="15"/>
  <c r="V317" i="15"/>
  <c r="V318" i="15"/>
  <c r="V319" i="15"/>
  <c r="V320" i="15"/>
  <c r="V321" i="15"/>
  <c r="V322" i="15"/>
  <c r="V323" i="15"/>
  <c r="V324" i="15"/>
  <c r="V325" i="15"/>
  <c r="V326" i="15"/>
  <c r="V327" i="15"/>
  <c r="V328" i="15"/>
  <c r="V329" i="15"/>
  <c r="V330" i="15"/>
  <c r="V331" i="15"/>
  <c r="V332" i="15"/>
  <c r="V333" i="15"/>
  <c r="V334" i="15"/>
  <c r="V335" i="15"/>
  <c r="V336" i="15"/>
  <c r="V337" i="15"/>
  <c r="V338" i="15"/>
  <c r="V339" i="15"/>
  <c r="V340" i="15"/>
  <c r="V341" i="15"/>
  <c r="V342" i="15"/>
  <c r="V343" i="15"/>
  <c r="V344" i="15"/>
  <c r="V345" i="15"/>
  <c r="V346" i="15"/>
  <c r="V347" i="15"/>
  <c r="V348" i="15"/>
  <c r="V349" i="15"/>
  <c r="V350" i="15"/>
  <c r="V351" i="15"/>
  <c r="V352" i="15"/>
  <c r="V353" i="15"/>
  <c r="V354" i="15"/>
  <c r="V355" i="15"/>
  <c r="V356" i="15"/>
  <c r="V357" i="15"/>
  <c r="V358" i="15"/>
  <c r="V359" i="15"/>
  <c r="V360" i="15"/>
  <c r="V361" i="15"/>
  <c r="V362" i="15"/>
  <c r="V363" i="15"/>
  <c r="V364" i="15"/>
  <c r="V365" i="15"/>
  <c r="V366" i="15"/>
  <c r="V367" i="15"/>
  <c r="V368" i="15"/>
  <c r="V369" i="15"/>
  <c r="V370" i="15"/>
  <c r="V371" i="15"/>
  <c r="V372" i="15"/>
  <c r="V373" i="15"/>
  <c r="V374" i="15"/>
  <c r="V375" i="15"/>
  <c r="V376" i="15"/>
  <c r="V377" i="15"/>
  <c r="V378" i="15"/>
  <c r="V379" i="15"/>
  <c r="V380" i="15"/>
  <c r="V381" i="15"/>
  <c r="V382" i="15"/>
  <c r="V383" i="15"/>
  <c r="V384" i="15"/>
  <c r="V385" i="15"/>
  <c r="V386" i="15"/>
  <c r="V387" i="15"/>
  <c r="V388" i="15"/>
  <c r="V389" i="15"/>
  <c r="V390" i="15"/>
  <c r="V391" i="15"/>
  <c r="V392" i="15"/>
  <c r="V393" i="15"/>
  <c r="V394" i="15"/>
  <c r="V395" i="15"/>
  <c r="V396" i="15"/>
  <c r="V397" i="15"/>
  <c r="V398" i="15"/>
  <c r="V399" i="15"/>
  <c r="AJ4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X11" i="15"/>
  <c r="X12" i="15"/>
  <c r="X13" i="15"/>
  <c r="X14" i="15"/>
  <c r="X201" i="15"/>
  <c r="Y201" i="15"/>
  <c r="AA201" i="15"/>
  <c r="X202" i="15"/>
  <c r="Y202" i="15"/>
  <c r="AA202" i="15"/>
  <c r="X203" i="15"/>
  <c r="Y203" i="15"/>
  <c r="AA203" i="15"/>
  <c r="X204" i="15"/>
  <c r="Y204" i="15"/>
  <c r="AA204" i="15"/>
  <c r="X205" i="15"/>
  <c r="Y205" i="15"/>
  <c r="AA205" i="15"/>
  <c r="X206" i="15"/>
  <c r="Y206" i="15"/>
  <c r="AA206" i="15"/>
  <c r="X207" i="15"/>
  <c r="Y207" i="15"/>
  <c r="AA207" i="15"/>
  <c r="X208" i="15"/>
  <c r="Y208" i="15"/>
  <c r="AA208" i="15"/>
  <c r="X209" i="15"/>
  <c r="Y209" i="15"/>
  <c r="AA209" i="15"/>
  <c r="X210" i="15"/>
  <c r="Y210" i="15"/>
  <c r="AA210" i="15"/>
  <c r="X211" i="15"/>
  <c r="Y211" i="15"/>
  <c r="AA211" i="15"/>
  <c r="X212" i="15"/>
  <c r="Y212" i="15"/>
  <c r="AA212" i="15"/>
  <c r="X213" i="15"/>
  <c r="Y213" i="15"/>
  <c r="AA213" i="15"/>
  <c r="X214" i="15"/>
  <c r="Y214" i="15"/>
  <c r="AA214" i="15"/>
  <c r="X215" i="15"/>
  <c r="Y215" i="15"/>
  <c r="AA215" i="15"/>
  <c r="X216" i="15"/>
  <c r="Y216" i="15"/>
  <c r="AA216" i="15"/>
  <c r="X217" i="15"/>
  <c r="Y217" i="15"/>
  <c r="AA217" i="15"/>
  <c r="X218" i="15"/>
  <c r="Y218" i="15"/>
  <c r="AA218" i="15"/>
  <c r="X219" i="15"/>
  <c r="Y219" i="15"/>
  <c r="AA219" i="15"/>
  <c r="X220" i="15"/>
  <c r="Y220" i="15"/>
  <c r="AA220" i="15"/>
  <c r="X221" i="15"/>
  <c r="Y221" i="15"/>
  <c r="AA221" i="15"/>
  <c r="X222" i="15"/>
  <c r="Y222" i="15"/>
  <c r="AA222" i="15"/>
  <c r="X223" i="15"/>
  <c r="Y223" i="15"/>
  <c r="AA223" i="15"/>
  <c r="X224" i="15"/>
  <c r="Y224" i="15"/>
  <c r="AA224" i="15"/>
  <c r="X225" i="15"/>
  <c r="Y225" i="15"/>
  <c r="AA225" i="15"/>
  <c r="X226" i="15"/>
  <c r="Y226" i="15"/>
  <c r="AA226" i="15"/>
  <c r="X227" i="15"/>
  <c r="Y227" i="15"/>
  <c r="AA227" i="15"/>
  <c r="X228" i="15"/>
  <c r="Y228" i="15"/>
  <c r="AA228" i="15"/>
  <c r="X229" i="15"/>
  <c r="Y229" i="15"/>
  <c r="AA229" i="15"/>
  <c r="X230" i="15"/>
  <c r="Y230" i="15"/>
  <c r="AA230" i="15"/>
  <c r="X231" i="15"/>
  <c r="Y231" i="15"/>
  <c r="AA231" i="15"/>
  <c r="X232" i="15"/>
  <c r="Y232" i="15"/>
  <c r="AA232" i="15"/>
  <c r="X233" i="15"/>
  <c r="Y233" i="15"/>
  <c r="AA233" i="15"/>
  <c r="X234" i="15"/>
  <c r="Y234" i="15"/>
  <c r="AA234" i="15"/>
  <c r="X235" i="15"/>
  <c r="Y235" i="15"/>
  <c r="AA235" i="15"/>
  <c r="X236" i="15"/>
  <c r="Y236" i="15"/>
  <c r="AA236" i="15"/>
  <c r="X237" i="15"/>
  <c r="Y237" i="15"/>
  <c r="AA237" i="15"/>
  <c r="X238" i="15"/>
  <c r="Y238" i="15"/>
  <c r="AA238" i="15"/>
  <c r="X239" i="15"/>
  <c r="Y239" i="15"/>
  <c r="AA239" i="15"/>
  <c r="X240" i="15"/>
  <c r="Y240" i="15"/>
  <c r="AA240" i="15"/>
  <c r="X241" i="15"/>
  <c r="Y241" i="15"/>
  <c r="AA241" i="15"/>
  <c r="X242" i="15"/>
  <c r="Y242" i="15"/>
  <c r="AA242" i="15"/>
  <c r="X243" i="15"/>
  <c r="Y243" i="15"/>
  <c r="AA243" i="15"/>
  <c r="X244" i="15"/>
  <c r="Y244" i="15"/>
  <c r="AA244" i="15"/>
  <c r="X245" i="15"/>
  <c r="Y245" i="15"/>
  <c r="AA245" i="15"/>
  <c r="X246" i="15"/>
  <c r="Y246" i="15"/>
  <c r="AA246" i="15"/>
  <c r="X247" i="15"/>
  <c r="Y247" i="15"/>
  <c r="AA247" i="15"/>
  <c r="X248" i="15"/>
  <c r="Y248" i="15"/>
  <c r="AA248" i="15"/>
  <c r="X249" i="15"/>
  <c r="Y249" i="15"/>
  <c r="AA249" i="15"/>
  <c r="X250" i="15"/>
  <c r="Y250" i="15"/>
  <c r="AA250" i="15"/>
  <c r="X251" i="15"/>
  <c r="Y251" i="15"/>
  <c r="AA251" i="15"/>
  <c r="X252" i="15"/>
  <c r="Y252" i="15"/>
  <c r="AA252" i="15"/>
  <c r="X253" i="15"/>
  <c r="Y253" i="15"/>
  <c r="AA253" i="15"/>
  <c r="X254" i="15"/>
  <c r="Y254" i="15"/>
  <c r="AA254" i="15"/>
  <c r="X255" i="15"/>
  <c r="Y255" i="15"/>
  <c r="AA255" i="15"/>
  <c r="X256" i="15"/>
  <c r="Y256" i="15"/>
  <c r="AA256" i="15"/>
  <c r="X257" i="15"/>
  <c r="Y257" i="15"/>
  <c r="AA257" i="15"/>
  <c r="X258" i="15"/>
  <c r="Y258" i="15"/>
  <c r="AA258" i="15"/>
  <c r="X259" i="15"/>
  <c r="Y259" i="15"/>
  <c r="AA259" i="15"/>
  <c r="X260" i="15"/>
  <c r="Y260" i="15"/>
  <c r="AA260" i="15"/>
  <c r="X261" i="15"/>
  <c r="Y261" i="15"/>
  <c r="AA261" i="15"/>
  <c r="X262" i="15"/>
  <c r="Y262" i="15"/>
  <c r="AA262" i="15"/>
  <c r="X263" i="15"/>
  <c r="Y263" i="15"/>
  <c r="AA263" i="15"/>
  <c r="X264" i="15"/>
  <c r="Y264" i="15"/>
  <c r="AA264" i="15"/>
  <c r="X265" i="15"/>
  <c r="Y265" i="15"/>
  <c r="AA265" i="15"/>
  <c r="X266" i="15"/>
  <c r="Y266" i="15"/>
  <c r="AA266" i="15"/>
  <c r="X267" i="15"/>
  <c r="Y267" i="15"/>
  <c r="AA267" i="15"/>
  <c r="X268" i="15"/>
  <c r="Y268" i="15"/>
  <c r="AA268" i="15"/>
  <c r="X269" i="15"/>
  <c r="Y269" i="15"/>
  <c r="AA269" i="15"/>
  <c r="X270" i="15"/>
  <c r="Y270" i="15"/>
  <c r="AA270" i="15"/>
  <c r="X271" i="15"/>
  <c r="Y271" i="15"/>
  <c r="AA271" i="15"/>
  <c r="X272" i="15"/>
  <c r="Y272" i="15"/>
  <c r="AA272" i="15"/>
  <c r="X273" i="15"/>
  <c r="Y273" i="15"/>
  <c r="AA273" i="15"/>
  <c r="X274" i="15"/>
  <c r="Y274" i="15"/>
  <c r="AA274" i="15"/>
  <c r="X275" i="15"/>
  <c r="Y275" i="15"/>
  <c r="AA275" i="15"/>
  <c r="X276" i="15"/>
  <c r="Y276" i="15"/>
  <c r="AA276" i="15"/>
  <c r="X277" i="15"/>
  <c r="Y277" i="15"/>
  <c r="AA277" i="15"/>
  <c r="X278" i="15"/>
  <c r="Y278" i="15"/>
  <c r="AA278" i="15"/>
  <c r="X279" i="15"/>
  <c r="Y279" i="15"/>
  <c r="AA279" i="15"/>
  <c r="X280" i="15"/>
  <c r="Y280" i="15"/>
  <c r="AA280" i="15"/>
  <c r="X281" i="15"/>
  <c r="Y281" i="15"/>
  <c r="AA281" i="15"/>
  <c r="X282" i="15"/>
  <c r="Y282" i="15"/>
  <c r="AA282" i="15"/>
  <c r="X283" i="15"/>
  <c r="Y283" i="15"/>
  <c r="AA283" i="15"/>
  <c r="X284" i="15"/>
  <c r="Y284" i="15"/>
  <c r="AA284" i="15"/>
  <c r="X285" i="15"/>
  <c r="Y285" i="15"/>
  <c r="AA285" i="15"/>
  <c r="X286" i="15"/>
  <c r="Y286" i="15"/>
  <c r="AA286" i="15"/>
  <c r="X287" i="15"/>
  <c r="Y287" i="15"/>
  <c r="AA287" i="15"/>
  <c r="X288" i="15"/>
  <c r="Y288" i="15"/>
  <c r="AA288" i="15"/>
  <c r="X289" i="15"/>
  <c r="Y289" i="15"/>
  <c r="AA289" i="15"/>
  <c r="X290" i="15"/>
  <c r="Y290" i="15"/>
  <c r="AA290" i="15"/>
  <c r="X291" i="15"/>
  <c r="Y291" i="15"/>
  <c r="AA291" i="15"/>
  <c r="X292" i="15"/>
  <c r="Y292" i="15"/>
  <c r="AA292" i="15"/>
  <c r="X293" i="15"/>
  <c r="Y293" i="15"/>
  <c r="AA293" i="15"/>
  <c r="X294" i="15"/>
  <c r="Y294" i="15"/>
  <c r="AA294" i="15"/>
  <c r="X295" i="15"/>
  <c r="Y295" i="15"/>
  <c r="AA295" i="15"/>
  <c r="X296" i="15"/>
  <c r="Y296" i="15"/>
  <c r="AA296" i="15"/>
  <c r="X297" i="15"/>
  <c r="Y297" i="15"/>
  <c r="AA297" i="15"/>
  <c r="X298" i="15"/>
  <c r="Y298" i="15"/>
  <c r="AA298" i="15"/>
  <c r="X299" i="15"/>
  <c r="Y299" i="15"/>
  <c r="AA299" i="15"/>
  <c r="X300" i="15"/>
  <c r="Y300" i="15"/>
  <c r="AA300" i="15"/>
  <c r="X301" i="15"/>
  <c r="Y301" i="15"/>
  <c r="AA301" i="15"/>
  <c r="X302" i="15"/>
  <c r="Y302" i="15"/>
  <c r="AA302" i="15"/>
  <c r="X303" i="15"/>
  <c r="Y303" i="15"/>
  <c r="AA303" i="15"/>
  <c r="X304" i="15"/>
  <c r="Y304" i="15"/>
  <c r="AA304" i="15"/>
  <c r="X305" i="15"/>
  <c r="Y305" i="15"/>
  <c r="AA305" i="15"/>
  <c r="X306" i="15"/>
  <c r="Y306" i="15"/>
  <c r="AA306" i="15"/>
  <c r="X307" i="15"/>
  <c r="Y307" i="15"/>
  <c r="AA307" i="15"/>
  <c r="X308" i="15"/>
  <c r="Y308" i="15"/>
  <c r="AA308" i="15"/>
  <c r="X309" i="15"/>
  <c r="Y309" i="15"/>
  <c r="AA309" i="15"/>
  <c r="X310" i="15"/>
  <c r="Y310" i="15"/>
  <c r="AA310" i="15"/>
  <c r="X311" i="15"/>
  <c r="Y311" i="15"/>
  <c r="AA311" i="15"/>
  <c r="X312" i="15"/>
  <c r="Y312" i="15"/>
  <c r="AA312" i="15"/>
  <c r="X313" i="15"/>
  <c r="Y313" i="15"/>
  <c r="AA313" i="15"/>
  <c r="X314" i="15"/>
  <c r="Y314" i="15"/>
  <c r="AA314" i="15"/>
  <c r="X315" i="15"/>
  <c r="Y315" i="15"/>
  <c r="AA315" i="15"/>
  <c r="X316" i="15"/>
  <c r="Y316" i="15"/>
  <c r="AA316" i="15"/>
  <c r="X317" i="15"/>
  <c r="Y317" i="15"/>
  <c r="AA317" i="15"/>
  <c r="X318" i="15"/>
  <c r="Y318" i="15"/>
  <c r="AA318" i="15"/>
  <c r="X319" i="15"/>
  <c r="Y319" i="15"/>
  <c r="AA319" i="15"/>
  <c r="X320" i="15"/>
  <c r="Y320" i="15"/>
  <c r="AA320" i="15"/>
  <c r="X321" i="15"/>
  <c r="Y321" i="15"/>
  <c r="AA321" i="15"/>
  <c r="X322" i="15"/>
  <c r="Y322" i="15"/>
  <c r="AA322" i="15"/>
  <c r="X323" i="15"/>
  <c r="Y323" i="15"/>
  <c r="AA323" i="15"/>
  <c r="X324" i="15"/>
  <c r="Y324" i="15"/>
  <c r="AA324" i="15"/>
  <c r="X325" i="15"/>
  <c r="Y325" i="15"/>
  <c r="AA325" i="15"/>
  <c r="X326" i="15"/>
  <c r="Y326" i="15"/>
  <c r="AA326" i="15"/>
  <c r="X327" i="15"/>
  <c r="Y327" i="15"/>
  <c r="AA327" i="15"/>
  <c r="X328" i="15"/>
  <c r="Y328" i="15"/>
  <c r="AA328" i="15"/>
  <c r="X329" i="15"/>
  <c r="Y329" i="15"/>
  <c r="AA329" i="15"/>
  <c r="X330" i="15"/>
  <c r="Y330" i="15"/>
  <c r="AA330" i="15"/>
  <c r="X331" i="15"/>
  <c r="Y331" i="15"/>
  <c r="AA331" i="15"/>
  <c r="X332" i="15"/>
  <c r="Y332" i="15"/>
  <c r="AA332" i="15"/>
  <c r="X333" i="15"/>
  <c r="Y333" i="15"/>
  <c r="AA333" i="15"/>
  <c r="X334" i="15"/>
  <c r="Y334" i="15"/>
  <c r="AA334" i="15"/>
  <c r="X335" i="15"/>
  <c r="Y335" i="15"/>
  <c r="AA335" i="15"/>
  <c r="X336" i="15"/>
  <c r="Y336" i="15"/>
  <c r="AA336" i="15"/>
  <c r="X337" i="15"/>
  <c r="Y337" i="15"/>
  <c r="AA337" i="15"/>
  <c r="X338" i="15"/>
  <c r="Y338" i="15"/>
  <c r="AA338" i="15"/>
  <c r="X339" i="15"/>
  <c r="Y339" i="15"/>
  <c r="AA339" i="15"/>
  <c r="X340" i="15"/>
  <c r="Y340" i="15"/>
  <c r="AA340" i="15"/>
  <c r="X341" i="15"/>
  <c r="Y341" i="15"/>
  <c r="AA341" i="15"/>
  <c r="X342" i="15"/>
  <c r="Y342" i="15"/>
  <c r="AA342" i="15"/>
  <c r="X343" i="15"/>
  <c r="Y343" i="15"/>
  <c r="AA343" i="15"/>
  <c r="X344" i="15"/>
  <c r="Y344" i="15"/>
  <c r="AA344" i="15"/>
  <c r="X345" i="15"/>
  <c r="Y345" i="15"/>
  <c r="AA345" i="15"/>
  <c r="X346" i="15"/>
  <c r="Y346" i="15"/>
  <c r="AA346" i="15"/>
  <c r="X347" i="15"/>
  <c r="Y347" i="15"/>
  <c r="AA347" i="15"/>
  <c r="X348" i="15"/>
  <c r="Y348" i="15"/>
  <c r="AA348" i="15"/>
  <c r="X349" i="15"/>
  <c r="Y349" i="15"/>
  <c r="AA349" i="15"/>
  <c r="X350" i="15"/>
  <c r="Y350" i="15"/>
  <c r="AA350" i="15"/>
  <c r="X351" i="15"/>
  <c r="Y351" i="15"/>
  <c r="AA351" i="15"/>
  <c r="X352" i="15"/>
  <c r="Y352" i="15"/>
  <c r="AA352" i="15"/>
  <c r="X353" i="15"/>
  <c r="Y353" i="15"/>
  <c r="AA353" i="15"/>
  <c r="X354" i="15"/>
  <c r="Y354" i="15"/>
  <c r="AA354" i="15"/>
  <c r="X355" i="15"/>
  <c r="Y355" i="15"/>
  <c r="AA355" i="15"/>
  <c r="X356" i="15"/>
  <c r="Y356" i="15"/>
  <c r="AA356" i="15"/>
  <c r="X357" i="15"/>
  <c r="Y357" i="15"/>
  <c r="AA357" i="15"/>
  <c r="X358" i="15"/>
  <c r="Y358" i="15"/>
  <c r="AA358" i="15"/>
  <c r="X359" i="15"/>
  <c r="Y359" i="15"/>
  <c r="AA359" i="15"/>
  <c r="X360" i="15"/>
  <c r="Y360" i="15"/>
  <c r="AA360" i="15"/>
  <c r="X361" i="15"/>
  <c r="Y361" i="15"/>
  <c r="AA361" i="15"/>
  <c r="X362" i="15"/>
  <c r="Y362" i="15"/>
  <c r="AA362" i="15"/>
  <c r="X363" i="15"/>
  <c r="Y363" i="15"/>
  <c r="AA363" i="15"/>
  <c r="X364" i="15"/>
  <c r="Y364" i="15"/>
  <c r="AA364" i="15"/>
  <c r="X365" i="15"/>
  <c r="Y365" i="15"/>
  <c r="AA365" i="15"/>
  <c r="X366" i="15"/>
  <c r="Y366" i="15"/>
  <c r="AA366" i="15"/>
  <c r="X367" i="15"/>
  <c r="Y367" i="15"/>
  <c r="AA367" i="15"/>
  <c r="X368" i="15"/>
  <c r="Y368" i="15"/>
  <c r="AA368" i="15"/>
  <c r="X369" i="15"/>
  <c r="Y369" i="15"/>
  <c r="AA369" i="15"/>
  <c r="X370" i="15"/>
  <c r="Y370" i="15"/>
  <c r="AA370" i="15"/>
  <c r="X371" i="15"/>
  <c r="Y371" i="15"/>
  <c r="AA371" i="15"/>
  <c r="X372" i="15"/>
  <c r="Y372" i="15"/>
  <c r="AA372" i="15"/>
  <c r="X373" i="15"/>
  <c r="Y373" i="15"/>
  <c r="AA373" i="15"/>
  <c r="X374" i="15"/>
  <c r="Y374" i="15"/>
  <c r="AA374" i="15"/>
  <c r="X375" i="15"/>
  <c r="Y375" i="15"/>
  <c r="AA375" i="15"/>
  <c r="X376" i="15"/>
  <c r="Y376" i="15"/>
  <c r="AA376" i="15"/>
  <c r="X377" i="15"/>
  <c r="Y377" i="15"/>
  <c r="AA377" i="15"/>
  <c r="X378" i="15"/>
  <c r="Y378" i="15"/>
  <c r="AA378" i="15"/>
  <c r="X379" i="15"/>
  <c r="Y379" i="15"/>
  <c r="AA379" i="15"/>
  <c r="X380" i="15"/>
  <c r="Y380" i="15"/>
  <c r="AA380" i="15"/>
  <c r="X381" i="15"/>
  <c r="Y381" i="15"/>
  <c r="AA381" i="15"/>
  <c r="X382" i="15"/>
  <c r="Y382" i="15"/>
  <c r="AA382" i="15"/>
  <c r="X383" i="15"/>
  <c r="Y383" i="15"/>
  <c r="AA383" i="15"/>
  <c r="X384" i="15"/>
  <c r="Y384" i="15"/>
  <c r="AA384" i="15"/>
  <c r="X385" i="15"/>
  <c r="Y385" i="15"/>
  <c r="AA385" i="15"/>
  <c r="X386" i="15"/>
  <c r="Y386" i="15"/>
  <c r="AA386" i="15"/>
  <c r="X387" i="15"/>
  <c r="Y387" i="15"/>
  <c r="AA387" i="15"/>
  <c r="X388" i="15"/>
  <c r="Y388" i="15"/>
  <c r="AA388" i="15"/>
  <c r="X389" i="15"/>
  <c r="Y389" i="15"/>
  <c r="AA389" i="15"/>
  <c r="X390" i="15"/>
  <c r="Y390" i="15"/>
  <c r="AA390" i="15"/>
  <c r="X391" i="15"/>
  <c r="Y391" i="15"/>
  <c r="AA391" i="15"/>
  <c r="X392" i="15"/>
  <c r="Y392" i="15"/>
  <c r="AA392" i="15"/>
  <c r="X393" i="15"/>
  <c r="Y393" i="15"/>
  <c r="AA393" i="15"/>
  <c r="X394" i="15"/>
  <c r="Y394" i="15"/>
  <c r="AA394" i="15"/>
  <c r="X395" i="15"/>
  <c r="Y395" i="15"/>
  <c r="AA395" i="15"/>
  <c r="X396" i="15"/>
  <c r="Y396" i="15"/>
  <c r="AA396" i="15"/>
  <c r="X397" i="15"/>
  <c r="Y397" i="15"/>
  <c r="AA397" i="15"/>
  <c r="X398" i="15"/>
  <c r="Y398" i="15"/>
  <c r="AA398" i="15"/>
  <c r="X399" i="15"/>
  <c r="Y399" i="15"/>
  <c r="AA399" i="15"/>
  <c r="X5" i="15"/>
  <c r="X6" i="15"/>
  <c r="X7" i="15"/>
  <c r="X8" i="15"/>
  <c r="X9" i="15"/>
  <c r="X10" i="15"/>
  <c r="X4" i="15"/>
  <c r="AA4" i="15"/>
  <c r="AV4" i="15" s="1"/>
  <c r="H4" i="21" s="1"/>
  <c r="Y4" i="15"/>
  <c r="Q71" i="14"/>
  <c r="R71" i="14"/>
  <c r="Q72" i="14"/>
  <c r="R72" i="14"/>
  <c r="Q73" i="14"/>
  <c r="R73" i="14"/>
  <c r="Q74" i="14"/>
  <c r="R74" i="14"/>
  <c r="Q75" i="14"/>
  <c r="R75" i="14"/>
  <c r="Q76" i="14"/>
  <c r="R76" i="14"/>
  <c r="Q77" i="14"/>
  <c r="R77" i="14"/>
  <c r="Q78" i="14"/>
  <c r="R78" i="14"/>
  <c r="Q79" i="14"/>
  <c r="R79" i="14"/>
  <c r="Q80" i="14"/>
  <c r="R80" i="14"/>
  <c r="Q81" i="14"/>
  <c r="R81" i="14"/>
  <c r="Q82" i="14"/>
  <c r="R82" i="14"/>
  <c r="Q83" i="14"/>
  <c r="R83" i="14"/>
  <c r="Q84" i="14"/>
  <c r="R84" i="14"/>
  <c r="Q85" i="14"/>
  <c r="R85" i="14"/>
  <c r="Q86" i="14"/>
  <c r="R86" i="14"/>
  <c r="Q87" i="14"/>
  <c r="R87" i="14"/>
  <c r="Q88" i="14"/>
  <c r="R88" i="14"/>
  <c r="Q89" i="14"/>
  <c r="R89" i="14"/>
  <c r="Q90" i="14"/>
  <c r="R90" i="14"/>
  <c r="Q91" i="14"/>
  <c r="R91" i="14"/>
  <c r="Q92" i="14"/>
  <c r="R92" i="14"/>
  <c r="Q93" i="14"/>
  <c r="R93" i="14"/>
  <c r="Q94" i="14"/>
  <c r="R94" i="14"/>
  <c r="Q95" i="14"/>
  <c r="R95" i="14"/>
  <c r="Q96" i="14"/>
  <c r="R96" i="14"/>
  <c r="Q97" i="14"/>
  <c r="R97" i="14"/>
  <c r="Q98" i="14"/>
  <c r="R98" i="14"/>
  <c r="Q99" i="14"/>
  <c r="R99" i="14"/>
  <c r="Q100" i="14"/>
  <c r="R100" i="14"/>
  <c r="Q101" i="14"/>
  <c r="R101" i="14"/>
  <c r="Q102" i="14"/>
  <c r="R102" i="14"/>
  <c r="Q103" i="14"/>
  <c r="R103" i="14"/>
  <c r="Q104" i="14"/>
  <c r="R104" i="14"/>
  <c r="Q105" i="14"/>
  <c r="R105" i="14"/>
  <c r="Q106" i="14"/>
  <c r="R106" i="14"/>
  <c r="Q107" i="14"/>
  <c r="R107" i="14"/>
  <c r="Q108" i="14"/>
  <c r="R108" i="14"/>
  <c r="Q109" i="14"/>
  <c r="R109" i="14"/>
  <c r="Q110" i="14"/>
  <c r="R110" i="14"/>
  <c r="Q111" i="14"/>
  <c r="R111" i="14"/>
  <c r="Q112" i="14"/>
  <c r="R112" i="14"/>
  <c r="Q113" i="14"/>
  <c r="R113" i="14"/>
  <c r="Q114" i="14"/>
  <c r="R114" i="14"/>
  <c r="Q115" i="14"/>
  <c r="R115" i="14"/>
  <c r="Q116" i="14"/>
  <c r="R116" i="14"/>
  <c r="Q117" i="14"/>
  <c r="R117" i="14"/>
  <c r="Q118" i="14"/>
  <c r="R118" i="14"/>
  <c r="Q119" i="14"/>
  <c r="R119" i="14"/>
  <c r="Q120" i="14"/>
  <c r="R120" i="14"/>
  <c r="Q121" i="14"/>
  <c r="R121" i="14"/>
  <c r="Q122" i="14"/>
  <c r="R122" i="14"/>
  <c r="Q123" i="14"/>
  <c r="R123" i="14"/>
  <c r="Q124" i="14"/>
  <c r="R124" i="14"/>
  <c r="Q125" i="14"/>
  <c r="R125" i="14"/>
  <c r="Q126" i="14"/>
  <c r="R126" i="14"/>
  <c r="Q127" i="14"/>
  <c r="R127" i="14"/>
  <c r="Q128" i="14"/>
  <c r="R128" i="14"/>
  <c r="Q129" i="14"/>
  <c r="R129" i="14"/>
  <c r="Q130" i="14"/>
  <c r="R130" i="14"/>
  <c r="Q131" i="14"/>
  <c r="R131" i="14"/>
  <c r="Q132" i="14"/>
  <c r="R132" i="14"/>
  <c r="Q133" i="14"/>
  <c r="R133" i="14"/>
  <c r="Q134" i="14"/>
  <c r="R134" i="14"/>
  <c r="Q135" i="14"/>
  <c r="R135" i="14"/>
  <c r="Q136" i="14"/>
  <c r="R136" i="14"/>
  <c r="Q137" i="14"/>
  <c r="R137" i="14"/>
  <c r="Q138" i="14"/>
  <c r="R138" i="14"/>
  <c r="Q139" i="14"/>
  <c r="R139" i="14"/>
  <c r="Q140" i="14"/>
  <c r="R140" i="14"/>
  <c r="Q141" i="14"/>
  <c r="R141" i="14"/>
  <c r="Q142" i="14"/>
  <c r="R142" i="14"/>
  <c r="Q143" i="14"/>
  <c r="R143" i="14"/>
  <c r="Q144" i="14"/>
  <c r="R144" i="14"/>
  <c r="Q145" i="14"/>
  <c r="R145" i="14"/>
  <c r="Q146" i="14"/>
  <c r="R146" i="14"/>
  <c r="Q147" i="14"/>
  <c r="R147" i="14"/>
  <c r="Q148" i="14"/>
  <c r="R148" i="14"/>
  <c r="Q149" i="14"/>
  <c r="R149" i="14"/>
  <c r="Q150" i="14"/>
  <c r="R150" i="14"/>
  <c r="Q151" i="14"/>
  <c r="R151" i="14"/>
  <c r="Q152" i="14"/>
  <c r="R152" i="14"/>
  <c r="Q153" i="14"/>
  <c r="R153" i="14"/>
  <c r="Q154" i="14"/>
  <c r="R154" i="14"/>
  <c r="Q155" i="14"/>
  <c r="R155" i="14"/>
  <c r="Q156" i="14"/>
  <c r="R156" i="14"/>
  <c r="Q157" i="14"/>
  <c r="R157" i="14"/>
  <c r="Q158" i="14"/>
  <c r="R158" i="14"/>
  <c r="Q159" i="14"/>
  <c r="R159" i="14"/>
  <c r="Q160" i="14"/>
  <c r="R160" i="14"/>
  <c r="Q161" i="14"/>
  <c r="R161" i="14"/>
  <c r="Q162" i="14"/>
  <c r="R162" i="14"/>
  <c r="Q163" i="14"/>
  <c r="R163" i="14"/>
  <c r="Q164" i="14"/>
  <c r="R164" i="14"/>
  <c r="Q165" i="14"/>
  <c r="R165" i="14"/>
  <c r="Q166" i="14"/>
  <c r="R166" i="14"/>
  <c r="Q167" i="14"/>
  <c r="R167" i="14"/>
  <c r="Q168" i="14"/>
  <c r="R168" i="14"/>
  <c r="Q169" i="14"/>
  <c r="R169" i="14"/>
  <c r="Q170" i="14"/>
  <c r="R170" i="14"/>
  <c r="Q171" i="14"/>
  <c r="R171" i="14"/>
  <c r="Q172" i="14"/>
  <c r="R172" i="14"/>
  <c r="Q173" i="14"/>
  <c r="R173" i="14"/>
  <c r="Q174" i="14"/>
  <c r="R174" i="14"/>
  <c r="Q175" i="14"/>
  <c r="R175" i="14"/>
  <c r="Q176" i="14"/>
  <c r="R176" i="14"/>
  <c r="Q177" i="14"/>
  <c r="R177" i="14"/>
  <c r="Q178" i="14"/>
  <c r="R178" i="14"/>
  <c r="Q179" i="14"/>
  <c r="R179" i="14"/>
  <c r="Q180" i="14"/>
  <c r="R180" i="14"/>
  <c r="Q181" i="14"/>
  <c r="R181" i="14"/>
  <c r="Q182" i="14"/>
  <c r="R182" i="14"/>
  <c r="Q183" i="14"/>
  <c r="R183" i="14"/>
  <c r="Q184" i="14"/>
  <c r="R184" i="14"/>
  <c r="Q185" i="14"/>
  <c r="R185" i="14"/>
  <c r="Q186" i="14"/>
  <c r="R186" i="14"/>
  <c r="Q187" i="14"/>
  <c r="R187" i="14"/>
  <c r="Q188" i="14"/>
  <c r="R188" i="14"/>
  <c r="Q189" i="14"/>
  <c r="R189" i="14"/>
  <c r="Q190" i="14"/>
  <c r="R190" i="14"/>
  <c r="Q191" i="14"/>
  <c r="R191" i="14"/>
  <c r="Q192" i="14"/>
  <c r="R192" i="14"/>
  <c r="Q193" i="14"/>
  <c r="R193" i="14"/>
  <c r="Q194" i="14"/>
  <c r="R194" i="14"/>
  <c r="Q195" i="14"/>
  <c r="R195" i="14"/>
  <c r="Q196" i="14"/>
  <c r="R196" i="14"/>
  <c r="Q197" i="14"/>
  <c r="R197" i="14"/>
  <c r="Q198" i="14"/>
  <c r="R198" i="14"/>
  <c r="Q199" i="14"/>
  <c r="R199" i="14"/>
  <c r="Q200" i="14"/>
  <c r="R200" i="14"/>
  <c r="AY5" i="15" l="1"/>
  <c r="L5" i="21"/>
  <c r="B74" i="20"/>
  <c r="B124" i="20"/>
  <c r="B185" i="20"/>
  <c r="F110" i="19"/>
  <c r="B187" i="20"/>
  <c r="B195" i="20"/>
  <c r="C75" i="19"/>
  <c r="B84" i="20"/>
  <c r="B75" i="20"/>
  <c r="AH141" i="15"/>
  <c r="AW170" i="15"/>
  <c r="B157" i="21"/>
  <c r="B173" i="20"/>
  <c r="AH149" i="15"/>
  <c r="G149" i="20" s="1"/>
  <c r="AH117" i="15"/>
  <c r="G117" i="20" s="1"/>
  <c r="B163" i="20"/>
  <c r="B171" i="20"/>
  <c r="B120" i="20"/>
  <c r="B165" i="21"/>
  <c r="AW125" i="15"/>
  <c r="B133" i="20"/>
  <c r="B129" i="20"/>
  <c r="B107" i="20"/>
  <c r="AH167" i="15"/>
  <c r="G167" i="20" s="1"/>
  <c r="B80" i="20"/>
  <c r="B104" i="20"/>
  <c r="B114" i="21"/>
  <c r="B132" i="20"/>
  <c r="AW156" i="15"/>
  <c r="AW164" i="15"/>
  <c r="F63" i="19"/>
  <c r="AW62" i="15"/>
  <c r="B36" i="20"/>
  <c r="B60" i="21"/>
  <c r="AJ57" i="15"/>
  <c r="AX57" i="15" s="1"/>
  <c r="B88" i="20"/>
  <c r="B169" i="20"/>
  <c r="AJ101" i="15"/>
  <c r="AX101" i="15" s="1"/>
  <c r="B66" i="20"/>
  <c r="AW76" i="15"/>
  <c r="B177" i="20"/>
  <c r="B92" i="21"/>
  <c r="AW166" i="15"/>
  <c r="AW126" i="15"/>
  <c r="B97" i="20"/>
  <c r="B152" i="20"/>
  <c r="B136" i="20"/>
  <c r="B147" i="20"/>
  <c r="B139" i="20"/>
  <c r="B131" i="20"/>
  <c r="B155" i="20"/>
  <c r="AW86" i="15"/>
  <c r="AW158" i="15"/>
  <c r="B150" i="21"/>
  <c r="B56" i="20"/>
  <c r="B116" i="20"/>
  <c r="B135" i="20"/>
  <c r="B72" i="20"/>
  <c r="B123" i="20"/>
  <c r="B61" i="20"/>
  <c r="AH58" i="15"/>
  <c r="G58" i="20" s="1"/>
  <c r="B93" i="20"/>
  <c r="B96" i="20"/>
  <c r="AJ59" i="15"/>
  <c r="AX59" i="15" s="1"/>
  <c r="B106" i="20"/>
  <c r="B154" i="21"/>
  <c r="B140" i="20"/>
  <c r="B83" i="20"/>
  <c r="B81" i="20"/>
  <c r="B99" i="20"/>
  <c r="AW100" i="15"/>
  <c r="AE79" i="15"/>
  <c r="C79" i="20" s="1"/>
  <c r="AH138" i="15"/>
  <c r="G138" i="20" s="1"/>
  <c r="AE78" i="15"/>
  <c r="C78" i="20" s="1"/>
  <c r="AH151" i="15"/>
  <c r="G151" i="20" s="1"/>
  <c r="AW49" i="15"/>
  <c r="AH130" i="15"/>
  <c r="G130" i="20" s="1"/>
  <c r="AW159" i="15"/>
  <c r="AW143" i="15"/>
  <c r="B89" i="20"/>
  <c r="AW146" i="15"/>
  <c r="B91" i="20"/>
  <c r="B64" i="20"/>
  <c r="L62" i="22"/>
  <c r="BL62" i="15"/>
  <c r="J62" i="22" s="1"/>
  <c r="L186" i="22"/>
  <c r="BL186" i="15"/>
  <c r="J186" i="22" s="1"/>
  <c r="L105" i="22"/>
  <c r="BL105" i="15"/>
  <c r="J105" i="22" s="1"/>
  <c r="BL192" i="15"/>
  <c r="J192" i="22" s="1"/>
  <c r="L192" i="22"/>
  <c r="L58" i="22"/>
  <c r="BL58" i="15"/>
  <c r="J58" i="22" s="1"/>
  <c r="BL156" i="15"/>
  <c r="J156" i="22" s="1"/>
  <c r="L156" i="22"/>
  <c r="L69" i="22"/>
  <c r="BL69" i="15"/>
  <c r="J69" i="22" s="1"/>
  <c r="BL88" i="15"/>
  <c r="J88" i="22" s="1"/>
  <c r="L88" i="22"/>
  <c r="L183" i="22"/>
  <c r="BL183" i="15"/>
  <c r="J183" i="22" s="1"/>
  <c r="L91" i="22"/>
  <c r="BL91" i="15"/>
  <c r="J91" i="22" s="1"/>
  <c r="L115" i="22"/>
  <c r="BL115" i="15"/>
  <c r="J115" i="22" s="1"/>
  <c r="L146" i="22"/>
  <c r="BL146" i="15"/>
  <c r="J146" i="22" s="1"/>
  <c r="L118" i="22"/>
  <c r="BL118" i="15"/>
  <c r="J118" i="22" s="1"/>
  <c r="L142" i="22"/>
  <c r="BL142" i="15"/>
  <c r="J142" i="22" s="1"/>
  <c r="L140" i="22"/>
  <c r="BL140" i="15"/>
  <c r="J140" i="22" s="1"/>
  <c r="L121" i="22"/>
  <c r="BL121" i="15"/>
  <c r="J121" i="22" s="1"/>
  <c r="L145" i="22"/>
  <c r="BL145" i="15"/>
  <c r="J145" i="22" s="1"/>
  <c r="L166" i="22"/>
  <c r="BL166" i="15"/>
  <c r="J166" i="22" s="1"/>
  <c r="L60" i="22"/>
  <c r="BL60" i="15"/>
  <c r="J60" i="22" s="1"/>
  <c r="BL84" i="15"/>
  <c r="J84" i="22" s="1"/>
  <c r="L84" i="22"/>
  <c r="L108" i="22"/>
  <c r="BL108" i="15"/>
  <c r="J108" i="22" s="1"/>
  <c r="L85" i="22"/>
  <c r="BL85" i="15"/>
  <c r="J85" i="22" s="1"/>
  <c r="L79" i="22"/>
  <c r="BL79" i="15"/>
  <c r="J79" i="22" s="1"/>
  <c r="L143" i="22"/>
  <c r="BL143" i="15"/>
  <c r="J143" i="22" s="1"/>
  <c r="L74" i="22"/>
  <c r="BL74" i="15"/>
  <c r="J74" i="22" s="1"/>
  <c r="L98" i="22"/>
  <c r="BL98" i="15"/>
  <c r="J98" i="22" s="1"/>
  <c r="L172" i="22"/>
  <c r="BL172" i="15"/>
  <c r="J172" i="22" s="1"/>
  <c r="L117" i="22"/>
  <c r="BL117" i="15"/>
  <c r="J117" i="22" s="1"/>
  <c r="L99" i="22"/>
  <c r="BL99" i="15"/>
  <c r="J99" i="22" s="1"/>
  <c r="BL136" i="15"/>
  <c r="J136" i="22" s="1"/>
  <c r="L136" i="22"/>
  <c r="L63" i="22"/>
  <c r="BL63" i="15"/>
  <c r="J63" i="22" s="1"/>
  <c r="L149" i="22"/>
  <c r="BL149" i="15"/>
  <c r="J149" i="22" s="1"/>
  <c r="BL170" i="15"/>
  <c r="J170" i="22" s="1"/>
  <c r="L170" i="22"/>
  <c r="L75" i="22"/>
  <c r="BL75" i="15"/>
  <c r="J75" i="22" s="1"/>
  <c r="L139" i="22"/>
  <c r="BL139" i="15"/>
  <c r="J139" i="22" s="1"/>
  <c r="L191" i="22"/>
  <c r="BL191" i="15"/>
  <c r="J191" i="22" s="1"/>
  <c r="L78" i="22"/>
  <c r="BL78" i="15"/>
  <c r="J78" i="22" s="1"/>
  <c r="L102" i="22"/>
  <c r="BL102" i="15"/>
  <c r="J102" i="22" s="1"/>
  <c r="L109" i="22"/>
  <c r="BL109" i="15"/>
  <c r="J109" i="22" s="1"/>
  <c r="L57" i="22"/>
  <c r="BL57" i="15"/>
  <c r="J57" i="22" s="1"/>
  <c r="L81" i="22"/>
  <c r="BL81" i="15"/>
  <c r="J81" i="22" s="1"/>
  <c r="L125" i="22"/>
  <c r="BL125" i="15"/>
  <c r="J125" i="22" s="1"/>
  <c r="L68" i="22"/>
  <c r="BL68" i="15"/>
  <c r="J68" i="22" s="1"/>
  <c r="L103" i="22"/>
  <c r="BL103" i="15"/>
  <c r="J103" i="22" s="1"/>
  <c r="L161" i="22"/>
  <c r="BL161" i="15"/>
  <c r="J161" i="22" s="1"/>
  <c r="L195" i="22"/>
  <c r="BL195" i="15"/>
  <c r="J195" i="22" s="1"/>
  <c r="L141" i="22"/>
  <c r="BL141" i="15"/>
  <c r="J141" i="22" s="1"/>
  <c r="L122" i="22"/>
  <c r="BL122" i="15"/>
  <c r="J122" i="22" s="1"/>
  <c r="BL112" i="15"/>
  <c r="J112" i="22" s="1"/>
  <c r="L112" i="22"/>
  <c r="L126" i="22"/>
  <c r="BL126" i="15"/>
  <c r="J126" i="22" s="1"/>
  <c r="L59" i="22"/>
  <c r="BL59" i="15"/>
  <c r="J59" i="22" s="1"/>
  <c r="L159" i="22"/>
  <c r="BL159" i="15"/>
  <c r="J159" i="22" s="1"/>
  <c r="L129" i="22"/>
  <c r="BL129" i="15"/>
  <c r="J129" i="22" s="1"/>
  <c r="BL184" i="15"/>
  <c r="J184" i="22" s="1"/>
  <c r="L184" i="22"/>
  <c r="BL116" i="15"/>
  <c r="J116" i="22" s="1"/>
  <c r="L116" i="22"/>
  <c r="L127" i="22"/>
  <c r="BL127" i="15"/>
  <c r="J127" i="22" s="1"/>
  <c r="L175" i="22"/>
  <c r="BL175" i="15"/>
  <c r="J175" i="22" s="1"/>
  <c r="L167" i="22"/>
  <c r="BL167" i="15"/>
  <c r="J167" i="22" s="1"/>
  <c r="L123" i="22"/>
  <c r="BL123" i="15"/>
  <c r="J123" i="22" s="1"/>
  <c r="L157" i="22"/>
  <c r="BL157" i="15"/>
  <c r="J157" i="22" s="1"/>
  <c r="L147" i="22"/>
  <c r="BL147" i="15"/>
  <c r="J147" i="22" s="1"/>
  <c r="BL168" i="15"/>
  <c r="J168" i="22" s="1"/>
  <c r="L168" i="22"/>
  <c r="L179" i="22"/>
  <c r="BL179" i="15"/>
  <c r="J179" i="22" s="1"/>
  <c r="L185" i="22"/>
  <c r="BL185" i="15"/>
  <c r="J185" i="22" s="1"/>
  <c r="L65" i="22"/>
  <c r="BL65" i="15"/>
  <c r="J65" i="22" s="1"/>
  <c r="L89" i="22"/>
  <c r="BL89" i="15"/>
  <c r="J89" i="22" s="1"/>
  <c r="L113" i="22"/>
  <c r="BL113" i="15"/>
  <c r="J113" i="22" s="1"/>
  <c r="L150" i="22"/>
  <c r="BL150" i="15"/>
  <c r="J150" i="22" s="1"/>
  <c r="L76" i="22"/>
  <c r="BL76" i="15"/>
  <c r="J76" i="22" s="1"/>
  <c r="L87" i="22"/>
  <c r="BL87" i="15"/>
  <c r="J87" i="22" s="1"/>
  <c r="L111" i="22"/>
  <c r="BL111" i="15"/>
  <c r="J111" i="22" s="1"/>
  <c r="L169" i="22"/>
  <c r="BL169" i="15"/>
  <c r="J169" i="22" s="1"/>
  <c r="L106" i="22"/>
  <c r="BL106" i="15"/>
  <c r="J106" i="22" s="1"/>
  <c r="L130" i="22"/>
  <c r="BL130" i="15"/>
  <c r="J130" i="22" s="1"/>
  <c r="L177" i="22"/>
  <c r="BL177" i="15"/>
  <c r="J177" i="22" s="1"/>
  <c r="L93" i="22"/>
  <c r="BL93" i="15"/>
  <c r="J93" i="22" s="1"/>
  <c r="BL188" i="15"/>
  <c r="J188" i="22" s="1"/>
  <c r="L188" i="22"/>
  <c r="L82" i="22"/>
  <c r="BL82" i="15"/>
  <c r="J82" i="22" s="1"/>
  <c r="L154" i="22"/>
  <c r="BL154" i="15"/>
  <c r="J154" i="22" s="1"/>
  <c r="BL80" i="15"/>
  <c r="J80" i="22" s="1"/>
  <c r="L80" i="22"/>
  <c r="BL120" i="15"/>
  <c r="J120" i="22" s="1"/>
  <c r="L120" i="22"/>
  <c r="BL144" i="15"/>
  <c r="J144" i="22" s="1"/>
  <c r="L144" i="22"/>
  <c r="L83" i="22"/>
  <c r="BL83" i="15"/>
  <c r="J83" i="22" s="1"/>
  <c r="L107" i="22"/>
  <c r="BL107" i="15"/>
  <c r="J107" i="22" s="1"/>
  <c r="L178" i="22"/>
  <c r="BL178" i="15"/>
  <c r="J178" i="22" s="1"/>
  <c r="L110" i="22"/>
  <c r="BL110" i="15"/>
  <c r="J110" i="22" s="1"/>
  <c r="L134" i="22"/>
  <c r="BL134" i="15"/>
  <c r="J134" i="22" s="1"/>
  <c r="L171" i="22"/>
  <c r="BL171" i="15"/>
  <c r="J171" i="22" s="1"/>
  <c r="L158" i="22"/>
  <c r="BL158" i="15"/>
  <c r="J158" i="22" s="1"/>
  <c r="L151" i="22"/>
  <c r="BL151" i="15"/>
  <c r="J151" i="22" s="1"/>
  <c r="BL100" i="15"/>
  <c r="J100" i="22" s="1"/>
  <c r="L100" i="22"/>
  <c r="L61" i="22"/>
  <c r="BL61" i="15"/>
  <c r="J61" i="22" s="1"/>
  <c r="L66" i="22"/>
  <c r="BL66" i="15"/>
  <c r="J66" i="22" s="1"/>
  <c r="BL164" i="15"/>
  <c r="J164" i="22" s="1"/>
  <c r="L164" i="22"/>
  <c r="L163" i="22"/>
  <c r="BL163" i="15"/>
  <c r="J163" i="22" s="1"/>
  <c r="BL124" i="15"/>
  <c r="J124" i="22" s="1"/>
  <c r="L124" i="22"/>
  <c r="L86" i="22"/>
  <c r="BL86" i="15"/>
  <c r="J86" i="22" s="1"/>
  <c r="L92" i="22"/>
  <c r="BL92" i="15"/>
  <c r="J92" i="22" s="1"/>
  <c r="L193" i="22"/>
  <c r="BL193" i="15"/>
  <c r="J193" i="22" s="1"/>
  <c r="L104" i="22"/>
  <c r="BL104" i="15"/>
  <c r="J104" i="22" s="1"/>
  <c r="L162" i="22"/>
  <c r="BL162" i="15"/>
  <c r="J162" i="22" s="1"/>
  <c r="L67" i="22"/>
  <c r="BL67" i="15"/>
  <c r="J67" i="22" s="1"/>
  <c r="L133" i="22"/>
  <c r="BL133" i="15"/>
  <c r="J133" i="22" s="1"/>
  <c r="L180" i="22"/>
  <c r="BL180" i="15"/>
  <c r="J180" i="22" s="1"/>
  <c r="L70" i="22"/>
  <c r="BL70" i="15"/>
  <c r="J70" i="22" s="1"/>
  <c r="L94" i="22"/>
  <c r="BL94" i="15"/>
  <c r="J94" i="22" s="1"/>
  <c r="BL152" i="15"/>
  <c r="J152" i="22" s="1"/>
  <c r="L152" i="22"/>
  <c r="L194" i="22"/>
  <c r="BL194" i="15"/>
  <c r="J194" i="22" s="1"/>
  <c r="L73" i="22"/>
  <c r="BL73" i="15"/>
  <c r="J73" i="22" s="1"/>
  <c r="L137" i="22"/>
  <c r="BL137" i="15"/>
  <c r="J137" i="22" s="1"/>
  <c r="L189" i="22"/>
  <c r="BL189" i="15"/>
  <c r="J189" i="22" s="1"/>
  <c r="L101" i="22"/>
  <c r="BL101" i="15"/>
  <c r="J101" i="22" s="1"/>
  <c r="L132" i="22"/>
  <c r="BL132" i="15"/>
  <c r="J132" i="22" s="1"/>
  <c r="L71" i="22"/>
  <c r="BL71" i="15"/>
  <c r="J71" i="22" s="1"/>
  <c r="L135" i="22"/>
  <c r="BL135" i="15"/>
  <c r="J135" i="22" s="1"/>
  <c r="L153" i="22"/>
  <c r="BL153" i="15"/>
  <c r="J153" i="22" s="1"/>
  <c r="L187" i="22"/>
  <c r="BL187" i="15"/>
  <c r="J187" i="22" s="1"/>
  <c r="L90" i="22"/>
  <c r="BL90" i="15"/>
  <c r="J90" i="22" s="1"/>
  <c r="L190" i="22"/>
  <c r="BL190" i="15"/>
  <c r="J190" i="22" s="1"/>
  <c r="BL72" i="15"/>
  <c r="J72" i="22" s="1"/>
  <c r="L72" i="22"/>
  <c r="L173" i="22"/>
  <c r="BL173" i="15"/>
  <c r="J173" i="22" s="1"/>
  <c r="L160" i="22"/>
  <c r="BL160" i="15"/>
  <c r="J160" i="22" s="1"/>
  <c r="L182" i="22"/>
  <c r="BL182" i="15"/>
  <c r="J182" i="22" s="1"/>
  <c r="L96" i="22"/>
  <c r="BL96" i="15"/>
  <c r="J96" i="22" s="1"/>
  <c r="L77" i="22"/>
  <c r="BL77" i="15"/>
  <c r="J77" i="22" s="1"/>
  <c r="BL148" i="15"/>
  <c r="J148" i="22" s="1"/>
  <c r="L148" i="22"/>
  <c r="L64" i="22"/>
  <c r="BL64" i="15"/>
  <c r="J64" i="22" s="1"/>
  <c r="BL128" i="15"/>
  <c r="J128" i="22" s="1"/>
  <c r="L128" i="22"/>
  <c r="L131" i="22"/>
  <c r="BL131" i="15"/>
  <c r="J131" i="22" s="1"/>
  <c r="L165" i="22"/>
  <c r="BL165" i="15"/>
  <c r="J165" i="22" s="1"/>
  <c r="L181" i="22"/>
  <c r="BL181" i="15"/>
  <c r="J181" i="22" s="1"/>
  <c r="L97" i="22"/>
  <c r="BL97" i="15"/>
  <c r="J97" i="22" s="1"/>
  <c r="L155" i="22"/>
  <c r="BL155" i="15"/>
  <c r="J155" i="22" s="1"/>
  <c r="L176" i="22"/>
  <c r="BL176" i="15"/>
  <c r="J176" i="22" s="1"/>
  <c r="L95" i="22"/>
  <c r="BL95" i="15"/>
  <c r="J95" i="22" s="1"/>
  <c r="L119" i="22"/>
  <c r="BL119" i="15"/>
  <c r="J119" i="22" s="1"/>
  <c r="L174" i="22"/>
  <c r="BL174" i="15"/>
  <c r="J174" i="22" s="1"/>
  <c r="L114" i="22"/>
  <c r="BL114" i="15"/>
  <c r="J114" i="22" s="1"/>
  <c r="L138" i="22"/>
  <c r="BL138" i="15"/>
  <c r="J138" i="22" s="1"/>
  <c r="L53" i="22"/>
  <c r="BL53" i="15"/>
  <c r="J53" i="22" s="1"/>
  <c r="L56" i="22"/>
  <c r="BL56" i="15"/>
  <c r="J56" i="22" s="1"/>
  <c r="L54" i="22"/>
  <c r="BL54" i="15"/>
  <c r="J54" i="22" s="1"/>
  <c r="L55" i="22"/>
  <c r="BL55" i="15"/>
  <c r="J55" i="22" s="1"/>
  <c r="L50" i="22"/>
  <c r="BL50" i="15"/>
  <c r="J50" i="22" s="1"/>
  <c r="L52" i="22"/>
  <c r="BL52" i="15"/>
  <c r="J52" i="22" s="1"/>
  <c r="AW44" i="15"/>
  <c r="L51" i="22"/>
  <c r="BL51" i="15"/>
  <c r="J51" i="22" s="1"/>
  <c r="AJ16" i="15"/>
  <c r="AX16" i="15" s="1"/>
  <c r="B40" i="20"/>
  <c r="B26" i="21"/>
  <c r="AJ24" i="15"/>
  <c r="L196" i="22"/>
  <c r="BL196" i="15"/>
  <c r="J196" i="22" s="1"/>
  <c r="L199" i="22"/>
  <c r="BL199" i="15"/>
  <c r="J199" i="22" s="1"/>
  <c r="L200" i="22"/>
  <c r="BL200" i="15"/>
  <c r="J200" i="22" s="1"/>
  <c r="L197" i="22"/>
  <c r="BL197" i="15"/>
  <c r="J197" i="22" s="1"/>
  <c r="L198" i="22"/>
  <c r="BL198" i="15"/>
  <c r="J198" i="22" s="1"/>
  <c r="AJ65" i="15"/>
  <c r="AW85" i="15"/>
  <c r="B67" i="20"/>
  <c r="AW15" i="15"/>
  <c r="B90" i="21"/>
  <c r="AJ69" i="15"/>
  <c r="AX69" i="15" s="1"/>
  <c r="B48" i="20"/>
  <c r="B148" i="20"/>
  <c r="B161" i="20"/>
  <c r="B145" i="20"/>
  <c r="B122" i="21"/>
  <c r="B113" i="20"/>
  <c r="B115" i="20"/>
  <c r="AW108" i="15"/>
  <c r="B94" i="20"/>
  <c r="B98" i="20"/>
  <c r="AW68" i="15"/>
  <c r="AW77" i="15"/>
  <c r="B73" i="20"/>
  <c r="B33" i="20"/>
  <c r="AR188" i="15"/>
  <c r="BE188" i="15"/>
  <c r="AR162" i="15"/>
  <c r="BE162" i="15"/>
  <c r="AR143" i="15"/>
  <c r="BE143" i="15"/>
  <c r="AU120" i="15"/>
  <c r="G120" i="21" s="1"/>
  <c r="BH120" i="15"/>
  <c r="G120" i="22" s="1"/>
  <c r="AR172" i="15"/>
  <c r="BE172" i="15"/>
  <c r="AU177" i="15"/>
  <c r="G177" i="21" s="1"/>
  <c r="BH177" i="15"/>
  <c r="G177" i="22" s="1"/>
  <c r="AR191" i="15"/>
  <c r="BE191" i="15"/>
  <c r="AR148" i="15"/>
  <c r="BE148" i="15"/>
  <c r="AR189" i="15"/>
  <c r="BE189" i="15"/>
  <c r="AR130" i="15"/>
  <c r="BE130" i="15"/>
  <c r="AU153" i="15"/>
  <c r="G153" i="21" s="1"/>
  <c r="BH153" i="15"/>
  <c r="G153" i="22" s="1"/>
  <c r="AR135" i="15"/>
  <c r="BE135" i="15"/>
  <c r="AU165" i="15"/>
  <c r="G165" i="21" s="1"/>
  <c r="BH165" i="15"/>
  <c r="G165" i="22" s="1"/>
  <c r="AU180" i="15"/>
  <c r="G180" i="21" s="1"/>
  <c r="BH180" i="15"/>
  <c r="G180" i="22" s="1"/>
  <c r="D124" i="21"/>
  <c r="D124" i="22"/>
  <c r="D185" i="21"/>
  <c r="D185" i="22"/>
  <c r="D165" i="21"/>
  <c r="D165" i="22"/>
  <c r="D166" i="21"/>
  <c r="D166" i="22"/>
  <c r="BJ32" i="15"/>
  <c r="B32" i="22"/>
  <c r="BJ52" i="15"/>
  <c r="B52" i="22"/>
  <c r="BJ61" i="15"/>
  <c r="B61" i="22"/>
  <c r="BJ92" i="15"/>
  <c r="B92" i="22"/>
  <c r="B143" i="22"/>
  <c r="BJ143" i="15"/>
  <c r="BJ159" i="15"/>
  <c r="B159" i="22"/>
  <c r="BJ167" i="15"/>
  <c r="B167" i="22"/>
  <c r="BJ175" i="15"/>
  <c r="B175" i="22"/>
  <c r="B183" i="22"/>
  <c r="BJ183" i="15"/>
  <c r="B191" i="22"/>
  <c r="BJ191" i="15"/>
  <c r="BJ199" i="15"/>
  <c r="B199" i="22"/>
  <c r="BJ122" i="15"/>
  <c r="B122" i="22"/>
  <c r="B130" i="22"/>
  <c r="BJ130" i="15"/>
  <c r="BJ138" i="15"/>
  <c r="B138" i="22"/>
  <c r="BJ146" i="15"/>
  <c r="B146" i="22"/>
  <c r="BJ154" i="15"/>
  <c r="B154" i="22"/>
  <c r="BJ170" i="15"/>
  <c r="B170" i="22"/>
  <c r="AU133" i="15"/>
  <c r="G133" i="21" s="1"/>
  <c r="BH133" i="15"/>
  <c r="G133" i="22" s="1"/>
  <c r="AU148" i="15"/>
  <c r="G148" i="21" s="1"/>
  <c r="BH148" i="15"/>
  <c r="G148" i="22" s="1"/>
  <c r="AR193" i="15"/>
  <c r="BE193" i="15"/>
  <c r="AR175" i="15"/>
  <c r="BE175" i="15"/>
  <c r="AR196" i="15"/>
  <c r="BE196" i="15"/>
  <c r="AU124" i="15"/>
  <c r="G124" i="21" s="1"/>
  <c r="BH124" i="15"/>
  <c r="G124" i="22" s="1"/>
  <c r="AU134" i="15"/>
  <c r="G134" i="21" s="1"/>
  <c r="BH134" i="15"/>
  <c r="G134" i="22" s="1"/>
  <c r="AR151" i="15"/>
  <c r="BE151" i="15"/>
  <c r="AR146" i="15"/>
  <c r="BE146" i="15"/>
  <c r="AR195" i="15"/>
  <c r="BE195" i="15"/>
  <c r="AR136" i="15"/>
  <c r="BE136" i="15"/>
  <c r="AR197" i="15"/>
  <c r="BE197" i="15"/>
  <c r="AR121" i="15"/>
  <c r="BE121" i="15"/>
  <c r="AU123" i="15"/>
  <c r="G123" i="21" s="1"/>
  <c r="BH123" i="15"/>
  <c r="G123" i="22" s="1"/>
  <c r="AU159" i="15"/>
  <c r="G159" i="21" s="1"/>
  <c r="BH159" i="15"/>
  <c r="G159" i="22" s="1"/>
  <c r="AR183" i="15"/>
  <c r="BE183" i="15"/>
  <c r="AU183" i="15"/>
  <c r="G183" i="21" s="1"/>
  <c r="BH183" i="15"/>
  <c r="G183" i="22" s="1"/>
  <c r="AR127" i="15"/>
  <c r="BE127" i="15"/>
  <c r="AU197" i="15"/>
  <c r="G197" i="21" s="1"/>
  <c r="BH197" i="15"/>
  <c r="G197" i="22" s="1"/>
  <c r="D122" i="21"/>
  <c r="D122" i="22"/>
  <c r="D167" i="21"/>
  <c r="D167" i="22"/>
  <c r="D133" i="21"/>
  <c r="D133" i="22"/>
  <c r="D147" i="21"/>
  <c r="D147" i="22"/>
  <c r="BJ49" i="15"/>
  <c r="B49" i="22"/>
  <c r="BJ68" i="15"/>
  <c r="B68" i="22"/>
  <c r="BJ78" i="15"/>
  <c r="B78" i="22"/>
  <c r="BJ88" i="15"/>
  <c r="B88" i="22"/>
  <c r="BJ99" i="15"/>
  <c r="B99" i="22"/>
  <c r="BJ108" i="15"/>
  <c r="B108" i="22"/>
  <c r="BJ118" i="15"/>
  <c r="B118" i="22"/>
  <c r="BJ70" i="15"/>
  <c r="B70" i="22"/>
  <c r="BJ41" i="15"/>
  <c r="B41" i="22"/>
  <c r="BJ53" i="15"/>
  <c r="B53" i="22"/>
  <c r="BJ74" i="15"/>
  <c r="B74" i="22"/>
  <c r="BJ84" i="15"/>
  <c r="B84" i="22"/>
  <c r="BJ107" i="15"/>
  <c r="B107" i="22"/>
  <c r="BJ115" i="15"/>
  <c r="B115" i="22"/>
  <c r="BJ58" i="15"/>
  <c r="B58" i="22"/>
  <c r="AU167" i="15"/>
  <c r="G167" i="21" s="1"/>
  <c r="BH167" i="15"/>
  <c r="G167" i="22" s="1"/>
  <c r="D121" i="21"/>
  <c r="D121" i="22"/>
  <c r="D137" i="21"/>
  <c r="D137" i="22"/>
  <c r="D153" i="21"/>
  <c r="D153" i="22"/>
  <c r="D189" i="21"/>
  <c r="D189" i="22"/>
  <c r="D197" i="21"/>
  <c r="D197" i="22"/>
  <c r="AU130" i="15"/>
  <c r="G130" i="21" s="1"/>
  <c r="BH130" i="15"/>
  <c r="G130" i="22" s="1"/>
  <c r="AU138" i="15"/>
  <c r="G138" i="21" s="1"/>
  <c r="BH138" i="15"/>
  <c r="G138" i="22" s="1"/>
  <c r="D128" i="21"/>
  <c r="D128" i="22"/>
  <c r="D138" i="21"/>
  <c r="D138" i="22"/>
  <c r="D146" i="21"/>
  <c r="D146" i="22"/>
  <c r="D154" i="21"/>
  <c r="D154" i="22"/>
  <c r="D162" i="21"/>
  <c r="D162" i="22"/>
  <c r="D170" i="21"/>
  <c r="D170" i="22"/>
  <c r="D186" i="21"/>
  <c r="D186" i="22"/>
  <c r="D194" i="21"/>
  <c r="D194" i="22"/>
  <c r="AR137" i="15"/>
  <c r="BE137" i="15"/>
  <c r="AR155" i="15"/>
  <c r="BE155" i="15"/>
  <c r="AR168" i="15"/>
  <c r="BE168" i="15"/>
  <c r="AU189" i="15"/>
  <c r="G189" i="21" s="1"/>
  <c r="BH189" i="15"/>
  <c r="G189" i="22" s="1"/>
  <c r="AU193" i="15"/>
  <c r="G193" i="21" s="1"/>
  <c r="BH193" i="15"/>
  <c r="G193" i="22" s="1"/>
  <c r="AR122" i="15"/>
  <c r="BE122" i="15"/>
  <c r="AR160" i="15"/>
  <c r="BE160" i="15"/>
  <c r="AR124" i="15"/>
  <c r="BE124" i="15"/>
  <c r="AU135" i="15"/>
  <c r="G135" i="21" s="1"/>
  <c r="BH135" i="15"/>
  <c r="G135" i="22" s="1"/>
  <c r="AU173" i="15"/>
  <c r="G173" i="21" s="1"/>
  <c r="BH173" i="15"/>
  <c r="G173" i="22" s="1"/>
  <c r="AR169" i="15"/>
  <c r="BE169" i="15"/>
  <c r="AR125" i="15"/>
  <c r="BE125" i="15"/>
  <c r="AR171" i="15"/>
  <c r="BE171" i="15"/>
  <c r="AR184" i="15"/>
  <c r="BE184" i="15"/>
  <c r="AR178" i="15"/>
  <c r="BE178" i="15"/>
  <c r="AU146" i="15"/>
  <c r="G146" i="21" s="1"/>
  <c r="BH146" i="15"/>
  <c r="G146" i="22" s="1"/>
  <c r="AU172" i="15"/>
  <c r="G172" i="21" s="1"/>
  <c r="BH172" i="15"/>
  <c r="G172" i="22" s="1"/>
  <c r="AU188" i="15"/>
  <c r="G188" i="21" s="1"/>
  <c r="BH188" i="15"/>
  <c r="G188" i="22" s="1"/>
  <c r="D142" i="21"/>
  <c r="D142" i="22"/>
  <c r="AH186" i="15"/>
  <c r="BH186" i="15"/>
  <c r="G186" i="22" s="1"/>
  <c r="D173" i="21"/>
  <c r="D173" i="22"/>
  <c r="D171" i="21"/>
  <c r="D171" i="22"/>
  <c r="BJ45" i="15"/>
  <c r="B45" i="22"/>
  <c r="BJ101" i="15"/>
  <c r="B101" i="22"/>
  <c r="BJ36" i="15"/>
  <c r="B36" i="22"/>
  <c r="BJ63" i="15"/>
  <c r="B63" i="22"/>
  <c r="BJ83" i="15"/>
  <c r="B83" i="22"/>
  <c r="BJ94" i="15"/>
  <c r="B94" i="22"/>
  <c r="BJ60" i="15"/>
  <c r="B60" i="22"/>
  <c r="B129" i="22"/>
  <c r="BJ129" i="15"/>
  <c r="BJ145" i="15"/>
  <c r="B145" i="22"/>
  <c r="BJ161" i="15"/>
  <c r="B161" i="22"/>
  <c r="BJ169" i="15"/>
  <c r="B169" i="22"/>
  <c r="BJ177" i="15"/>
  <c r="B177" i="22"/>
  <c r="B185" i="22"/>
  <c r="BJ185" i="15"/>
  <c r="BJ193" i="15"/>
  <c r="B193" i="22"/>
  <c r="BJ124" i="15"/>
  <c r="B124" i="22"/>
  <c r="B132" i="22"/>
  <c r="BJ132" i="15"/>
  <c r="B140" i="22"/>
  <c r="BJ140" i="15"/>
  <c r="BJ148" i="15"/>
  <c r="B148" i="22"/>
  <c r="B156" i="22"/>
  <c r="BJ156" i="15"/>
  <c r="B164" i="22"/>
  <c r="BJ164" i="15"/>
  <c r="B188" i="22"/>
  <c r="BJ188" i="15"/>
  <c r="B196" i="22"/>
  <c r="BJ196" i="15"/>
  <c r="AR142" i="15"/>
  <c r="BE142" i="15"/>
  <c r="AU168" i="15"/>
  <c r="G168" i="21" s="1"/>
  <c r="BH168" i="15"/>
  <c r="G168" i="22" s="1"/>
  <c r="AU194" i="15"/>
  <c r="G194" i="21" s="1"/>
  <c r="BH194" i="15"/>
  <c r="G194" i="22" s="1"/>
  <c r="AU160" i="15"/>
  <c r="G160" i="21" s="1"/>
  <c r="BH160" i="15"/>
  <c r="G160" i="22" s="1"/>
  <c r="AR139" i="15"/>
  <c r="BE139" i="15"/>
  <c r="AR152" i="15"/>
  <c r="BE152" i="15"/>
  <c r="AU178" i="15"/>
  <c r="G178" i="21" s="1"/>
  <c r="BH178" i="15"/>
  <c r="G178" i="22" s="1"/>
  <c r="AU195" i="15"/>
  <c r="G195" i="21" s="1"/>
  <c r="BH195" i="15"/>
  <c r="G195" i="22" s="1"/>
  <c r="AU136" i="15"/>
  <c r="G136" i="21" s="1"/>
  <c r="BH136" i="15"/>
  <c r="G136" i="22" s="1"/>
  <c r="AU169" i="15"/>
  <c r="G169" i="21" s="1"/>
  <c r="BH169" i="15"/>
  <c r="G169" i="22" s="1"/>
  <c r="AU121" i="15"/>
  <c r="G121" i="21" s="1"/>
  <c r="BH121" i="15"/>
  <c r="G121" i="22" s="1"/>
  <c r="AR161" i="15"/>
  <c r="BE161" i="15"/>
  <c r="AR163" i="15"/>
  <c r="BE163" i="15"/>
  <c r="AR166" i="15"/>
  <c r="BE166" i="15"/>
  <c r="AR140" i="15"/>
  <c r="BE140" i="15"/>
  <c r="AU184" i="15"/>
  <c r="G184" i="21" s="1"/>
  <c r="BH184" i="15"/>
  <c r="G184" i="22" s="1"/>
  <c r="AR167" i="15"/>
  <c r="BE167" i="15"/>
  <c r="AU154" i="15"/>
  <c r="G154" i="21" s="1"/>
  <c r="BH154" i="15"/>
  <c r="G154" i="22" s="1"/>
  <c r="AU181" i="15"/>
  <c r="G181" i="21" s="1"/>
  <c r="BH181" i="15"/>
  <c r="G181" i="22" s="1"/>
  <c r="D130" i="21"/>
  <c r="D130" i="22"/>
  <c r="D178" i="21"/>
  <c r="D178" i="22"/>
  <c r="D140" i="21"/>
  <c r="D140" i="22"/>
  <c r="D176" i="21"/>
  <c r="D176" i="22"/>
  <c r="D135" i="21"/>
  <c r="D135" i="22"/>
  <c r="D151" i="21"/>
  <c r="D151" i="22"/>
  <c r="BJ71" i="15"/>
  <c r="B71" i="22"/>
  <c r="BJ80" i="15"/>
  <c r="B80" i="22"/>
  <c r="BJ102" i="15"/>
  <c r="B102" i="22"/>
  <c r="BJ110" i="15"/>
  <c r="B110" i="22"/>
  <c r="BJ85" i="15"/>
  <c r="B85" i="22"/>
  <c r="BJ26" i="15"/>
  <c r="B26" i="22"/>
  <c r="BJ44" i="15"/>
  <c r="B44" i="22"/>
  <c r="BJ57" i="15"/>
  <c r="B57" i="22"/>
  <c r="BJ66" i="15"/>
  <c r="B66" i="22"/>
  <c r="BJ76" i="15"/>
  <c r="B76" i="22"/>
  <c r="BJ87" i="15"/>
  <c r="B87" i="22"/>
  <c r="BJ97" i="15"/>
  <c r="B97" i="22"/>
  <c r="BJ109" i="15"/>
  <c r="B109" i="22"/>
  <c r="BJ117" i="15"/>
  <c r="B117" i="22"/>
  <c r="BJ34" i="15"/>
  <c r="B34" i="22"/>
  <c r="BJ62" i="15"/>
  <c r="B62" i="22"/>
  <c r="BJ93" i="15"/>
  <c r="B93" i="22"/>
  <c r="D123" i="21"/>
  <c r="D123" i="22"/>
  <c r="D143" i="21"/>
  <c r="D143" i="22"/>
  <c r="D155" i="21"/>
  <c r="D155" i="22"/>
  <c r="D175" i="21"/>
  <c r="D175" i="22"/>
  <c r="D183" i="21"/>
  <c r="D183" i="22"/>
  <c r="D191" i="21"/>
  <c r="D191" i="22"/>
  <c r="D199" i="21"/>
  <c r="D199" i="22"/>
  <c r="D120" i="21"/>
  <c r="D120" i="22"/>
  <c r="D132" i="21"/>
  <c r="D132" i="22"/>
  <c r="D148" i="21"/>
  <c r="D148" i="22"/>
  <c r="D156" i="21"/>
  <c r="D156" i="22"/>
  <c r="D164" i="21"/>
  <c r="D164" i="22"/>
  <c r="D188" i="21"/>
  <c r="D188" i="22"/>
  <c r="AR141" i="15"/>
  <c r="BE141" i="15"/>
  <c r="AR174" i="15"/>
  <c r="BE174" i="15"/>
  <c r="AU137" i="15"/>
  <c r="G137" i="21" s="1"/>
  <c r="BH137" i="15"/>
  <c r="G137" i="22" s="1"/>
  <c r="AU155" i="15"/>
  <c r="G155" i="21" s="1"/>
  <c r="BH155" i="15"/>
  <c r="G155" i="22" s="1"/>
  <c r="AR147" i="15"/>
  <c r="BE147" i="15"/>
  <c r="AR176" i="15"/>
  <c r="BE176" i="15"/>
  <c r="AR150" i="15"/>
  <c r="BE150" i="15"/>
  <c r="AU152" i="15"/>
  <c r="G152" i="21" s="1"/>
  <c r="BH152" i="15"/>
  <c r="G152" i="22" s="1"/>
  <c r="AR145" i="15"/>
  <c r="BE145" i="15"/>
  <c r="AU126" i="15"/>
  <c r="G126" i="21" s="1"/>
  <c r="BH126" i="15"/>
  <c r="G126" i="22" s="1"/>
  <c r="AR164" i="15"/>
  <c r="BE164" i="15"/>
  <c r="AR138" i="15"/>
  <c r="BE138" i="15"/>
  <c r="AR133" i="15"/>
  <c r="BE133" i="15"/>
  <c r="AU161" i="15"/>
  <c r="G161" i="21" s="1"/>
  <c r="BH161" i="15"/>
  <c r="G161" i="22" s="1"/>
  <c r="AR192" i="15"/>
  <c r="BE192" i="15"/>
  <c r="AR198" i="15"/>
  <c r="BE198" i="15"/>
  <c r="AU171" i="15"/>
  <c r="G171" i="21" s="1"/>
  <c r="BH171" i="15"/>
  <c r="G171" i="22" s="1"/>
  <c r="AU175" i="15"/>
  <c r="G175" i="21" s="1"/>
  <c r="BH175" i="15"/>
  <c r="G175" i="22" s="1"/>
  <c r="AU150" i="15"/>
  <c r="G150" i="21" s="1"/>
  <c r="BH150" i="15"/>
  <c r="G150" i="22" s="1"/>
  <c r="AU196" i="15"/>
  <c r="G196" i="21" s="1"/>
  <c r="BH196" i="15"/>
  <c r="G196" i="22" s="1"/>
  <c r="D179" i="21"/>
  <c r="D179" i="22"/>
  <c r="BJ64" i="15"/>
  <c r="B64" i="22"/>
  <c r="BJ40" i="15"/>
  <c r="B40" i="22"/>
  <c r="B123" i="22"/>
  <c r="BJ123" i="15"/>
  <c r="B131" i="22"/>
  <c r="BJ131" i="15"/>
  <c r="B139" i="22"/>
  <c r="BJ139" i="15"/>
  <c r="B147" i="22"/>
  <c r="BJ147" i="15"/>
  <c r="B155" i="22"/>
  <c r="BJ155" i="15"/>
  <c r="B163" i="22"/>
  <c r="BJ163" i="15"/>
  <c r="B171" i="22"/>
  <c r="BJ171" i="15"/>
  <c r="B179" i="22"/>
  <c r="BJ179" i="15"/>
  <c r="B187" i="22"/>
  <c r="BJ187" i="15"/>
  <c r="B195" i="22"/>
  <c r="BJ195" i="15"/>
  <c r="B4" i="22"/>
  <c r="BJ4" i="15"/>
  <c r="BJ126" i="15"/>
  <c r="B126" i="22"/>
  <c r="B134" i="22"/>
  <c r="BJ134" i="15"/>
  <c r="BJ150" i="15"/>
  <c r="B150" i="22"/>
  <c r="BJ158" i="15"/>
  <c r="B158" i="22"/>
  <c r="B166" i="22"/>
  <c r="BJ166" i="15"/>
  <c r="B190" i="22"/>
  <c r="BJ190" i="15"/>
  <c r="B198" i="22"/>
  <c r="BJ198" i="15"/>
  <c r="AT4" i="15"/>
  <c r="F4" i="21" s="1"/>
  <c r="BG4" i="15"/>
  <c r="F4" i="22" s="1"/>
  <c r="AR131" i="15"/>
  <c r="BE131" i="15"/>
  <c r="AR170" i="15"/>
  <c r="BE170" i="15"/>
  <c r="AU176" i="15"/>
  <c r="G176" i="21" s="1"/>
  <c r="BH176" i="15"/>
  <c r="G176" i="22" s="1"/>
  <c r="AR182" i="15"/>
  <c r="BE182" i="15"/>
  <c r="AR129" i="15"/>
  <c r="BE129" i="15"/>
  <c r="AU139" i="15"/>
  <c r="G139" i="21" s="1"/>
  <c r="BH139" i="15"/>
  <c r="G139" i="22" s="1"/>
  <c r="AR185" i="15"/>
  <c r="BE185" i="15"/>
  <c r="AR144" i="15"/>
  <c r="BE144" i="15"/>
  <c r="AR187" i="15"/>
  <c r="BE187" i="15"/>
  <c r="AU200" i="15"/>
  <c r="G200" i="21" s="1"/>
  <c r="BH200" i="15"/>
  <c r="G200" i="22" s="1"/>
  <c r="AR179" i="15"/>
  <c r="BE179" i="15"/>
  <c r="AU192" i="15"/>
  <c r="G192" i="21" s="1"/>
  <c r="BH192" i="15"/>
  <c r="G192" i="22" s="1"/>
  <c r="AU163" i="15"/>
  <c r="G163" i="21" s="1"/>
  <c r="BH163" i="15"/>
  <c r="G163" i="22" s="1"/>
  <c r="AR128" i="15"/>
  <c r="BE128" i="15"/>
  <c r="AR186" i="15"/>
  <c r="BE186" i="15"/>
  <c r="AR158" i="15"/>
  <c r="BE158" i="15"/>
  <c r="AU156" i="15"/>
  <c r="G156" i="21" s="1"/>
  <c r="BH156" i="15"/>
  <c r="G156" i="22" s="1"/>
  <c r="AU166" i="15"/>
  <c r="G166" i="21" s="1"/>
  <c r="BH166" i="15"/>
  <c r="G166" i="22" s="1"/>
  <c r="AU170" i="15"/>
  <c r="G170" i="21" s="1"/>
  <c r="BH170" i="15"/>
  <c r="G170" i="22" s="1"/>
  <c r="D172" i="21"/>
  <c r="D172" i="22"/>
  <c r="D181" i="21"/>
  <c r="D181" i="22"/>
  <c r="AU127" i="15"/>
  <c r="G127" i="21" s="1"/>
  <c r="BH127" i="15"/>
  <c r="G127" i="22" s="1"/>
  <c r="D196" i="21"/>
  <c r="D196" i="22"/>
  <c r="D127" i="21"/>
  <c r="D127" i="22"/>
  <c r="D139" i="21"/>
  <c r="D139" i="22"/>
  <c r="D157" i="21"/>
  <c r="D157" i="22"/>
  <c r="BJ27" i="15"/>
  <c r="B27" i="22"/>
  <c r="BJ54" i="15"/>
  <c r="B54" i="22"/>
  <c r="BJ73" i="15"/>
  <c r="B73" i="22"/>
  <c r="BJ82" i="15"/>
  <c r="B82" i="22"/>
  <c r="BJ104" i="15"/>
  <c r="B104" i="22"/>
  <c r="BJ114" i="15"/>
  <c r="B114" i="22"/>
  <c r="BJ98" i="15"/>
  <c r="B98" i="22"/>
  <c r="BJ29" i="15"/>
  <c r="B29" i="22"/>
  <c r="BJ48" i="15"/>
  <c r="B48" i="22"/>
  <c r="BJ69" i="15"/>
  <c r="B69" i="22"/>
  <c r="BJ79" i="15"/>
  <c r="B79" i="22"/>
  <c r="BJ90" i="15"/>
  <c r="B90" i="22"/>
  <c r="BJ111" i="15"/>
  <c r="B111" i="22"/>
  <c r="BJ119" i="15"/>
  <c r="B119" i="22"/>
  <c r="BJ67" i="15"/>
  <c r="B67" i="22"/>
  <c r="D125" i="21"/>
  <c r="D125" i="22"/>
  <c r="D145" i="21"/>
  <c r="D145" i="22"/>
  <c r="D161" i="21"/>
  <c r="D161" i="22"/>
  <c r="D169" i="21"/>
  <c r="D169" i="22"/>
  <c r="D177" i="21"/>
  <c r="D177" i="22"/>
  <c r="D193" i="21"/>
  <c r="D193" i="22"/>
  <c r="D150" i="21"/>
  <c r="D150" i="22"/>
  <c r="D158" i="21"/>
  <c r="D158" i="22"/>
  <c r="D174" i="21"/>
  <c r="D174" i="22"/>
  <c r="D182" i="21"/>
  <c r="D182" i="22"/>
  <c r="D190" i="21"/>
  <c r="D190" i="22"/>
  <c r="D198" i="21"/>
  <c r="D198" i="22"/>
  <c r="AU131" i="15"/>
  <c r="G131" i="21" s="1"/>
  <c r="BH131" i="15"/>
  <c r="G131" i="22" s="1"/>
  <c r="AR132" i="15"/>
  <c r="BE132" i="15"/>
  <c r="AU142" i="15"/>
  <c r="G142" i="21" s="1"/>
  <c r="BH142" i="15"/>
  <c r="G142" i="22" s="1"/>
  <c r="AR165" i="15"/>
  <c r="BE165" i="15"/>
  <c r="AU147" i="15"/>
  <c r="G147" i="21" s="1"/>
  <c r="BH147" i="15"/>
  <c r="G147" i="22" s="1"/>
  <c r="AR120" i="15"/>
  <c r="BE120" i="15"/>
  <c r="AR157" i="15"/>
  <c r="BE157" i="15"/>
  <c r="AR180" i="15"/>
  <c r="BE180" i="15"/>
  <c r="AR154" i="15"/>
  <c r="BE154" i="15"/>
  <c r="AU185" i="15"/>
  <c r="G185" i="21" s="1"/>
  <c r="BH185" i="15"/>
  <c r="G185" i="22" s="1"/>
  <c r="AU145" i="15"/>
  <c r="G145" i="21" s="1"/>
  <c r="BH145" i="15"/>
  <c r="G145" i="22" s="1"/>
  <c r="AR173" i="15"/>
  <c r="BE173" i="15"/>
  <c r="AR181" i="15"/>
  <c r="BE181" i="15"/>
  <c r="AU157" i="15"/>
  <c r="G157" i="21" s="1"/>
  <c r="BH157" i="15"/>
  <c r="G157" i="22" s="1"/>
  <c r="AU132" i="15"/>
  <c r="G132" i="21" s="1"/>
  <c r="BH132" i="15"/>
  <c r="G132" i="22" s="1"/>
  <c r="AU198" i="15"/>
  <c r="G198" i="21" s="1"/>
  <c r="BH198" i="15"/>
  <c r="G198" i="22" s="1"/>
  <c r="AR126" i="15"/>
  <c r="BE126" i="15"/>
  <c r="AU164" i="15"/>
  <c r="G164" i="21" s="1"/>
  <c r="BH164" i="15"/>
  <c r="G164" i="22" s="1"/>
  <c r="AU162" i="15"/>
  <c r="G162" i="21" s="1"/>
  <c r="BH162" i="15"/>
  <c r="G162" i="22" s="1"/>
  <c r="AH174" i="15"/>
  <c r="G174" i="20" s="1"/>
  <c r="BH174" i="15"/>
  <c r="G174" i="22" s="1"/>
  <c r="AU182" i="15"/>
  <c r="G182" i="21" s="1"/>
  <c r="BH182" i="15"/>
  <c r="G182" i="22" s="1"/>
  <c r="D134" i="21"/>
  <c r="D134" i="22"/>
  <c r="BJ77" i="15"/>
  <c r="B77" i="22"/>
  <c r="BJ47" i="15"/>
  <c r="B47" i="22"/>
  <c r="BJ59" i="15"/>
  <c r="B59" i="22"/>
  <c r="BJ89" i="15"/>
  <c r="B89" i="22"/>
  <c r="BJ100" i="15"/>
  <c r="B100" i="22"/>
  <c r="BJ91" i="15"/>
  <c r="B91" i="22"/>
  <c r="B125" i="22"/>
  <c r="BJ125" i="15"/>
  <c r="B133" i="22"/>
  <c r="BJ133" i="15"/>
  <c r="B141" i="22"/>
  <c r="BJ141" i="15"/>
  <c r="B149" i="22"/>
  <c r="BJ149" i="15"/>
  <c r="BJ157" i="15"/>
  <c r="B157" i="22"/>
  <c r="B165" i="22"/>
  <c r="BJ165" i="15"/>
  <c r="B173" i="22"/>
  <c r="BJ173" i="15"/>
  <c r="BJ181" i="15"/>
  <c r="B181" i="22"/>
  <c r="BJ189" i="15"/>
  <c r="B189" i="22"/>
  <c r="B197" i="22"/>
  <c r="BJ197" i="15"/>
  <c r="B120" i="22"/>
  <c r="BJ120" i="15"/>
  <c r="B136" i="22"/>
  <c r="BJ136" i="15"/>
  <c r="BJ152" i="15"/>
  <c r="B152" i="22"/>
  <c r="BJ200" i="15"/>
  <c r="B200" i="22"/>
  <c r="AS4" i="15"/>
  <c r="BF4" i="15"/>
  <c r="AU143" i="15"/>
  <c r="G143" i="21" s="1"/>
  <c r="BH143" i="15"/>
  <c r="G143" i="22" s="1"/>
  <c r="AU129" i="15"/>
  <c r="G129" i="21" s="1"/>
  <c r="BH129" i="15"/>
  <c r="G129" i="22" s="1"/>
  <c r="AR149" i="15"/>
  <c r="BE149" i="15"/>
  <c r="AU191" i="15"/>
  <c r="G191" i="21" s="1"/>
  <c r="BH191" i="15"/>
  <c r="G191" i="22" s="1"/>
  <c r="AU144" i="15"/>
  <c r="G144" i="21" s="1"/>
  <c r="BH144" i="15"/>
  <c r="G144" i="22" s="1"/>
  <c r="AR177" i="15"/>
  <c r="BE177" i="15"/>
  <c r="AR190" i="15"/>
  <c r="BE190" i="15"/>
  <c r="AR156" i="15"/>
  <c r="BE156" i="15"/>
  <c r="AU187" i="15"/>
  <c r="G187" i="21" s="1"/>
  <c r="BH187" i="15"/>
  <c r="G187" i="22" s="1"/>
  <c r="AR159" i="15"/>
  <c r="BE159" i="15"/>
  <c r="AU179" i="15"/>
  <c r="G179" i="21" s="1"/>
  <c r="BH179" i="15"/>
  <c r="G179" i="22" s="1"/>
  <c r="AR194" i="15"/>
  <c r="BE194" i="15"/>
  <c r="AR123" i="15"/>
  <c r="BE123" i="15"/>
  <c r="AU128" i="15"/>
  <c r="G128" i="21" s="1"/>
  <c r="BH128" i="15"/>
  <c r="G128" i="22" s="1"/>
  <c r="AR153" i="15"/>
  <c r="BE153" i="15"/>
  <c r="AR199" i="15"/>
  <c r="BE199" i="15"/>
  <c r="AU125" i="15"/>
  <c r="G125" i="21" s="1"/>
  <c r="BH125" i="15"/>
  <c r="G125" i="22" s="1"/>
  <c r="AR134" i="15"/>
  <c r="BE134" i="15"/>
  <c r="AU158" i="15"/>
  <c r="G158" i="21" s="1"/>
  <c r="BH158" i="15"/>
  <c r="G158" i="22" s="1"/>
  <c r="AU122" i="15"/>
  <c r="G122" i="21" s="1"/>
  <c r="BH122" i="15"/>
  <c r="G122" i="22" s="1"/>
  <c r="D180" i="21"/>
  <c r="D180" i="22"/>
  <c r="D200" i="21"/>
  <c r="D200" i="22"/>
  <c r="D131" i="21"/>
  <c r="D131" i="22"/>
  <c r="D141" i="21"/>
  <c r="D141" i="22"/>
  <c r="D159" i="21"/>
  <c r="D159" i="22"/>
  <c r="D163" i="21"/>
  <c r="D163" i="22"/>
  <c r="BJ31" i="15"/>
  <c r="B31" i="22"/>
  <c r="BJ56" i="15"/>
  <c r="B56" i="22"/>
  <c r="BJ65" i="15"/>
  <c r="B65" i="22"/>
  <c r="BJ75" i="15"/>
  <c r="B75" i="22"/>
  <c r="BJ86" i="15"/>
  <c r="B86" i="22"/>
  <c r="BJ96" i="15"/>
  <c r="B96" i="22"/>
  <c r="BJ106" i="15"/>
  <c r="B106" i="22"/>
  <c r="BJ116" i="15"/>
  <c r="B116" i="22"/>
  <c r="BJ33" i="15"/>
  <c r="B33" i="22"/>
  <c r="BJ72" i="15"/>
  <c r="B72" i="22"/>
  <c r="BJ81" i="15"/>
  <c r="B81" i="22"/>
  <c r="BJ103" i="15"/>
  <c r="B103" i="22"/>
  <c r="BJ113" i="15"/>
  <c r="B113" i="22"/>
  <c r="BJ95" i="15"/>
  <c r="B95" i="22"/>
  <c r="AU141" i="15"/>
  <c r="G141" i="21" s="1"/>
  <c r="BH141" i="15"/>
  <c r="G141" i="22" s="1"/>
  <c r="F150" i="19"/>
  <c r="BH149" i="15"/>
  <c r="G149" i="22" s="1"/>
  <c r="D129" i="21"/>
  <c r="D129" i="22"/>
  <c r="D149" i="21"/>
  <c r="D149" i="22"/>
  <c r="D187" i="21"/>
  <c r="D187" i="22"/>
  <c r="D195" i="21"/>
  <c r="D195" i="22"/>
  <c r="AR200" i="15"/>
  <c r="BE200" i="15"/>
  <c r="D126" i="21"/>
  <c r="D126" i="22"/>
  <c r="D136" i="21"/>
  <c r="D136" i="22"/>
  <c r="D144" i="21"/>
  <c r="D144" i="22"/>
  <c r="D152" i="21"/>
  <c r="D152" i="22"/>
  <c r="D160" i="21"/>
  <c r="D160" i="22"/>
  <c r="D168" i="21"/>
  <c r="D168" i="22"/>
  <c r="D184" i="21"/>
  <c r="D184" i="22"/>
  <c r="D192" i="21"/>
  <c r="D192" i="22"/>
  <c r="L9" i="22"/>
  <c r="BL9" i="15"/>
  <c r="J9" i="22" s="1"/>
  <c r="L10" i="22"/>
  <c r="BL10" i="15"/>
  <c r="J10" i="22" s="1"/>
  <c r="BL8" i="15"/>
  <c r="J8" i="22" s="1"/>
  <c r="L8" i="22"/>
  <c r="BJ9" i="15"/>
  <c r="B9" i="22"/>
  <c r="L7" i="22"/>
  <c r="BL7" i="15"/>
  <c r="J7" i="22" s="1"/>
  <c r="L6" i="22"/>
  <c r="BL6" i="15"/>
  <c r="J6" i="22" s="1"/>
  <c r="L5" i="22"/>
  <c r="BL5" i="15"/>
  <c r="J5" i="22" s="1"/>
  <c r="BJ21" i="15"/>
  <c r="B21" i="22"/>
  <c r="BJ14" i="15"/>
  <c r="B14" i="22"/>
  <c r="BJ13" i="15"/>
  <c r="B13" i="22"/>
  <c r="BJ23" i="15"/>
  <c r="B23" i="22"/>
  <c r="BJ12" i="15"/>
  <c r="B12" i="22"/>
  <c r="BJ22" i="15"/>
  <c r="B22" i="22"/>
  <c r="BJ16" i="15"/>
  <c r="B16" i="22"/>
  <c r="BJ24" i="15"/>
  <c r="B24" i="22"/>
  <c r="BJ15" i="15"/>
  <c r="B15" i="22"/>
  <c r="BJ19" i="15"/>
  <c r="B19" i="22"/>
  <c r="BL36" i="15"/>
  <c r="J36" i="22" s="1"/>
  <c r="L36" i="22"/>
  <c r="BL48" i="15"/>
  <c r="J48" i="22" s="1"/>
  <c r="L48" i="22"/>
  <c r="L45" i="22"/>
  <c r="BL45" i="15"/>
  <c r="J45" i="22" s="1"/>
  <c r="BL15" i="15"/>
  <c r="J15" i="22" s="1"/>
  <c r="L15" i="22"/>
  <c r="BL24" i="15"/>
  <c r="J24" i="22" s="1"/>
  <c r="L24" i="22"/>
  <c r="L19" i="22"/>
  <c r="BL19" i="15"/>
  <c r="J19" i="22" s="1"/>
  <c r="L13" i="22"/>
  <c r="BL13" i="15"/>
  <c r="J13" i="22" s="1"/>
  <c r="BL14" i="15"/>
  <c r="J14" i="22" s="1"/>
  <c r="L14" i="22"/>
  <c r="L26" i="22"/>
  <c r="BL26" i="15"/>
  <c r="J26" i="22" s="1"/>
  <c r="BL38" i="15"/>
  <c r="J38" i="22" s="1"/>
  <c r="L38" i="22"/>
  <c r="BL12" i="15"/>
  <c r="J12" i="22" s="1"/>
  <c r="L12" i="22"/>
  <c r="BL28" i="15"/>
  <c r="J28" i="22" s="1"/>
  <c r="L28" i="22"/>
  <c r="L11" i="22"/>
  <c r="BL11" i="15"/>
  <c r="J11" i="22" s="1"/>
  <c r="BL25" i="15"/>
  <c r="J25" i="22" s="1"/>
  <c r="L25" i="22"/>
  <c r="BL37" i="15"/>
  <c r="J37" i="22" s="1"/>
  <c r="L37" i="22"/>
  <c r="BL40" i="15"/>
  <c r="J40" i="22" s="1"/>
  <c r="L40" i="22"/>
  <c r="L43" i="22"/>
  <c r="BL43" i="15"/>
  <c r="J43" i="22" s="1"/>
  <c r="BL47" i="15"/>
  <c r="J47" i="22" s="1"/>
  <c r="L47" i="22"/>
  <c r="L30" i="22"/>
  <c r="BL30" i="15"/>
  <c r="J30" i="22" s="1"/>
  <c r="BL16" i="15"/>
  <c r="J16" i="22" s="1"/>
  <c r="L16" i="22"/>
  <c r="BL17" i="15"/>
  <c r="J17" i="22" s="1"/>
  <c r="L17" i="22"/>
  <c r="L18" i="22"/>
  <c r="BL18" i="15"/>
  <c r="J18" i="22" s="1"/>
  <c r="L42" i="22"/>
  <c r="BL42" i="15"/>
  <c r="J42" i="22" s="1"/>
  <c r="L27" i="22"/>
  <c r="BL27" i="15"/>
  <c r="J27" i="22" s="1"/>
  <c r="BL32" i="15"/>
  <c r="J32" i="22" s="1"/>
  <c r="L32" i="22"/>
  <c r="L35" i="22"/>
  <c r="BL35" i="15"/>
  <c r="J35" i="22" s="1"/>
  <c r="BL29" i="15"/>
  <c r="J29" i="22" s="1"/>
  <c r="L29" i="22"/>
  <c r="L41" i="22"/>
  <c r="BL41" i="15"/>
  <c r="J41" i="22" s="1"/>
  <c r="L34" i="22"/>
  <c r="BL34" i="15"/>
  <c r="J34" i="22" s="1"/>
  <c r="BL20" i="15"/>
  <c r="J20" i="22" s="1"/>
  <c r="L20" i="22"/>
  <c r="BL44" i="15"/>
  <c r="J44" i="22" s="1"/>
  <c r="L44" i="22"/>
  <c r="L21" i="22"/>
  <c r="BL21" i="15"/>
  <c r="J21" i="22" s="1"/>
  <c r="BL46" i="15"/>
  <c r="J46" i="22" s="1"/>
  <c r="L46" i="22"/>
  <c r="L31" i="22"/>
  <c r="BL31" i="15"/>
  <c r="J31" i="22" s="1"/>
  <c r="BL49" i="15"/>
  <c r="J49" i="22" s="1"/>
  <c r="L49" i="22"/>
  <c r="BL33" i="15"/>
  <c r="J33" i="22" s="1"/>
  <c r="L33" i="22"/>
  <c r="BL39" i="15"/>
  <c r="J39" i="22" s="1"/>
  <c r="L39" i="22"/>
  <c r="L22" i="22"/>
  <c r="BL22" i="15"/>
  <c r="J22" i="22" s="1"/>
  <c r="BL23" i="15"/>
  <c r="J23" i="22" s="1"/>
  <c r="L23" i="22"/>
  <c r="AW32" i="15"/>
  <c r="B52" i="20"/>
  <c r="B41" i="21"/>
  <c r="AW41" i="15"/>
  <c r="B45" i="21"/>
  <c r="AW45" i="15"/>
  <c r="AJ19" i="15"/>
  <c r="B34" i="21"/>
  <c r="B23" i="20"/>
  <c r="AW34" i="15"/>
  <c r="AU79" i="15"/>
  <c r="BH79" i="15"/>
  <c r="G79" i="22" s="1"/>
  <c r="AS10" i="15"/>
  <c r="BF10" i="15"/>
  <c r="AS11" i="15"/>
  <c r="BF11" i="15"/>
  <c r="AQ10" i="15"/>
  <c r="B10" i="21" s="1"/>
  <c r="BD10" i="15"/>
  <c r="AR39" i="15"/>
  <c r="BE39" i="15"/>
  <c r="AR40" i="15"/>
  <c r="BE40" i="15"/>
  <c r="AU78" i="15"/>
  <c r="BH78" i="15"/>
  <c r="G78" i="22" s="1"/>
  <c r="AR60" i="15"/>
  <c r="BE60" i="15"/>
  <c r="AR19" i="15"/>
  <c r="BE19" i="15"/>
  <c r="AU80" i="15"/>
  <c r="BH80" i="15"/>
  <c r="G80" i="22" s="1"/>
  <c r="AU51" i="15"/>
  <c r="BH51" i="15"/>
  <c r="G51" i="22" s="1"/>
  <c r="AU102" i="15"/>
  <c r="BH102" i="15"/>
  <c r="G102" i="22" s="1"/>
  <c r="AR119" i="15"/>
  <c r="BE119" i="15"/>
  <c r="AR97" i="15"/>
  <c r="BE97" i="15"/>
  <c r="AU112" i="15"/>
  <c r="BH112" i="15"/>
  <c r="G112" i="22" s="1"/>
  <c r="AR66" i="15"/>
  <c r="BE66" i="15"/>
  <c r="AR104" i="15"/>
  <c r="BE104" i="15"/>
  <c r="AR96" i="15"/>
  <c r="BE96" i="15"/>
  <c r="AR20" i="15"/>
  <c r="BE20" i="15"/>
  <c r="AR59" i="15"/>
  <c r="BE59" i="15"/>
  <c r="AR101" i="15"/>
  <c r="BE101" i="15"/>
  <c r="AU74" i="15"/>
  <c r="BH74" i="15"/>
  <c r="G74" i="22" s="1"/>
  <c r="AU87" i="15"/>
  <c r="BH87" i="15"/>
  <c r="G87" i="22" s="1"/>
  <c r="AU68" i="15"/>
  <c r="BH68" i="15"/>
  <c r="G68" i="22" s="1"/>
  <c r="AR27" i="15"/>
  <c r="BE27" i="15"/>
  <c r="AU21" i="15"/>
  <c r="BH21" i="15"/>
  <c r="G21" i="22" s="1"/>
  <c r="AU28" i="15"/>
  <c r="BH28" i="15"/>
  <c r="G28" i="22" s="1"/>
  <c r="AU41" i="15"/>
  <c r="BH41" i="15"/>
  <c r="G41" i="22" s="1"/>
  <c r="AR47" i="15"/>
  <c r="BE47" i="15"/>
  <c r="AR102" i="15"/>
  <c r="BE102" i="15"/>
  <c r="AU100" i="15"/>
  <c r="BH100" i="15"/>
  <c r="G100" i="22" s="1"/>
  <c r="D48" i="21"/>
  <c r="D48" i="22"/>
  <c r="B63" i="21"/>
  <c r="C79" i="21"/>
  <c r="C79" i="22"/>
  <c r="D108" i="21"/>
  <c r="D108" i="22"/>
  <c r="AW54" i="15"/>
  <c r="D17" i="21"/>
  <c r="D17" i="22"/>
  <c r="D27" i="21"/>
  <c r="D27" i="22"/>
  <c r="D42" i="21"/>
  <c r="D42" i="22"/>
  <c r="D54" i="21"/>
  <c r="D54" i="22"/>
  <c r="D65" i="21"/>
  <c r="D65" i="22"/>
  <c r="D75" i="21"/>
  <c r="D75" i="22"/>
  <c r="D86" i="21"/>
  <c r="D86" i="22"/>
  <c r="D99" i="21"/>
  <c r="D99" i="22"/>
  <c r="D62" i="21"/>
  <c r="D62" i="22"/>
  <c r="D25" i="21"/>
  <c r="D25" i="22"/>
  <c r="D40" i="21"/>
  <c r="D40" i="22"/>
  <c r="D52" i="21"/>
  <c r="D52" i="22"/>
  <c r="D61" i="21"/>
  <c r="D61" i="22"/>
  <c r="D83" i="21"/>
  <c r="D83" i="22"/>
  <c r="D94" i="21"/>
  <c r="D94" i="22"/>
  <c r="D19" i="21"/>
  <c r="D19" i="22"/>
  <c r="D98" i="21"/>
  <c r="D98" i="22"/>
  <c r="B53" i="21"/>
  <c r="D23" i="21"/>
  <c r="D23" i="22"/>
  <c r="D37" i="21"/>
  <c r="D37" i="22"/>
  <c r="D53" i="21"/>
  <c r="D53" i="22"/>
  <c r="D72" i="21"/>
  <c r="D72" i="22"/>
  <c r="D81" i="21"/>
  <c r="D81" i="22"/>
  <c r="D111" i="21"/>
  <c r="D111" i="22"/>
  <c r="D70" i="21"/>
  <c r="D70" i="22"/>
  <c r="AU19" i="15"/>
  <c r="BH19" i="15"/>
  <c r="G19" i="22" s="1"/>
  <c r="AR105" i="15"/>
  <c r="BE105" i="15"/>
  <c r="AU66" i="15"/>
  <c r="BH66" i="15"/>
  <c r="G66" i="22" s="1"/>
  <c r="AU99" i="15"/>
  <c r="BH99" i="15"/>
  <c r="G99" i="22" s="1"/>
  <c r="AU101" i="15"/>
  <c r="BH101" i="15"/>
  <c r="G101" i="22" s="1"/>
  <c r="AH42" i="15"/>
  <c r="G42" i="20" s="1"/>
  <c r="BH42" i="15"/>
  <c r="G42" i="22" s="1"/>
  <c r="G117" i="21"/>
  <c r="D107" i="21"/>
  <c r="D107" i="22"/>
  <c r="AS9" i="15"/>
  <c r="BF9" i="15"/>
  <c r="AR24" i="15"/>
  <c r="BE24" i="15"/>
  <c r="AR48" i="15"/>
  <c r="BE48" i="15"/>
  <c r="AR28" i="15"/>
  <c r="BE28" i="15"/>
  <c r="AU22" i="15"/>
  <c r="BH22" i="15"/>
  <c r="G22" i="22" s="1"/>
  <c r="AR42" i="15"/>
  <c r="BE42" i="15"/>
  <c r="AU24" i="15"/>
  <c r="BH24" i="15"/>
  <c r="G24" i="22" s="1"/>
  <c r="AU65" i="15"/>
  <c r="BH65" i="15"/>
  <c r="G65" i="22" s="1"/>
  <c r="AR68" i="15"/>
  <c r="BE68" i="15"/>
  <c r="AU75" i="15"/>
  <c r="BH75" i="15"/>
  <c r="G75" i="22" s="1"/>
  <c r="AU60" i="15"/>
  <c r="BH60" i="15"/>
  <c r="G60" i="22" s="1"/>
  <c r="AR46" i="15"/>
  <c r="BE46" i="15"/>
  <c r="AU54" i="15"/>
  <c r="BH54" i="15"/>
  <c r="G54" i="22" s="1"/>
  <c r="AU110" i="15"/>
  <c r="BH110" i="15"/>
  <c r="G110" i="22" s="1"/>
  <c r="AR83" i="15"/>
  <c r="BE83" i="15"/>
  <c r="AU105" i="15"/>
  <c r="BH105" i="15"/>
  <c r="G105" i="22" s="1"/>
  <c r="AU103" i="15"/>
  <c r="BH103" i="15"/>
  <c r="G103" i="22" s="1"/>
  <c r="AR93" i="15"/>
  <c r="BE93" i="15"/>
  <c r="AR114" i="15"/>
  <c r="BE114" i="15"/>
  <c r="AR84" i="15"/>
  <c r="BE84" i="15"/>
  <c r="AU20" i="15"/>
  <c r="BH20" i="15"/>
  <c r="G20" i="22" s="1"/>
  <c r="AR63" i="15"/>
  <c r="BE63" i="15"/>
  <c r="AR70" i="15"/>
  <c r="BE70" i="15"/>
  <c r="AU44" i="15"/>
  <c r="BH44" i="15"/>
  <c r="G44" i="22" s="1"/>
  <c r="AU15" i="15"/>
  <c r="BH15" i="15"/>
  <c r="G15" i="22" s="1"/>
  <c r="AU49" i="15"/>
  <c r="BH49" i="15"/>
  <c r="G49" i="22" s="1"/>
  <c r="F111" i="21"/>
  <c r="B23" i="21"/>
  <c r="AW5" i="15"/>
  <c r="AW59" i="15"/>
  <c r="B65" i="21"/>
  <c r="D89" i="21"/>
  <c r="D89" i="22"/>
  <c r="D102" i="21"/>
  <c r="D102" i="22"/>
  <c r="D116" i="21"/>
  <c r="D116" i="22"/>
  <c r="D109" i="21"/>
  <c r="D109" i="22"/>
  <c r="AU62" i="15"/>
  <c r="BH62" i="15"/>
  <c r="G62" i="22" s="1"/>
  <c r="AR23" i="15"/>
  <c r="BE23" i="15"/>
  <c r="B19" i="21"/>
  <c r="AS8" i="15"/>
  <c r="BF8" i="15"/>
  <c r="AQ8" i="15"/>
  <c r="BD8" i="15"/>
  <c r="AR25" i="15"/>
  <c r="BE25" i="15"/>
  <c r="AR38" i="15"/>
  <c r="BE38" i="15"/>
  <c r="AR56" i="15"/>
  <c r="BE56" i="15"/>
  <c r="AU40" i="15"/>
  <c r="BH40" i="15"/>
  <c r="G40" i="22" s="1"/>
  <c r="AR41" i="15"/>
  <c r="BE41" i="15"/>
  <c r="AR50" i="15"/>
  <c r="BE50" i="15"/>
  <c r="AR76" i="15"/>
  <c r="BE76" i="15"/>
  <c r="AR34" i="15"/>
  <c r="BE34" i="15"/>
  <c r="AU113" i="15"/>
  <c r="BH113" i="15"/>
  <c r="G113" i="22" s="1"/>
  <c r="AR110" i="15"/>
  <c r="BE110" i="15"/>
  <c r="AR88" i="15"/>
  <c r="BE88" i="15"/>
  <c r="AU111" i="15"/>
  <c r="BH111" i="15"/>
  <c r="G111" i="22" s="1"/>
  <c r="AR33" i="15"/>
  <c r="BE33" i="15"/>
  <c r="AR107" i="15"/>
  <c r="BE107" i="15"/>
  <c r="AU97" i="15"/>
  <c r="BH97" i="15"/>
  <c r="G97" i="22" s="1"/>
  <c r="AU46" i="15"/>
  <c r="BH46" i="15"/>
  <c r="G46" i="22" s="1"/>
  <c r="AR89" i="15"/>
  <c r="BE89" i="15"/>
  <c r="AU84" i="15"/>
  <c r="BH84" i="15"/>
  <c r="G84" i="22" s="1"/>
  <c r="AU104" i="15"/>
  <c r="BH104" i="15"/>
  <c r="G104" i="22" s="1"/>
  <c r="AU96" i="15"/>
  <c r="BH96" i="15"/>
  <c r="G96" i="22" s="1"/>
  <c r="AU59" i="15"/>
  <c r="BH59" i="15"/>
  <c r="G59" i="22" s="1"/>
  <c r="AU39" i="15"/>
  <c r="BH39" i="15"/>
  <c r="G39" i="22" s="1"/>
  <c r="AR81" i="15"/>
  <c r="BE81" i="15"/>
  <c r="AR87" i="15"/>
  <c r="BE87" i="15"/>
  <c r="AR118" i="15"/>
  <c r="BE118" i="15"/>
  <c r="AU90" i="15"/>
  <c r="BH90" i="15"/>
  <c r="G90" i="22" s="1"/>
  <c r="AR26" i="15"/>
  <c r="BE26" i="15"/>
  <c r="AR53" i="15"/>
  <c r="BE53" i="15"/>
  <c r="AU119" i="15"/>
  <c r="BH119" i="15"/>
  <c r="G119" i="22" s="1"/>
  <c r="AR31" i="15"/>
  <c r="BE31" i="15"/>
  <c r="AR71" i="15"/>
  <c r="BE71" i="15"/>
  <c r="AU114" i="15"/>
  <c r="BH114" i="15"/>
  <c r="G114" i="22" s="1"/>
  <c r="J49" i="21"/>
  <c r="J41" i="21"/>
  <c r="F107" i="21"/>
  <c r="D57" i="21"/>
  <c r="D57" i="22"/>
  <c r="D97" i="21"/>
  <c r="D97" i="22"/>
  <c r="B31" i="21"/>
  <c r="D91" i="21"/>
  <c r="D91" i="22"/>
  <c r="D20" i="21"/>
  <c r="D20" i="22"/>
  <c r="D31" i="21"/>
  <c r="D31" i="22"/>
  <c r="D46" i="21"/>
  <c r="D46" i="22"/>
  <c r="D56" i="21"/>
  <c r="D56" i="22"/>
  <c r="D68" i="21"/>
  <c r="D68" i="22"/>
  <c r="D78" i="21"/>
  <c r="D78" i="22"/>
  <c r="D88" i="21"/>
  <c r="D88" i="22"/>
  <c r="D16" i="21"/>
  <c r="D16" i="22"/>
  <c r="D64" i="21"/>
  <c r="D64" i="22"/>
  <c r="AU63" i="15"/>
  <c r="BH63" i="15"/>
  <c r="G63" i="22" s="1"/>
  <c r="D77" i="21"/>
  <c r="D77" i="22"/>
  <c r="D28" i="21"/>
  <c r="D28" i="22"/>
  <c r="D43" i="21"/>
  <c r="D43" i="22"/>
  <c r="D63" i="21"/>
  <c r="D63" i="22"/>
  <c r="D38" i="21"/>
  <c r="D38" i="22"/>
  <c r="AU109" i="15"/>
  <c r="BH109" i="15"/>
  <c r="G109" i="22" s="1"/>
  <c r="F118" i="19"/>
  <c r="BH117" i="15"/>
  <c r="G117" i="22" s="1"/>
  <c r="D67" i="21"/>
  <c r="D67" i="22"/>
  <c r="D15" i="21"/>
  <c r="D15" i="22"/>
  <c r="D26" i="21"/>
  <c r="D26" i="22"/>
  <c r="D41" i="21"/>
  <c r="D41" i="22"/>
  <c r="D55" i="21"/>
  <c r="D55" i="22"/>
  <c r="D74" i="21"/>
  <c r="D74" i="22"/>
  <c r="D84" i="21"/>
  <c r="D84" i="22"/>
  <c r="D113" i="21"/>
  <c r="D113" i="22"/>
  <c r="D85" i="21"/>
  <c r="D85" i="22"/>
  <c r="AQ11" i="15"/>
  <c r="B11" i="21" s="1"/>
  <c r="BD11" i="15"/>
  <c r="AU31" i="15"/>
  <c r="BH31" i="15"/>
  <c r="G31" i="22" s="1"/>
  <c r="AU55" i="15"/>
  <c r="BH55" i="15"/>
  <c r="G55" i="22" s="1"/>
  <c r="AR51" i="15"/>
  <c r="BE51" i="15"/>
  <c r="AS7" i="15"/>
  <c r="BF7" i="15"/>
  <c r="AS14" i="15"/>
  <c r="BF14" i="15"/>
  <c r="AQ7" i="15"/>
  <c r="B7" i="21" s="1"/>
  <c r="BD7" i="15"/>
  <c r="AR36" i="15"/>
  <c r="BE36" i="15"/>
  <c r="AR80" i="15"/>
  <c r="BE80" i="15"/>
  <c r="AR49" i="15"/>
  <c r="BE49" i="15"/>
  <c r="AR58" i="15"/>
  <c r="BE58" i="15"/>
  <c r="AR67" i="15"/>
  <c r="BE67" i="15"/>
  <c r="AU70" i="15"/>
  <c r="BH70" i="15"/>
  <c r="G70" i="22" s="1"/>
  <c r="AR100" i="15"/>
  <c r="BE100" i="15"/>
  <c r="AR77" i="15"/>
  <c r="BE77" i="15"/>
  <c r="AU25" i="15"/>
  <c r="BH25" i="15"/>
  <c r="G25" i="22" s="1"/>
  <c r="AU67" i="15"/>
  <c r="BH67" i="15"/>
  <c r="G67" i="22" s="1"/>
  <c r="AU83" i="15"/>
  <c r="BH83" i="15"/>
  <c r="G83" i="22" s="1"/>
  <c r="AR115" i="15"/>
  <c r="BE115" i="15"/>
  <c r="AR92" i="15"/>
  <c r="BE92" i="15"/>
  <c r="AR109" i="15"/>
  <c r="BE109" i="15"/>
  <c r="AR64" i="15"/>
  <c r="BE64" i="15"/>
  <c r="AU106" i="15"/>
  <c r="BH106" i="15"/>
  <c r="G106" i="22" s="1"/>
  <c r="AR61" i="15"/>
  <c r="BE61" i="15"/>
  <c r="AU86" i="15"/>
  <c r="BH86" i="15"/>
  <c r="G86" i="22" s="1"/>
  <c r="AR72" i="15"/>
  <c r="BE72" i="15"/>
  <c r="AU53" i="15"/>
  <c r="BH53" i="15"/>
  <c r="G53" i="22" s="1"/>
  <c r="AU27" i="15"/>
  <c r="BH27" i="15"/>
  <c r="G27" i="22" s="1"/>
  <c r="AR37" i="15"/>
  <c r="BE37" i="15"/>
  <c r="AR62" i="15"/>
  <c r="BE62" i="15"/>
  <c r="AH50" i="15"/>
  <c r="G50" i="20" s="1"/>
  <c r="BH50" i="15"/>
  <c r="G50" i="22" s="1"/>
  <c r="AW61" i="15"/>
  <c r="D101" i="21"/>
  <c r="D101" i="22"/>
  <c r="D115" i="21"/>
  <c r="D115" i="22"/>
  <c r="AU18" i="15"/>
  <c r="BH18" i="15"/>
  <c r="G18" i="22" s="1"/>
  <c r="AR111" i="15"/>
  <c r="BE111" i="15"/>
  <c r="D114" i="21"/>
  <c r="D114" i="22"/>
  <c r="AS6" i="15"/>
  <c r="BF6" i="15"/>
  <c r="AD6" i="15"/>
  <c r="AJ6" i="15" s="1"/>
  <c r="BD6" i="15"/>
  <c r="AR18" i="15"/>
  <c r="BE18" i="15"/>
  <c r="AU36" i="15"/>
  <c r="BH36" i="15"/>
  <c r="G36" i="22" s="1"/>
  <c r="AU48" i="15"/>
  <c r="BH48" i="15"/>
  <c r="G48" i="22" s="1"/>
  <c r="AR57" i="15"/>
  <c r="BE57" i="15"/>
  <c r="AR82" i="15"/>
  <c r="BE82" i="15"/>
  <c r="AR75" i="15"/>
  <c r="BE75" i="15"/>
  <c r="AU118" i="15"/>
  <c r="BH118" i="15"/>
  <c r="G118" i="22" s="1"/>
  <c r="AU88" i="15"/>
  <c r="BH88" i="15"/>
  <c r="G88" i="22" s="1"/>
  <c r="AU116" i="15"/>
  <c r="BH116" i="15"/>
  <c r="G116" i="22" s="1"/>
  <c r="AU33" i="15"/>
  <c r="BH33" i="15"/>
  <c r="G33" i="22" s="1"/>
  <c r="AR85" i="15"/>
  <c r="BE85" i="15"/>
  <c r="AU107" i="15"/>
  <c r="BH107" i="15"/>
  <c r="G107" i="22" s="1"/>
  <c r="AU23" i="15"/>
  <c r="BH23" i="15"/>
  <c r="G23" i="22" s="1"/>
  <c r="AU89" i="15"/>
  <c r="BH89" i="15"/>
  <c r="G89" i="22" s="1"/>
  <c r="AR106" i="15"/>
  <c r="BE106" i="15"/>
  <c r="AU61" i="15"/>
  <c r="BH61" i="15"/>
  <c r="G61" i="22" s="1"/>
  <c r="AR91" i="15"/>
  <c r="BE91" i="15"/>
  <c r="AR108" i="15"/>
  <c r="BE108" i="15"/>
  <c r="AU81" i="15"/>
  <c r="BH81" i="15"/>
  <c r="G81" i="22" s="1"/>
  <c r="AU29" i="15"/>
  <c r="BH29" i="15"/>
  <c r="G29" i="22" s="1"/>
  <c r="AU82" i="15"/>
  <c r="BH82" i="15"/>
  <c r="G82" i="22" s="1"/>
  <c r="AU45" i="15"/>
  <c r="BH45" i="15"/>
  <c r="G45" i="22" s="1"/>
  <c r="AR86" i="15"/>
  <c r="BE86" i="15"/>
  <c r="AU77" i="15"/>
  <c r="BH77" i="15"/>
  <c r="G77" i="22" s="1"/>
  <c r="AU92" i="15"/>
  <c r="BH92" i="15"/>
  <c r="G92" i="22" s="1"/>
  <c r="AR29" i="15"/>
  <c r="BE29" i="15"/>
  <c r="AU52" i="15"/>
  <c r="BH52" i="15"/>
  <c r="G52" i="22" s="1"/>
  <c r="F108" i="21"/>
  <c r="AW27" i="15"/>
  <c r="AX72" i="15"/>
  <c r="D118" i="21"/>
  <c r="D118" i="22"/>
  <c r="B22" i="21"/>
  <c r="AR78" i="15"/>
  <c r="BE78" i="15"/>
  <c r="B118" i="21"/>
  <c r="D51" i="21"/>
  <c r="D51" i="22"/>
  <c r="D22" i="21"/>
  <c r="D22" i="22"/>
  <c r="D35" i="21"/>
  <c r="D35" i="22"/>
  <c r="D49" i="21"/>
  <c r="D49" i="22"/>
  <c r="D71" i="21"/>
  <c r="D71" i="22"/>
  <c r="D104" i="21"/>
  <c r="D104" i="22"/>
  <c r="D112" i="21"/>
  <c r="D112" i="22"/>
  <c r="D34" i="21"/>
  <c r="D34" i="22"/>
  <c r="D32" i="21"/>
  <c r="D32" i="22"/>
  <c r="D47" i="21"/>
  <c r="D47" i="22"/>
  <c r="D58" i="21"/>
  <c r="D58" i="22"/>
  <c r="AW29" i="15"/>
  <c r="C80" i="19"/>
  <c r="BE79" i="15"/>
  <c r="B111" i="21"/>
  <c r="AW119" i="15"/>
  <c r="D18" i="21"/>
  <c r="D18" i="22"/>
  <c r="D29" i="21"/>
  <c r="D29" i="22"/>
  <c r="D44" i="21"/>
  <c r="D44" i="22"/>
  <c r="D66" i="21"/>
  <c r="D66" i="22"/>
  <c r="D76" i="21"/>
  <c r="D76" i="22"/>
  <c r="D87" i="21"/>
  <c r="D87" i="22"/>
  <c r="D117" i="21"/>
  <c r="D117" i="22"/>
  <c r="D93" i="21"/>
  <c r="D93" i="22"/>
  <c r="AS12" i="15"/>
  <c r="BF12" i="15"/>
  <c r="AR52" i="15"/>
  <c r="BE52" i="15"/>
  <c r="AU17" i="15"/>
  <c r="BH17" i="15"/>
  <c r="G17" i="22" s="1"/>
  <c r="AR103" i="15"/>
  <c r="BE103" i="15"/>
  <c r="AS5" i="15"/>
  <c r="BF5" i="15"/>
  <c r="AR32" i="15"/>
  <c r="BE32" i="15"/>
  <c r="AR15" i="15"/>
  <c r="BE15" i="15"/>
  <c r="AR65" i="15"/>
  <c r="BE65" i="15"/>
  <c r="AU47" i="15"/>
  <c r="BH47" i="15"/>
  <c r="G47" i="22" s="1"/>
  <c r="AR21" i="15"/>
  <c r="BE21" i="15"/>
  <c r="AU57" i="15"/>
  <c r="BH57" i="15"/>
  <c r="G57" i="22" s="1"/>
  <c r="AU30" i="15"/>
  <c r="BH30" i="15"/>
  <c r="G30" i="22" s="1"/>
  <c r="AR90" i="15"/>
  <c r="BE90" i="15"/>
  <c r="AR69" i="15"/>
  <c r="BE69" i="15"/>
  <c r="AU115" i="15"/>
  <c r="BH115" i="15"/>
  <c r="G115" i="22" s="1"/>
  <c r="AU93" i="15"/>
  <c r="BH93" i="15"/>
  <c r="G93" i="22" s="1"/>
  <c r="AU64" i="15"/>
  <c r="BH64" i="15"/>
  <c r="G64" i="22" s="1"/>
  <c r="AR99" i="15"/>
  <c r="BE99" i="15"/>
  <c r="AR17" i="15"/>
  <c r="BE17" i="15"/>
  <c r="AR43" i="15"/>
  <c r="BE43" i="15"/>
  <c r="AU72" i="15"/>
  <c r="BH72" i="15"/>
  <c r="G72" i="22" s="1"/>
  <c r="AR98" i="15"/>
  <c r="BE98" i="15"/>
  <c r="AU35" i="15"/>
  <c r="BH35" i="15"/>
  <c r="G35" i="22" s="1"/>
  <c r="AU76" i="15"/>
  <c r="BH76" i="15"/>
  <c r="G76" i="22" s="1"/>
  <c r="AU32" i="15"/>
  <c r="BH32" i="15"/>
  <c r="G32" i="22" s="1"/>
  <c r="AR22" i="15"/>
  <c r="BE22" i="15"/>
  <c r="AU34" i="15"/>
  <c r="BH34" i="15"/>
  <c r="G34" i="22" s="1"/>
  <c r="AR35" i="15"/>
  <c r="BE35" i="15"/>
  <c r="H91" i="21"/>
  <c r="D80" i="21"/>
  <c r="D80" i="22"/>
  <c r="D100" i="21"/>
  <c r="D100" i="22"/>
  <c r="D103" i="21"/>
  <c r="D103" i="22"/>
  <c r="D119" i="21"/>
  <c r="D119" i="22"/>
  <c r="M24" i="21"/>
  <c r="AR113" i="15"/>
  <c r="BE113" i="15"/>
  <c r="AU38" i="15"/>
  <c r="BH38" i="15"/>
  <c r="G38" i="22" s="1"/>
  <c r="AR74" i="15"/>
  <c r="BE74" i="15"/>
  <c r="AE55" i="15"/>
  <c r="C55" i="20" s="1"/>
  <c r="BE55" i="15"/>
  <c r="AS13" i="15"/>
  <c r="BF13" i="15"/>
  <c r="AR16" i="15"/>
  <c r="BE16" i="15"/>
  <c r="AR30" i="15"/>
  <c r="BE30" i="15"/>
  <c r="AU56" i="15"/>
  <c r="BH56" i="15"/>
  <c r="G56" i="22" s="1"/>
  <c r="AR73" i="15"/>
  <c r="BE73" i="15"/>
  <c r="AU73" i="15"/>
  <c r="BH73" i="15"/>
  <c r="G73" i="22" s="1"/>
  <c r="AR44" i="15"/>
  <c r="BE44" i="15"/>
  <c r="AU16" i="15"/>
  <c r="BH16" i="15"/>
  <c r="G16" i="22" s="1"/>
  <c r="AU69" i="15"/>
  <c r="BH69" i="15"/>
  <c r="G69" i="22" s="1"/>
  <c r="AU98" i="15"/>
  <c r="BH98" i="15"/>
  <c r="G98" i="22" s="1"/>
  <c r="AR117" i="15"/>
  <c r="BE117" i="15"/>
  <c r="AU26" i="15"/>
  <c r="BH26" i="15"/>
  <c r="G26" i="22" s="1"/>
  <c r="AR112" i="15"/>
  <c r="BE112" i="15"/>
  <c r="AR94" i="15"/>
  <c r="BE94" i="15"/>
  <c r="AU94" i="15"/>
  <c r="BH94" i="15"/>
  <c r="G94" i="22" s="1"/>
  <c r="AR116" i="15"/>
  <c r="BE116" i="15"/>
  <c r="AU43" i="15"/>
  <c r="BH43" i="15"/>
  <c r="G43" i="22" s="1"/>
  <c r="AU91" i="15"/>
  <c r="BH91" i="15"/>
  <c r="G91" i="22" s="1"/>
  <c r="AU71" i="15"/>
  <c r="BH71" i="15"/>
  <c r="G71" i="22" s="1"/>
  <c r="AR95" i="15"/>
  <c r="BE95" i="15"/>
  <c r="AU95" i="15"/>
  <c r="BH95" i="15"/>
  <c r="G95" i="22" s="1"/>
  <c r="AR54" i="15"/>
  <c r="BE54" i="15"/>
  <c r="AR45" i="15"/>
  <c r="BE45" i="15"/>
  <c r="AU108" i="15"/>
  <c r="BH108" i="15"/>
  <c r="G108" i="22" s="1"/>
  <c r="AU85" i="15"/>
  <c r="BH85" i="15"/>
  <c r="G85" i="22" s="1"/>
  <c r="AU37" i="15"/>
  <c r="BH37" i="15"/>
  <c r="G37" i="22" s="1"/>
  <c r="AW16" i="15"/>
  <c r="D110" i="21"/>
  <c r="D110" i="22"/>
  <c r="B71" i="21"/>
  <c r="F91" i="21"/>
  <c r="B102" i="21"/>
  <c r="B110" i="21"/>
  <c r="D60" i="21"/>
  <c r="D60" i="22"/>
  <c r="D24" i="21"/>
  <c r="D24" i="22"/>
  <c r="D39" i="21"/>
  <c r="D39" i="22"/>
  <c r="D73" i="21"/>
  <c r="D73" i="22"/>
  <c r="D82" i="21"/>
  <c r="D82" i="22"/>
  <c r="D96" i="21"/>
  <c r="D96" i="22"/>
  <c r="D106" i="21"/>
  <c r="D106" i="22"/>
  <c r="D45" i="21"/>
  <c r="D45" i="22"/>
  <c r="D95" i="21"/>
  <c r="D95" i="22"/>
  <c r="B47" i="21"/>
  <c r="D36" i="21"/>
  <c r="D36" i="22"/>
  <c r="D50" i="21"/>
  <c r="D50" i="22"/>
  <c r="D59" i="21"/>
  <c r="D59" i="22"/>
  <c r="D92" i="21"/>
  <c r="D92" i="22"/>
  <c r="AW21" i="15"/>
  <c r="B103" i="21"/>
  <c r="D30" i="21"/>
  <c r="D30" i="22"/>
  <c r="D21" i="21"/>
  <c r="D21" i="22"/>
  <c r="D33" i="21"/>
  <c r="D33" i="22"/>
  <c r="D69" i="21"/>
  <c r="D69" i="22"/>
  <c r="D79" i="21"/>
  <c r="D79" i="22"/>
  <c r="D90" i="21"/>
  <c r="D90" i="22"/>
  <c r="D105" i="21"/>
  <c r="D105" i="22"/>
  <c r="AU58" i="15"/>
  <c r="BH58" i="15"/>
  <c r="G58" i="22" s="1"/>
  <c r="AO9" i="15"/>
  <c r="M9" i="20" s="1"/>
  <c r="AO23" i="15"/>
  <c r="M23" i="20" s="1"/>
  <c r="AO80" i="15"/>
  <c r="AO144" i="15"/>
  <c r="AO196" i="15"/>
  <c r="AO107" i="15"/>
  <c r="AO178" i="15"/>
  <c r="AO133" i="15"/>
  <c r="AO70" i="15"/>
  <c r="AO134" i="15"/>
  <c r="AO194" i="15"/>
  <c r="AO49" i="15"/>
  <c r="AO137" i="15"/>
  <c r="AO189" i="15"/>
  <c r="AO21" i="15"/>
  <c r="AO158" i="15"/>
  <c r="AO100" i="15"/>
  <c r="AO71" i="15"/>
  <c r="AO135" i="15"/>
  <c r="AO187" i="15"/>
  <c r="AO10" i="15"/>
  <c r="AO46" i="15"/>
  <c r="AO90" i="15"/>
  <c r="AO164" i="15"/>
  <c r="AO97" i="15"/>
  <c r="AO31" i="15"/>
  <c r="M31" i="20" s="1"/>
  <c r="AO104" i="15"/>
  <c r="AO162" i="15"/>
  <c r="AO67" i="15"/>
  <c r="AO131" i="15"/>
  <c r="AO36" i="15"/>
  <c r="AO180" i="15"/>
  <c r="AO94" i="15"/>
  <c r="AO152" i="15"/>
  <c r="AO53" i="15"/>
  <c r="AO73" i="15"/>
  <c r="AO155" i="15"/>
  <c r="AO33" i="15"/>
  <c r="AL33" i="15" s="1"/>
  <c r="AK33" i="15" s="1"/>
  <c r="AO101" i="15"/>
  <c r="AO132" i="15"/>
  <c r="AO95" i="15"/>
  <c r="AO153" i="15"/>
  <c r="AO50" i="15"/>
  <c r="AO114" i="15"/>
  <c r="AO190" i="15"/>
  <c r="AO64" i="15"/>
  <c r="AO128" i="15"/>
  <c r="AO183" i="15"/>
  <c r="AO91" i="15"/>
  <c r="AO165" i="15"/>
  <c r="AO48" i="15"/>
  <c r="AO54" i="15"/>
  <c r="AO118" i="15"/>
  <c r="AO181" i="15"/>
  <c r="AO19" i="15"/>
  <c r="AO121" i="15"/>
  <c r="AO176" i="15"/>
  <c r="AO13" i="15"/>
  <c r="AO45" i="15"/>
  <c r="AO84" i="15"/>
  <c r="AO85" i="15"/>
  <c r="AO55" i="15"/>
  <c r="AO119" i="15"/>
  <c r="AO174" i="15"/>
  <c r="AO26" i="15"/>
  <c r="AO38" i="15"/>
  <c r="AO74" i="15"/>
  <c r="AO138" i="15"/>
  <c r="AO117" i="15"/>
  <c r="AO14" i="15"/>
  <c r="AL14" i="15" s="1"/>
  <c r="J14" i="20" s="1"/>
  <c r="AO20" i="15"/>
  <c r="AL20" i="15" s="1"/>
  <c r="J20" i="20" s="1"/>
  <c r="AO88" i="15"/>
  <c r="AO149" i="15"/>
  <c r="AO200" i="15"/>
  <c r="AO51" i="15"/>
  <c r="AO115" i="15"/>
  <c r="AO191" i="15"/>
  <c r="AO146" i="15"/>
  <c r="AO78" i="15"/>
  <c r="AO142" i="15"/>
  <c r="AO140" i="15"/>
  <c r="AO57" i="15"/>
  <c r="AO145" i="15"/>
  <c r="AO197" i="15"/>
  <c r="AO25" i="15"/>
  <c r="AO166" i="15"/>
  <c r="AO108" i="15"/>
  <c r="AO79" i="15"/>
  <c r="AO143" i="15"/>
  <c r="AO195" i="15"/>
  <c r="AO141" i="15"/>
  <c r="AO98" i="15"/>
  <c r="AO172" i="15"/>
  <c r="BB4" i="14"/>
  <c r="BO4" i="15" s="1"/>
  <c r="M4" i="22" s="1"/>
  <c r="BA4" i="14"/>
  <c r="BN4" i="15" s="1"/>
  <c r="AO22" i="15"/>
  <c r="M22" i="20" s="1"/>
  <c r="AO28" i="15"/>
  <c r="M28" i="20" s="1"/>
  <c r="AO24" i="15"/>
  <c r="AO112" i="15"/>
  <c r="AO170" i="15"/>
  <c r="AO75" i="15"/>
  <c r="AO139" i="15"/>
  <c r="AO40" i="15"/>
  <c r="AO11" i="15"/>
  <c r="AO102" i="15"/>
  <c r="AO160" i="15"/>
  <c r="AO109" i="15"/>
  <c r="AO81" i="15"/>
  <c r="AO105" i="15"/>
  <c r="AO163" i="15"/>
  <c r="AO37" i="15"/>
  <c r="AO125" i="15"/>
  <c r="AO47" i="15"/>
  <c r="AO68" i="15"/>
  <c r="AO192" i="15"/>
  <c r="AO103" i="15"/>
  <c r="AO161" i="15"/>
  <c r="AO58" i="15"/>
  <c r="AO122" i="15"/>
  <c r="AO198" i="15"/>
  <c r="AO30" i="15"/>
  <c r="M30" i="20" s="1"/>
  <c r="AO8" i="15"/>
  <c r="M8" i="20" s="1"/>
  <c r="AO72" i="15"/>
  <c r="AO136" i="15"/>
  <c r="AO188" i="15"/>
  <c r="AO99" i="15"/>
  <c r="AO173" i="15"/>
  <c r="AO16" i="15"/>
  <c r="AO69" i="15"/>
  <c r="AO62" i="15"/>
  <c r="AO126" i="15"/>
  <c r="AO186" i="15"/>
  <c r="AO43" i="15"/>
  <c r="AO129" i="15"/>
  <c r="AO184" i="15"/>
  <c r="AO17" i="15"/>
  <c r="AO124" i="15"/>
  <c r="AO92" i="15"/>
  <c r="AO7" i="15"/>
  <c r="AO63" i="15"/>
  <c r="AO127" i="15"/>
  <c r="AO182" i="15"/>
  <c r="AO18" i="15"/>
  <c r="AO42" i="15"/>
  <c r="AO82" i="15"/>
  <c r="AO156" i="15"/>
  <c r="AO193" i="15"/>
  <c r="AO6" i="15"/>
  <c r="M6" i="20" s="1"/>
  <c r="AO60" i="15"/>
  <c r="M60" i="20" s="1"/>
  <c r="AO12" i="15"/>
  <c r="M12" i="20" s="1"/>
  <c r="AO96" i="15"/>
  <c r="AO154" i="15"/>
  <c r="AO167" i="15"/>
  <c r="AO59" i="15"/>
  <c r="AO123" i="15"/>
  <c r="AO199" i="15"/>
  <c r="AO32" i="15"/>
  <c r="AO159" i="15"/>
  <c r="AO86" i="15"/>
  <c r="AO147" i="15"/>
  <c r="AO179" i="15"/>
  <c r="AO65" i="15"/>
  <c r="AO150" i="15"/>
  <c r="AO29" i="15"/>
  <c r="AO77" i="15"/>
  <c r="AO116" i="15"/>
  <c r="AO87" i="15"/>
  <c r="AO148" i="15"/>
  <c r="AO27" i="15"/>
  <c r="AO106" i="15"/>
  <c r="AO177" i="15"/>
  <c r="AO39" i="15"/>
  <c r="M39" i="20" s="1"/>
  <c r="AO5" i="15"/>
  <c r="AL5" i="15" s="1"/>
  <c r="AK5" i="15" s="1"/>
  <c r="AO15" i="15"/>
  <c r="AL15" i="15" s="1"/>
  <c r="AK15" i="15" s="1"/>
  <c r="AO56" i="15"/>
  <c r="AO120" i="15"/>
  <c r="AO175" i="15"/>
  <c r="AO83" i="15"/>
  <c r="AO157" i="15"/>
  <c r="AO44" i="15"/>
  <c r="AO35" i="15"/>
  <c r="AO110" i="15"/>
  <c r="AO168" i="15"/>
  <c r="AO185" i="15"/>
  <c r="AO89" i="15"/>
  <c r="AO113" i="15"/>
  <c r="AO171" i="15"/>
  <c r="AO41" i="15"/>
  <c r="AO151" i="15"/>
  <c r="AO52" i="15"/>
  <c r="AO76" i="15"/>
  <c r="AO61" i="15"/>
  <c r="AO111" i="15"/>
  <c r="AO169" i="15"/>
  <c r="AO34" i="15"/>
  <c r="AO66" i="15"/>
  <c r="AO130" i="15"/>
  <c r="AO93" i="15"/>
  <c r="AY86" i="15"/>
  <c r="AY118" i="15"/>
  <c r="AY182" i="15"/>
  <c r="J182" i="21" s="1"/>
  <c r="AY132" i="15"/>
  <c r="J132" i="21" s="1"/>
  <c r="AY109" i="15"/>
  <c r="AY116" i="15"/>
  <c r="AY39" i="15"/>
  <c r="AY163" i="15"/>
  <c r="AX163" i="15" s="1"/>
  <c r="I163" i="21" s="1"/>
  <c r="AY140" i="15"/>
  <c r="J140" i="21" s="1"/>
  <c r="AY199" i="15"/>
  <c r="AX199" i="15" s="1"/>
  <c r="I199" i="21" s="1"/>
  <c r="L131" i="21"/>
  <c r="AY46" i="15"/>
  <c r="L76" i="21"/>
  <c r="L181" i="21"/>
  <c r="B168" i="20"/>
  <c r="AY44" i="15"/>
  <c r="L149" i="21"/>
  <c r="AY102" i="15"/>
  <c r="AY198" i="15"/>
  <c r="J198" i="21" s="1"/>
  <c r="B200" i="20"/>
  <c r="AY7" i="15"/>
  <c r="AY45" i="15"/>
  <c r="AY159" i="15"/>
  <c r="AX159" i="15" s="1"/>
  <c r="I159" i="21" s="1"/>
  <c r="L123" i="21"/>
  <c r="AY77" i="15"/>
  <c r="AY117" i="15"/>
  <c r="AY197" i="15"/>
  <c r="AX197" i="15" s="1"/>
  <c r="I197" i="21" s="1"/>
  <c r="L174" i="21"/>
  <c r="AY127" i="15"/>
  <c r="AX127" i="15" s="1"/>
  <c r="I127" i="21" s="1"/>
  <c r="AY27" i="15"/>
  <c r="AY14" i="15"/>
  <c r="AY80" i="15"/>
  <c r="AY63" i="15"/>
  <c r="AY195" i="15"/>
  <c r="AX195" i="15" s="1"/>
  <c r="I195" i="21" s="1"/>
  <c r="L108" i="21"/>
  <c r="AY155" i="15"/>
  <c r="AX155" i="15" s="1"/>
  <c r="I155" i="21" s="1"/>
  <c r="AY178" i="15"/>
  <c r="J178" i="21" s="1"/>
  <c r="AY196" i="15"/>
  <c r="J196" i="21" s="1"/>
  <c r="AY148" i="15"/>
  <c r="J148" i="21" s="1"/>
  <c r="AY180" i="15"/>
  <c r="J180" i="21" s="1"/>
  <c r="AY61" i="15"/>
  <c r="AY93" i="15"/>
  <c r="AY189" i="15"/>
  <c r="AX189" i="15" s="1"/>
  <c r="I189" i="21" s="1"/>
  <c r="B144" i="20"/>
  <c r="J18" i="21"/>
  <c r="L187" i="21"/>
  <c r="AY164" i="15"/>
  <c r="J164" i="21" s="1"/>
  <c r="AY85" i="15"/>
  <c r="L91" i="21"/>
  <c r="L102" i="21"/>
  <c r="AY58" i="15"/>
  <c r="AY79" i="15"/>
  <c r="AY56" i="15"/>
  <c r="AY120" i="15"/>
  <c r="J120" i="21" s="1"/>
  <c r="AY152" i="15"/>
  <c r="AX152" i="15" s="1"/>
  <c r="I152" i="21" s="1"/>
  <c r="AY35" i="15"/>
  <c r="AY40" i="15"/>
  <c r="L78" i="21"/>
  <c r="AY146" i="15"/>
  <c r="J146" i="21" s="1"/>
  <c r="AY67" i="15"/>
  <c r="L142" i="21"/>
  <c r="L198" i="21"/>
  <c r="AY92" i="15"/>
  <c r="AY121" i="15"/>
  <c r="J121" i="21" s="1"/>
  <c r="AY110" i="15"/>
  <c r="AY99" i="15"/>
  <c r="AY167" i="15"/>
  <c r="J167" i="21" s="1"/>
  <c r="B178" i="20"/>
  <c r="AY31" i="15"/>
  <c r="AY13" i="15"/>
  <c r="AY50" i="15"/>
  <c r="AY135" i="15"/>
  <c r="AX135" i="15" s="1"/>
  <c r="I135" i="21" s="1"/>
  <c r="AY103" i="15"/>
  <c r="AY114" i="15"/>
  <c r="AY71" i="15"/>
  <c r="AY191" i="15"/>
  <c r="AX191" i="15" s="1"/>
  <c r="I191" i="21" s="1"/>
  <c r="AW63" i="15"/>
  <c r="AY33" i="15"/>
  <c r="AY32" i="15"/>
  <c r="AY156" i="15"/>
  <c r="AX156" i="15" s="1"/>
  <c r="I156" i="21" s="1"/>
  <c r="AY75" i="15"/>
  <c r="AY107" i="15"/>
  <c r="L56" i="21"/>
  <c r="AY172" i="15"/>
  <c r="J172" i="21" s="1"/>
  <c r="L171" i="21"/>
  <c r="AY115" i="15"/>
  <c r="AY130" i="15"/>
  <c r="AX130" i="15" s="1"/>
  <c r="I130" i="21" s="1"/>
  <c r="AY194" i="15"/>
  <c r="AX194" i="15" s="1"/>
  <c r="I194" i="21" s="1"/>
  <c r="AY70" i="15"/>
  <c r="L118" i="21"/>
  <c r="AY150" i="15"/>
  <c r="AX150" i="15" s="1"/>
  <c r="I150" i="21" s="1"/>
  <c r="AY186" i="15"/>
  <c r="AX186" i="15" s="1"/>
  <c r="I186" i="21" s="1"/>
  <c r="AY47" i="15"/>
  <c r="AY111" i="15"/>
  <c r="AY20" i="15"/>
  <c r="AY26" i="15"/>
  <c r="AY177" i="15"/>
  <c r="AX177" i="15" s="1"/>
  <c r="I177" i="21" s="1"/>
  <c r="AY192" i="15"/>
  <c r="J192" i="21" s="1"/>
  <c r="AY98" i="15"/>
  <c r="AY43" i="15"/>
  <c r="AY25" i="15"/>
  <c r="AY24" i="15"/>
  <c r="AY104" i="15"/>
  <c r="L61" i="21"/>
  <c r="L93" i="21"/>
  <c r="AY125" i="15"/>
  <c r="AX125" i="15" s="1"/>
  <c r="I125" i="21" s="1"/>
  <c r="AY157" i="15"/>
  <c r="AX157" i="15" s="1"/>
  <c r="I157" i="21" s="1"/>
  <c r="AY139" i="15"/>
  <c r="AX139" i="15" s="1"/>
  <c r="I139" i="21" s="1"/>
  <c r="L189" i="21"/>
  <c r="L152" i="21"/>
  <c r="L180" i="21"/>
  <c r="AY65" i="15"/>
  <c r="AY97" i="15"/>
  <c r="AY175" i="15"/>
  <c r="AX175" i="15" s="1"/>
  <c r="I175" i="21" s="1"/>
  <c r="L58" i="21"/>
  <c r="L86" i="21"/>
  <c r="AY53" i="15"/>
  <c r="AY143" i="15"/>
  <c r="J143" i="21" s="1"/>
  <c r="AY11" i="15"/>
  <c r="AY29" i="15"/>
  <c r="AY34" i="15"/>
  <c r="AY21" i="15"/>
  <c r="AY84" i="15"/>
  <c r="L116" i="21"/>
  <c r="L148" i="21"/>
  <c r="AY83" i="15"/>
  <c r="AY134" i="15"/>
  <c r="J134" i="21" s="1"/>
  <c r="AY19" i="15"/>
  <c r="AY51" i="15"/>
  <c r="AY12" i="15"/>
  <c r="AY38" i="15"/>
  <c r="L79" i="21"/>
  <c r="AY88" i="15"/>
  <c r="L120" i="21"/>
  <c r="AY129" i="15"/>
  <c r="J129" i="21" s="1"/>
  <c r="AY122" i="15"/>
  <c r="AX122" i="15" s="1"/>
  <c r="I122" i="21" s="1"/>
  <c r="AY154" i="15"/>
  <c r="J154" i="21" s="1"/>
  <c r="L182" i="21"/>
  <c r="AY66" i="15"/>
  <c r="AY90" i="15"/>
  <c r="AY52" i="15"/>
  <c r="AY6" i="15"/>
  <c r="AY22" i="15"/>
  <c r="AY54" i="15"/>
  <c r="AY141" i="15"/>
  <c r="AX141" i="15" s="1"/>
  <c r="I141" i="21" s="1"/>
  <c r="F163" i="19"/>
  <c r="B128" i="20"/>
  <c r="B180" i="20"/>
  <c r="AN4" i="15"/>
  <c r="B194" i="20"/>
  <c r="AH182" i="15"/>
  <c r="F183" i="19"/>
  <c r="AH162" i="15"/>
  <c r="G162" i="20" s="1"/>
  <c r="B176" i="20"/>
  <c r="AL4" i="14"/>
  <c r="B142" i="20"/>
  <c r="B184" i="20"/>
  <c r="B105" i="20"/>
  <c r="B121" i="20"/>
  <c r="B137" i="20"/>
  <c r="AH127" i="15"/>
  <c r="G127" i="20" s="1"/>
  <c r="F128" i="19"/>
  <c r="AW4" i="15"/>
  <c r="AH180" i="15"/>
  <c r="G180" i="20" s="1"/>
  <c r="B192" i="20"/>
  <c r="F181" i="19"/>
  <c r="B160" i="20"/>
  <c r="B153" i="20"/>
  <c r="B172" i="20"/>
  <c r="B112" i="20"/>
  <c r="F191" i="19"/>
  <c r="AU190" i="15"/>
  <c r="G190" i="21" s="1"/>
  <c r="B167" i="21"/>
  <c r="AW167" i="15"/>
  <c r="B148" i="21"/>
  <c r="AW148" i="15"/>
  <c r="B101" i="21"/>
  <c r="AW101" i="15"/>
  <c r="AW179" i="15"/>
  <c r="B179" i="21"/>
  <c r="AW127" i="15"/>
  <c r="B127" i="21"/>
  <c r="AW153" i="15"/>
  <c r="B153" i="21"/>
  <c r="AW163" i="15"/>
  <c r="B163" i="21"/>
  <c r="B124" i="21"/>
  <c r="AW124" i="15"/>
  <c r="AW128" i="15"/>
  <c r="B128" i="21"/>
  <c r="AW162" i="15"/>
  <c r="B162" i="21"/>
  <c r="B174" i="21"/>
  <c r="AW174" i="15"/>
  <c r="B182" i="21"/>
  <c r="AW182" i="15"/>
  <c r="AW194" i="15"/>
  <c r="B194" i="21"/>
  <c r="AW155" i="15"/>
  <c r="B155" i="21"/>
  <c r="AW130" i="15"/>
  <c r="B130" i="21"/>
  <c r="AW131" i="15"/>
  <c r="B131" i="21"/>
  <c r="AW185" i="15"/>
  <c r="B185" i="21"/>
  <c r="F141" i="19"/>
  <c r="AU140" i="15"/>
  <c r="G140" i="21" s="1"/>
  <c r="AW99" i="15"/>
  <c r="B99" i="21"/>
  <c r="B175" i="21"/>
  <c r="AW175" i="15"/>
  <c r="F175" i="19"/>
  <c r="AU174" i="15"/>
  <c r="G174" i="21" s="1"/>
  <c r="AW136" i="15"/>
  <c r="B136" i="21"/>
  <c r="AW107" i="15"/>
  <c r="B107" i="21"/>
  <c r="B189" i="21"/>
  <c r="AW189" i="15"/>
  <c r="AW141" i="15"/>
  <c r="B141" i="21"/>
  <c r="AW187" i="15"/>
  <c r="B187" i="21"/>
  <c r="AW135" i="15"/>
  <c r="B135" i="21"/>
  <c r="B199" i="21"/>
  <c r="AW199" i="15"/>
  <c r="F200" i="19"/>
  <c r="AU199" i="15"/>
  <c r="G199" i="21" s="1"/>
  <c r="B106" i="21"/>
  <c r="AW106" i="15"/>
  <c r="B142" i="21"/>
  <c r="AW142" i="15"/>
  <c r="AW176" i="15"/>
  <c r="B176" i="21"/>
  <c r="AW184" i="15"/>
  <c r="B184" i="21"/>
  <c r="B140" i="21"/>
  <c r="AW140" i="15"/>
  <c r="AW129" i="15"/>
  <c r="B129" i="21"/>
  <c r="AW152" i="15"/>
  <c r="B152" i="21"/>
  <c r="B116" i="21"/>
  <c r="AW116" i="15"/>
  <c r="B113" i="21"/>
  <c r="AW113" i="15"/>
  <c r="AW147" i="15"/>
  <c r="B147" i="21"/>
  <c r="B133" i="21"/>
  <c r="AW133" i="15"/>
  <c r="AW104" i="15"/>
  <c r="B104" i="21"/>
  <c r="B105" i="21"/>
  <c r="AW105" i="15"/>
  <c r="AW137" i="15"/>
  <c r="B137" i="21"/>
  <c r="B123" i="21"/>
  <c r="AW123" i="15"/>
  <c r="AW117" i="15"/>
  <c r="B117" i="21"/>
  <c r="B132" i="21"/>
  <c r="AW132" i="15"/>
  <c r="AW195" i="15"/>
  <c r="B195" i="21"/>
  <c r="AW144" i="15"/>
  <c r="B144" i="21"/>
  <c r="AW168" i="15"/>
  <c r="B168" i="21"/>
  <c r="B178" i="21"/>
  <c r="AW178" i="15"/>
  <c r="AW186" i="15"/>
  <c r="B186" i="21"/>
  <c r="AW200" i="15"/>
  <c r="B200" i="21"/>
  <c r="AW193" i="15"/>
  <c r="B193" i="21"/>
  <c r="AW115" i="15"/>
  <c r="B115" i="21"/>
  <c r="AW171" i="15"/>
  <c r="B171" i="21"/>
  <c r="AW138" i="15"/>
  <c r="B138" i="21"/>
  <c r="AW98" i="15"/>
  <c r="B98" i="21"/>
  <c r="AW169" i="15"/>
  <c r="B169" i="21"/>
  <c r="AX162" i="15"/>
  <c r="I162" i="21" s="1"/>
  <c r="AW139" i="15"/>
  <c r="B139" i="21"/>
  <c r="F187" i="19"/>
  <c r="AU186" i="15"/>
  <c r="G186" i="21" s="1"/>
  <c r="B173" i="21"/>
  <c r="AW173" i="15"/>
  <c r="AW121" i="15"/>
  <c r="B121" i="21"/>
  <c r="B151" i="21"/>
  <c r="AW151" i="15"/>
  <c r="B145" i="21"/>
  <c r="AW145" i="15"/>
  <c r="AW109" i="15"/>
  <c r="B109" i="21"/>
  <c r="AW161" i="15"/>
  <c r="B161" i="21"/>
  <c r="AW112" i="15"/>
  <c r="B112" i="21"/>
  <c r="AW160" i="15"/>
  <c r="B160" i="21"/>
  <c r="B172" i="21"/>
  <c r="AW172" i="15"/>
  <c r="B180" i="21"/>
  <c r="AW180" i="15"/>
  <c r="AW192" i="15"/>
  <c r="B192" i="21"/>
  <c r="F152" i="19"/>
  <c r="AU151" i="15"/>
  <c r="G151" i="21" s="1"/>
  <c r="AW149" i="15"/>
  <c r="B149" i="21"/>
  <c r="AW120" i="15"/>
  <c r="B120" i="21"/>
  <c r="AW177" i="15"/>
  <c r="B177" i="21"/>
  <c r="AW87" i="15"/>
  <c r="B87" i="21"/>
  <c r="AW88" i="15"/>
  <c r="B88" i="21"/>
  <c r="AW89" i="15"/>
  <c r="B89" i="21"/>
  <c r="B94" i="21"/>
  <c r="AW94" i="15"/>
  <c r="AX82" i="15"/>
  <c r="AW91" i="15"/>
  <c r="B91" i="21"/>
  <c r="AW72" i="15"/>
  <c r="B72" i="21"/>
  <c r="AW96" i="15"/>
  <c r="B96" i="21"/>
  <c r="B84" i="21"/>
  <c r="AW84" i="15"/>
  <c r="AW73" i="15"/>
  <c r="B73" i="21"/>
  <c r="B93" i="21"/>
  <c r="AW93" i="15"/>
  <c r="AW74" i="15"/>
  <c r="B74" i="21"/>
  <c r="AW75" i="15"/>
  <c r="B75" i="21"/>
  <c r="B95" i="21"/>
  <c r="AW95" i="15"/>
  <c r="AW78" i="15"/>
  <c r="B78" i="21"/>
  <c r="AW79" i="15"/>
  <c r="B79" i="21"/>
  <c r="AW97" i="15"/>
  <c r="B97" i="21"/>
  <c r="AW80" i="15"/>
  <c r="B80" i="21"/>
  <c r="B83" i="21"/>
  <c r="AW83" i="15"/>
  <c r="AX95" i="15"/>
  <c r="AW81" i="15"/>
  <c r="B81" i="21"/>
  <c r="AW82" i="15"/>
  <c r="B82" i="21"/>
  <c r="AW65" i="15"/>
  <c r="B59" i="21"/>
  <c r="B69" i="21"/>
  <c r="AW69" i="15"/>
  <c r="B61" i="21"/>
  <c r="B46" i="20"/>
  <c r="B70" i="21"/>
  <c r="AW70" i="15"/>
  <c r="B5" i="21"/>
  <c r="B25" i="20"/>
  <c r="AW67" i="15"/>
  <c r="B67" i="21"/>
  <c r="B27" i="21"/>
  <c r="AW66" i="15"/>
  <c r="B66" i="21"/>
  <c r="B43" i="20"/>
  <c r="AW19" i="15"/>
  <c r="B16" i="21"/>
  <c r="AW58" i="15"/>
  <c r="B58" i="21"/>
  <c r="AW64" i="15"/>
  <c r="B64" i="21"/>
  <c r="B38" i="20"/>
  <c r="AX144" i="15"/>
  <c r="I144" i="21" s="1"/>
  <c r="J72" i="21"/>
  <c r="AX168" i="15"/>
  <c r="I168" i="21" s="1"/>
  <c r="AW56" i="15"/>
  <c r="B56" i="21"/>
  <c r="AW23" i="15"/>
  <c r="B57" i="21"/>
  <c r="AW57" i="15"/>
  <c r="J82" i="21"/>
  <c r="J162" i="21"/>
  <c r="J57" i="21"/>
  <c r="J95" i="21"/>
  <c r="AX153" i="15"/>
  <c r="I153" i="21" s="1"/>
  <c r="J153" i="21"/>
  <c r="J100" i="21"/>
  <c r="AX100" i="15"/>
  <c r="AX62" i="15"/>
  <c r="J62" i="21"/>
  <c r="AX94" i="15"/>
  <c r="J94" i="21"/>
  <c r="AX87" i="15"/>
  <c r="J87" i="21"/>
  <c r="AX171" i="15"/>
  <c r="I171" i="21" s="1"/>
  <c r="J171" i="21"/>
  <c r="AX149" i="15"/>
  <c r="I149" i="21" s="1"/>
  <c r="J149" i="21"/>
  <c r="AX181" i="15"/>
  <c r="I181" i="21" s="1"/>
  <c r="J181" i="21"/>
  <c r="AX158" i="15"/>
  <c r="I158" i="21" s="1"/>
  <c r="J158" i="21"/>
  <c r="AX119" i="15"/>
  <c r="J119" i="21"/>
  <c r="AX124" i="15"/>
  <c r="I124" i="21" s="1"/>
  <c r="J124" i="21"/>
  <c r="AX161" i="15"/>
  <c r="I161" i="21" s="1"/>
  <c r="J161" i="21"/>
  <c r="AX147" i="15"/>
  <c r="I147" i="21" s="1"/>
  <c r="J147" i="21"/>
  <c r="AX74" i="15"/>
  <c r="J74" i="21"/>
  <c r="AX179" i="15"/>
  <c r="I179" i="21" s="1"/>
  <c r="J179" i="21"/>
  <c r="AX160" i="15"/>
  <c r="I160" i="21" s="1"/>
  <c r="J160" i="21"/>
  <c r="AX60" i="15"/>
  <c r="J60" i="21"/>
  <c r="AX165" i="15"/>
  <c r="I165" i="21" s="1"/>
  <c r="J165" i="21"/>
  <c r="AX78" i="15"/>
  <c r="J78" i="21"/>
  <c r="AX184" i="15"/>
  <c r="I184" i="21" s="1"/>
  <c r="J184" i="21"/>
  <c r="AX68" i="15"/>
  <c r="J68" i="21"/>
  <c r="J108" i="21"/>
  <c r="AX108" i="15"/>
  <c r="J176" i="21"/>
  <c r="AX176" i="15"/>
  <c r="I176" i="21" s="1"/>
  <c r="AX138" i="15"/>
  <c r="I138" i="21" s="1"/>
  <c r="J138" i="21"/>
  <c r="AX166" i="15"/>
  <c r="I166" i="21" s="1"/>
  <c r="J166" i="21"/>
  <c r="AX126" i="15"/>
  <c r="I126" i="21" s="1"/>
  <c r="J126" i="21"/>
  <c r="J69" i="21"/>
  <c r="J101" i="21"/>
  <c r="AX133" i="15"/>
  <c r="I133" i="21" s="1"/>
  <c r="J133" i="21"/>
  <c r="AX190" i="15"/>
  <c r="I190" i="21" s="1"/>
  <c r="J190" i="21"/>
  <c r="AX137" i="15"/>
  <c r="I137" i="21" s="1"/>
  <c r="J137" i="21"/>
  <c r="AX169" i="15"/>
  <c r="I169" i="21" s="1"/>
  <c r="J169" i="21"/>
  <c r="AX106" i="15"/>
  <c r="J106" i="21"/>
  <c r="AX170" i="15"/>
  <c r="I170" i="21" s="1"/>
  <c r="J170" i="21"/>
  <c r="AX64" i="15"/>
  <c r="J64" i="21"/>
  <c r="AX96" i="15"/>
  <c r="J96" i="21"/>
  <c r="AX128" i="15"/>
  <c r="I128" i="21" s="1"/>
  <c r="J128" i="21"/>
  <c r="AX81" i="15"/>
  <c r="J81" i="21"/>
  <c r="AX145" i="15"/>
  <c r="I145" i="21" s="1"/>
  <c r="J145" i="21"/>
  <c r="AX185" i="15"/>
  <c r="I185" i="21" s="1"/>
  <c r="J185" i="21"/>
  <c r="AX187" i="15"/>
  <c r="I187" i="21" s="1"/>
  <c r="J187" i="21"/>
  <c r="AX76" i="15"/>
  <c r="J76" i="21"/>
  <c r="AX112" i="15"/>
  <c r="J112" i="21"/>
  <c r="AX200" i="15"/>
  <c r="I200" i="21" s="1"/>
  <c r="J200" i="21"/>
  <c r="AX123" i="15"/>
  <c r="I123" i="21" s="1"/>
  <c r="J123" i="21"/>
  <c r="AX174" i="15"/>
  <c r="I174" i="21" s="1"/>
  <c r="J174" i="21"/>
  <c r="AX113" i="15"/>
  <c r="J113" i="21"/>
  <c r="J59" i="21"/>
  <c r="J188" i="21"/>
  <c r="AX188" i="15"/>
  <c r="I188" i="21" s="1"/>
  <c r="AX73" i="15"/>
  <c r="J73" i="21"/>
  <c r="AX105" i="15"/>
  <c r="J105" i="21"/>
  <c r="J136" i="21"/>
  <c r="AX136" i="15"/>
  <c r="I136" i="21" s="1"/>
  <c r="AX89" i="15"/>
  <c r="J89" i="21"/>
  <c r="AX193" i="15"/>
  <c r="I193" i="21" s="1"/>
  <c r="J193" i="21"/>
  <c r="AX183" i="15"/>
  <c r="I183" i="21" s="1"/>
  <c r="J183" i="21"/>
  <c r="AX151" i="15"/>
  <c r="I151" i="21" s="1"/>
  <c r="J151" i="21"/>
  <c r="AX173" i="15"/>
  <c r="I173" i="21" s="1"/>
  <c r="J173" i="21"/>
  <c r="AX91" i="15"/>
  <c r="J91" i="21"/>
  <c r="AX131" i="15"/>
  <c r="I131" i="21" s="1"/>
  <c r="J131" i="21"/>
  <c r="AX142" i="15"/>
  <c r="I142" i="21" s="1"/>
  <c r="J142" i="21"/>
  <c r="B18" i="20"/>
  <c r="AJ18" i="15"/>
  <c r="AD14" i="15"/>
  <c r="AJ14" i="15" s="1"/>
  <c r="AQ14" i="15"/>
  <c r="F52" i="19"/>
  <c r="B52" i="21"/>
  <c r="AW52" i="15"/>
  <c r="J17" i="21"/>
  <c r="AW46" i="15"/>
  <c r="B46" i="21"/>
  <c r="B30" i="21"/>
  <c r="AW30" i="15"/>
  <c r="J8" i="21"/>
  <c r="AX5" i="15"/>
  <c r="J5" i="21"/>
  <c r="AD13" i="15"/>
  <c r="AJ13" i="15" s="1"/>
  <c r="AQ13" i="15"/>
  <c r="F37" i="19"/>
  <c r="B51" i="20"/>
  <c r="AX49" i="15"/>
  <c r="B17" i="20"/>
  <c r="AJ17" i="15"/>
  <c r="J4" i="21"/>
  <c r="AX4" i="15"/>
  <c r="I4" i="21" s="1"/>
  <c r="AX55" i="15"/>
  <c r="J55" i="21"/>
  <c r="AX42" i="15"/>
  <c r="J42" i="21"/>
  <c r="B20" i="20"/>
  <c r="AJ20" i="15"/>
  <c r="AQ6" i="15"/>
  <c r="AH37" i="15"/>
  <c r="G37" i="20" s="1"/>
  <c r="AW17" i="15"/>
  <c r="B17" i="21"/>
  <c r="AW24" i="15"/>
  <c r="B24" i="21"/>
  <c r="AD12" i="15"/>
  <c r="AJ12" i="15" s="1"/>
  <c r="AQ12" i="15"/>
  <c r="B39" i="20"/>
  <c r="B39" i="21"/>
  <c r="AW39" i="15"/>
  <c r="AW48" i="15"/>
  <c r="B48" i="21"/>
  <c r="B20" i="21"/>
  <c r="AW20" i="15"/>
  <c r="B50" i="21"/>
  <c r="AW50" i="15"/>
  <c r="B18" i="21"/>
  <c r="AW18" i="15"/>
  <c r="AW35" i="15"/>
  <c r="B35" i="21"/>
  <c r="AW51" i="15"/>
  <c r="B51" i="21"/>
  <c r="B37" i="21"/>
  <c r="AW37" i="15"/>
  <c r="AX23" i="15"/>
  <c r="J23" i="21"/>
  <c r="AX48" i="15"/>
  <c r="J48" i="21"/>
  <c r="J10" i="21"/>
  <c r="AX30" i="15"/>
  <c r="J30" i="21"/>
  <c r="AD9" i="15"/>
  <c r="AJ9" i="15" s="1"/>
  <c r="AQ9" i="15"/>
  <c r="AW40" i="15"/>
  <c r="B40" i="21"/>
  <c r="C55" i="19"/>
  <c r="AR55" i="15"/>
  <c r="J16" i="21"/>
  <c r="AX37" i="15"/>
  <c r="J37" i="21"/>
  <c r="F50" i="19"/>
  <c r="AU50" i="15"/>
  <c r="B36" i="21"/>
  <c r="AW36" i="15"/>
  <c r="B55" i="21"/>
  <c r="AW55" i="15"/>
  <c r="AE35" i="15"/>
  <c r="C35" i="20" s="1"/>
  <c r="B25" i="21"/>
  <c r="AW25" i="15"/>
  <c r="AW42" i="15"/>
  <c r="B42" i="21"/>
  <c r="AW28" i="15"/>
  <c r="B28" i="21"/>
  <c r="AW43" i="15"/>
  <c r="B43" i="21"/>
  <c r="J36" i="21"/>
  <c r="AX36" i="15"/>
  <c r="J28" i="21"/>
  <c r="B38" i="21"/>
  <c r="AW38" i="15"/>
  <c r="J9" i="21"/>
  <c r="AH52" i="15"/>
  <c r="G52" i="20" s="1"/>
  <c r="C35" i="19"/>
  <c r="F42" i="19"/>
  <c r="AU42" i="15"/>
  <c r="B28" i="20"/>
  <c r="AJ28" i="15"/>
  <c r="AX41" i="15"/>
  <c r="AX15" i="15"/>
  <c r="J15" i="21"/>
  <c r="AW33" i="15"/>
  <c r="B33" i="21"/>
  <c r="D78" i="20"/>
  <c r="B134" i="20"/>
  <c r="D163" i="20"/>
  <c r="H174" i="20"/>
  <c r="D38" i="20"/>
  <c r="D139" i="20"/>
  <c r="H157" i="20"/>
  <c r="D164" i="20"/>
  <c r="D107" i="20"/>
  <c r="F187" i="20"/>
  <c r="D21" i="20"/>
  <c r="D32" i="20"/>
  <c r="D68" i="20"/>
  <c r="D87" i="20"/>
  <c r="B143" i="20"/>
  <c r="D101" i="20"/>
  <c r="H187" i="20"/>
  <c r="D80" i="20"/>
  <c r="D122" i="20"/>
  <c r="D151" i="20"/>
  <c r="D17" i="20"/>
  <c r="D27" i="20"/>
  <c r="B58" i="20"/>
  <c r="D69" i="20"/>
  <c r="B92" i="20"/>
  <c r="D192" i="20"/>
  <c r="B47" i="20"/>
  <c r="D45" i="20"/>
  <c r="B102" i="20"/>
  <c r="F148" i="20"/>
  <c r="D193" i="20"/>
  <c r="D141" i="20"/>
  <c r="F179" i="20"/>
  <c r="B70" i="20"/>
  <c r="D134" i="20"/>
  <c r="B159" i="20"/>
  <c r="B35" i="20"/>
  <c r="F91" i="20"/>
  <c r="D60" i="20"/>
  <c r="D73" i="20"/>
  <c r="B190" i="20"/>
  <c r="B4" i="20"/>
  <c r="D166" i="20"/>
  <c r="B26" i="20"/>
  <c r="D39" i="20"/>
  <c r="B68" i="20"/>
  <c r="D83" i="20"/>
  <c r="D104" i="20"/>
  <c r="D126" i="20"/>
  <c r="D109" i="20"/>
  <c r="F107" i="20"/>
  <c r="D42" i="20"/>
  <c r="D53" i="20"/>
  <c r="D76" i="20"/>
  <c r="D91" i="20"/>
  <c r="H108" i="20"/>
  <c r="B157" i="20"/>
  <c r="D170" i="20"/>
  <c r="H158" i="20"/>
  <c r="F189" i="20"/>
  <c r="D33" i="20"/>
  <c r="D59" i="20"/>
  <c r="D99" i="20"/>
  <c r="B119" i="20"/>
  <c r="D132" i="20"/>
  <c r="D89" i="20"/>
  <c r="D124" i="20"/>
  <c r="D105" i="20"/>
  <c r="D121" i="20"/>
  <c r="D138" i="20"/>
  <c r="B30" i="20"/>
  <c r="D157" i="20"/>
  <c r="B182" i="20"/>
  <c r="B150" i="20"/>
  <c r="D90" i="20"/>
  <c r="D98" i="20"/>
  <c r="F178" i="20"/>
  <c r="D186" i="20"/>
  <c r="H199" i="20"/>
  <c r="F181" i="20"/>
  <c r="D197" i="20"/>
  <c r="D71" i="20"/>
  <c r="D79" i="20"/>
  <c r="B156" i="20"/>
  <c r="B166" i="20"/>
  <c r="B183" i="20"/>
  <c r="D43" i="20"/>
  <c r="F170" i="20"/>
  <c r="D200" i="20"/>
  <c r="D146" i="20"/>
  <c r="D154" i="20"/>
  <c r="D162" i="20"/>
  <c r="D56" i="20"/>
  <c r="B197" i="20"/>
  <c r="F173" i="20"/>
  <c r="B109" i="20"/>
  <c r="D93" i="20"/>
  <c r="D82" i="20"/>
  <c r="B5" i="20"/>
  <c r="D111" i="20"/>
  <c r="F194" i="20"/>
  <c r="D175" i="20"/>
  <c r="D125" i="20"/>
  <c r="B175" i="20"/>
  <c r="B55" i="20"/>
  <c r="D115" i="20"/>
  <c r="F199" i="20"/>
  <c r="D23" i="20"/>
  <c r="D36" i="20"/>
  <c r="D70" i="20"/>
  <c r="B151" i="20"/>
  <c r="B130" i="20"/>
  <c r="D102" i="20"/>
  <c r="D130" i="20"/>
  <c r="B31" i="20"/>
  <c r="F108" i="20"/>
  <c r="D159" i="20"/>
  <c r="H183" i="20"/>
  <c r="D20" i="20"/>
  <c r="B41" i="20"/>
  <c r="B71" i="20"/>
  <c r="B34" i="20"/>
  <c r="D34" i="20"/>
  <c r="F186" i="20"/>
  <c r="D194" i="20"/>
  <c r="B114" i="20"/>
  <c r="B49" i="20"/>
  <c r="D47" i="20"/>
  <c r="F155" i="20"/>
  <c r="D181" i="20"/>
  <c r="D85" i="20"/>
  <c r="H200" i="20"/>
  <c r="D55" i="20"/>
  <c r="F175" i="20"/>
  <c r="D61" i="20"/>
  <c r="D108" i="20"/>
  <c r="D123" i="20"/>
  <c r="G186" i="20"/>
  <c r="H170" i="20"/>
  <c r="B188" i="20"/>
  <c r="B199" i="20"/>
  <c r="B158" i="20"/>
  <c r="D156" i="20"/>
  <c r="D58" i="20"/>
  <c r="B100" i="20"/>
  <c r="D176" i="20"/>
  <c r="D137" i="20"/>
  <c r="H148" i="20"/>
  <c r="F158" i="20"/>
  <c r="B87" i="20"/>
  <c r="D26" i="20"/>
  <c r="B42" i="20"/>
  <c r="D51" i="20"/>
  <c r="D64" i="20"/>
  <c r="B76" i="20"/>
  <c r="B138" i="20"/>
  <c r="H168" i="20"/>
  <c r="D110" i="20"/>
  <c r="D35" i="20"/>
  <c r="D50" i="20"/>
  <c r="D84" i="20"/>
  <c r="D165" i="20"/>
  <c r="H189" i="20"/>
  <c r="D22" i="20"/>
  <c r="D31" i="20"/>
  <c r="D52" i="20"/>
  <c r="D65" i="20"/>
  <c r="B77" i="20"/>
  <c r="D86" i="20"/>
  <c r="B193" i="20"/>
  <c r="B15" i="20"/>
  <c r="H178" i="20"/>
  <c r="D188" i="20"/>
  <c r="D198" i="20"/>
  <c r="B118" i="20"/>
  <c r="C200" i="20"/>
  <c r="AH140" i="15"/>
  <c r="H179" i="20"/>
  <c r="B122" i="20"/>
  <c r="D129" i="20"/>
  <c r="H161" i="20"/>
  <c r="D147" i="20"/>
  <c r="D196" i="20"/>
  <c r="D49" i="20"/>
  <c r="B103" i="20"/>
  <c r="H111" i="20"/>
  <c r="F196" i="20"/>
  <c r="B164" i="20"/>
  <c r="D135" i="20"/>
  <c r="F157" i="20"/>
  <c r="B78" i="20"/>
  <c r="D112" i="20"/>
  <c r="H91" i="20"/>
  <c r="D172" i="20"/>
  <c r="D140" i="20"/>
  <c r="B37" i="20"/>
  <c r="B63" i="20"/>
  <c r="D72" i="20"/>
  <c r="B82" i="20"/>
  <c r="D95" i="20"/>
  <c r="D145" i="20"/>
  <c r="D183" i="20"/>
  <c r="B174" i="20"/>
  <c r="D19" i="20"/>
  <c r="D37" i="20"/>
  <c r="D46" i="20"/>
  <c r="D63" i="20"/>
  <c r="G109" i="20"/>
  <c r="B127" i="20"/>
  <c r="D155" i="20"/>
  <c r="D114" i="20"/>
  <c r="B22" i="20"/>
  <c r="D113" i="20"/>
  <c r="D199" i="20"/>
  <c r="D167" i="20"/>
  <c r="H155" i="20"/>
  <c r="D174" i="20"/>
  <c r="B29" i="20"/>
  <c r="G63" i="20"/>
  <c r="D94" i="20"/>
  <c r="F174" i="20"/>
  <c r="D182" i="20"/>
  <c r="B196" i="20"/>
  <c r="D195" i="20"/>
  <c r="B126" i="20"/>
  <c r="B45" i="20"/>
  <c r="H107" i="20"/>
  <c r="D15" i="20"/>
  <c r="D25" i="20"/>
  <c r="D75" i="20"/>
  <c r="B162" i="20"/>
  <c r="H186" i="20"/>
  <c r="D177" i="20"/>
  <c r="H115" i="20"/>
  <c r="B108" i="20"/>
  <c r="D150" i="20"/>
  <c r="D158" i="20"/>
  <c r="H194" i="20"/>
  <c r="B60" i="20"/>
  <c r="B170" i="20"/>
  <c r="D131" i="20"/>
  <c r="D100" i="20"/>
  <c r="G182" i="20"/>
  <c r="D133" i="20"/>
  <c r="B79" i="20"/>
  <c r="B44" i="20"/>
  <c r="D143" i="20"/>
  <c r="D44" i="20"/>
  <c r="B125" i="20"/>
  <c r="D92" i="20"/>
  <c r="B110" i="20"/>
  <c r="D148" i="20"/>
  <c r="D119" i="20"/>
  <c r="G141" i="20"/>
  <c r="D97" i="20"/>
  <c r="D178" i="20"/>
  <c r="D18" i="20"/>
  <c r="B53" i="20"/>
  <c r="D66" i="20"/>
  <c r="D142" i="20"/>
  <c r="D180" i="20"/>
  <c r="D116" i="20"/>
  <c r="B86" i="20"/>
  <c r="B141" i="20"/>
  <c r="D171" i="20"/>
  <c r="D24" i="20"/>
  <c r="B54" i="20"/>
  <c r="D67" i="20"/>
  <c r="B90" i="20"/>
  <c r="D29" i="20"/>
  <c r="D169" i="20"/>
  <c r="D190" i="20"/>
  <c r="D187" i="20"/>
  <c r="B191" i="20"/>
  <c r="H175" i="20"/>
  <c r="H117" i="20"/>
  <c r="D191" i="20"/>
  <c r="D185" i="20"/>
  <c r="D106" i="20"/>
  <c r="D128" i="20"/>
  <c r="D16" i="20"/>
  <c r="D153" i="20"/>
  <c r="D57" i="20"/>
  <c r="D189" i="20"/>
  <c r="D62" i="20"/>
  <c r="F111" i="20"/>
  <c r="B21" i="20"/>
  <c r="B32" i="20"/>
  <c r="D120" i="20"/>
  <c r="D103" i="20"/>
  <c r="B186" i="20"/>
  <c r="D28" i="20"/>
  <c r="D40" i="20"/>
  <c r="D74" i="20"/>
  <c r="D149" i="20"/>
  <c r="D168" i="20"/>
  <c r="H181" i="20"/>
  <c r="D30" i="20"/>
  <c r="B50" i="20"/>
  <c r="B111" i="20"/>
  <c r="D48" i="20"/>
  <c r="D118" i="20"/>
  <c r="B27" i="20"/>
  <c r="D117" i="20"/>
  <c r="D136" i="20"/>
  <c r="F161" i="20"/>
  <c r="F200" i="20"/>
  <c r="B95" i="20"/>
  <c r="B149" i="20"/>
  <c r="B146" i="20"/>
  <c r="H159" i="20"/>
  <c r="D88" i="20"/>
  <c r="D96" i="20"/>
  <c r="D184" i="20"/>
  <c r="B198" i="20"/>
  <c r="H173" i="20"/>
  <c r="D41" i="20"/>
  <c r="F168" i="20"/>
  <c r="B165" i="20"/>
  <c r="F183" i="20"/>
  <c r="B167" i="20"/>
  <c r="D77" i="20"/>
  <c r="B154" i="20"/>
  <c r="D81" i="20"/>
  <c r="B181" i="20"/>
  <c r="H196" i="20"/>
  <c r="H125" i="20"/>
  <c r="D161" i="20"/>
  <c r="B85" i="20"/>
  <c r="D144" i="20"/>
  <c r="D152" i="20"/>
  <c r="D160" i="20"/>
  <c r="D54" i="20"/>
  <c r="B62" i="20"/>
  <c r="B117" i="20"/>
  <c r="D173" i="20"/>
  <c r="D127" i="20"/>
  <c r="D179" i="20"/>
  <c r="AH199" i="15"/>
  <c r="AH190" i="15"/>
  <c r="D10" i="19"/>
  <c r="AF10" i="15"/>
  <c r="H186" i="19"/>
  <c r="H71" i="19"/>
  <c r="F138" i="19"/>
  <c r="AH137" i="15"/>
  <c r="F33" i="19"/>
  <c r="AH33" i="15"/>
  <c r="C151" i="19"/>
  <c r="AE150" i="15"/>
  <c r="F23" i="19"/>
  <c r="AH23" i="15"/>
  <c r="H85" i="19"/>
  <c r="C199" i="19"/>
  <c r="AE198" i="15"/>
  <c r="C109" i="19"/>
  <c r="AE108" i="15"/>
  <c r="H127" i="19"/>
  <c r="C127" i="19"/>
  <c r="AE126" i="15"/>
  <c r="F109" i="19"/>
  <c r="AH108" i="15"/>
  <c r="H65" i="19"/>
  <c r="H75" i="19"/>
  <c r="H45" i="19"/>
  <c r="F57" i="19"/>
  <c r="AH57" i="15"/>
  <c r="C91" i="19"/>
  <c r="AE90" i="15"/>
  <c r="F177" i="19"/>
  <c r="AH176" i="15"/>
  <c r="C145" i="19"/>
  <c r="AE144" i="15"/>
  <c r="C188" i="19"/>
  <c r="AE187" i="15"/>
  <c r="H141" i="19"/>
  <c r="C99" i="19"/>
  <c r="AE98" i="15"/>
  <c r="F77" i="19"/>
  <c r="AH76" i="15"/>
  <c r="C26" i="19"/>
  <c r="AE26" i="15"/>
  <c r="F158" i="19"/>
  <c r="AH157" i="15"/>
  <c r="F120" i="19"/>
  <c r="AH119" i="15"/>
  <c r="F151" i="19"/>
  <c r="AH150" i="15"/>
  <c r="F165" i="19"/>
  <c r="AH164" i="15"/>
  <c r="H67" i="19"/>
  <c r="H138" i="19"/>
  <c r="C16" i="19"/>
  <c r="AE16" i="15"/>
  <c r="F56" i="19"/>
  <c r="AH56" i="15"/>
  <c r="C44" i="19"/>
  <c r="AE44" i="15"/>
  <c r="H42" i="19"/>
  <c r="F132" i="19"/>
  <c r="AH131" i="15"/>
  <c r="F143" i="19"/>
  <c r="AH142" i="15"/>
  <c r="C166" i="19"/>
  <c r="AE165" i="15"/>
  <c r="F148" i="19"/>
  <c r="AH147" i="15"/>
  <c r="F69" i="19"/>
  <c r="AH69" i="15"/>
  <c r="H86" i="19"/>
  <c r="C158" i="19"/>
  <c r="AE157" i="15"/>
  <c r="C181" i="19"/>
  <c r="AE180" i="15"/>
  <c r="H51" i="19"/>
  <c r="F99" i="19"/>
  <c r="AH98" i="15"/>
  <c r="C118" i="19"/>
  <c r="AE117" i="15"/>
  <c r="H144" i="19"/>
  <c r="C155" i="19"/>
  <c r="AE154" i="15"/>
  <c r="F186" i="19"/>
  <c r="AH185" i="15"/>
  <c r="F146" i="19"/>
  <c r="AH145" i="15"/>
  <c r="F26" i="19"/>
  <c r="AH26" i="15"/>
  <c r="C113" i="19"/>
  <c r="AE112" i="15"/>
  <c r="C95" i="19"/>
  <c r="AE94" i="15"/>
  <c r="H66" i="19"/>
  <c r="F95" i="19"/>
  <c r="AH94" i="15"/>
  <c r="C117" i="19"/>
  <c r="AE116" i="15"/>
  <c r="H134" i="19"/>
  <c r="C174" i="19"/>
  <c r="AE173" i="15"/>
  <c r="F43" i="19"/>
  <c r="AH43" i="15"/>
  <c r="H61" i="19"/>
  <c r="F92" i="19"/>
  <c r="AH91" i="15"/>
  <c r="H109" i="19"/>
  <c r="C182" i="19"/>
  <c r="AE181" i="15"/>
  <c r="H191" i="19"/>
  <c r="H74" i="19"/>
  <c r="F71" i="19"/>
  <c r="AH71" i="15"/>
  <c r="C96" i="19"/>
  <c r="AE95" i="15"/>
  <c r="F96" i="19"/>
  <c r="AH95" i="15"/>
  <c r="H128" i="19"/>
  <c r="C31" i="19"/>
  <c r="AE31" i="15"/>
  <c r="F41" i="19"/>
  <c r="AH41" i="15"/>
  <c r="H131" i="19"/>
  <c r="F199" i="19"/>
  <c r="AH198" i="15"/>
  <c r="F166" i="19"/>
  <c r="AH165" i="15"/>
  <c r="H155" i="19"/>
  <c r="F182" i="19"/>
  <c r="AH181" i="15"/>
  <c r="F86" i="19"/>
  <c r="AH85" i="15"/>
  <c r="F123" i="19"/>
  <c r="AH122" i="15"/>
  <c r="F171" i="19"/>
  <c r="AH170" i="15"/>
  <c r="H101" i="19"/>
  <c r="H116" i="19"/>
  <c r="H129" i="19"/>
  <c r="C57" i="19"/>
  <c r="AE57" i="15"/>
  <c r="C175" i="19"/>
  <c r="AE174" i="15"/>
  <c r="H139" i="19"/>
  <c r="F153" i="19"/>
  <c r="AH152" i="15"/>
  <c r="C107" i="19"/>
  <c r="AE106" i="15"/>
  <c r="F61" i="19"/>
  <c r="AH61" i="15"/>
  <c r="F176" i="19"/>
  <c r="AH175" i="15"/>
  <c r="F115" i="19"/>
  <c r="AH114" i="15"/>
  <c r="H124" i="19"/>
  <c r="C32" i="19"/>
  <c r="AE32" i="15"/>
  <c r="H120" i="19"/>
  <c r="C69" i="19"/>
  <c r="AE69" i="15"/>
  <c r="C183" i="19"/>
  <c r="AE182" i="15"/>
  <c r="C186" i="19"/>
  <c r="AE185" i="15"/>
  <c r="F75" i="19"/>
  <c r="AH200" i="15"/>
  <c r="F193" i="19"/>
  <c r="AH192" i="15"/>
  <c r="H176" i="19"/>
  <c r="H159" i="19"/>
  <c r="H132" i="19"/>
  <c r="H196" i="19"/>
  <c r="H73" i="19"/>
  <c r="H16" i="19"/>
  <c r="H81" i="19"/>
  <c r="H145" i="19"/>
  <c r="C30" i="19"/>
  <c r="AE30" i="15"/>
  <c r="H15" i="19"/>
  <c r="C73" i="19"/>
  <c r="AE73" i="15"/>
  <c r="F73" i="19"/>
  <c r="AH73" i="15"/>
  <c r="F16" i="19"/>
  <c r="AH16" i="15"/>
  <c r="H78" i="19"/>
  <c r="H36" i="19"/>
  <c r="C133" i="19"/>
  <c r="AE132" i="15"/>
  <c r="H175" i="19"/>
  <c r="C121" i="19"/>
  <c r="AE120" i="15"/>
  <c r="D7" i="19"/>
  <c r="AF7" i="15"/>
  <c r="D12" i="19"/>
  <c r="AF12" i="15"/>
  <c r="B11" i="19"/>
  <c r="AD11" i="15"/>
  <c r="AJ11" i="15" s="1"/>
  <c r="H76" i="19"/>
  <c r="H140" i="19"/>
  <c r="H17" i="19"/>
  <c r="H82" i="19"/>
  <c r="H146" i="19"/>
  <c r="H24" i="19"/>
  <c r="H89" i="19"/>
  <c r="H153" i="19"/>
  <c r="F19" i="19"/>
  <c r="AH19" i="15"/>
  <c r="H39" i="19"/>
  <c r="F31" i="19"/>
  <c r="AH31" i="15"/>
  <c r="H62" i="19"/>
  <c r="C114" i="19"/>
  <c r="AE113" i="15"/>
  <c r="H53" i="19"/>
  <c r="F18" i="19"/>
  <c r="AH18" i="15"/>
  <c r="F55" i="19"/>
  <c r="AH55" i="15"/>
  <c r="C52" i="19"/>
  <c r="AE52" i="15"/>
  <c r="F38" i="19"/>
  <c r="AH38" i="15"/>
  <c r="F62" i="19"/>
  <c r="AH62" i="15"/>
  <c r="H50" i="19"/>
  <c r="H54" i="19"/>
  <c r="H95" i="19"/>
  <c r="F144" i="19"/>
  <c r="AH143" i="15"/>
  <c r="C112" i="19"/>
  <c r="AE111" i="15"/>
  <c r="C106" i="19"/>
  <c r="AE105" i="15"/>
  <c r="H181" i="19"/>
  <c r="C51" i="19"/>
  <c r="AE51" i="15"/>
  <c r="F130" i="19"/>
  <c r="AH129" i="15"/>
  <c r="C150" i="19"/>
  <c r="AE149" i="15"/>
  <c r="F192" i="19"/>
  <c r="AH191" i="15"/>
  <c r="C23" i="19"/>
  <c r="AE23" i="15"/>
  <c r="F145" i="19"/>
  <c r="AH144" i="15"/>
  <c r="C178" i="19"/>
  <c r="AE177" i="15"/>
  <c r="C191" i="19"/>
  <c r="AE190" i="15"/>
  <c r="F66" i="19"/>
  <c r="AH66" i="15"/>
  <c r="H99" i="19"/>
  <c r="C157" i="19"/>
  <c r="AE156" i="15"/>
  <c r="F188" i="19"/>
  <c r="AH187" i="15"/>
  <c r="C160" i="19"/>
  <c r="AE159" i="15"/>
  <c r="F100" i="19"/>
  <c r="AH99" i="15"/>
  <c r="F180" i="19"/>
  <c r="AH179" i="15"/>
  <c r="C195" i="19"/>
  <c r="AE194" i="15"/>
  <c r="F17" i="19"/>
  <c r="AH17" i="15"/>
  <c r="F80" i="19"/>
  <c r="AH79" i="15"/>
  <c r="F102" i="19"/>
  <c r="AH101" i="15"/>
  <c r="C124" i="19"/>
  <c r="AE123" i="15"/>
  <c r="F129" i="19"/>
  <c r="AH128" i="15"/>
  <c r="C154" i="19"/>
  <c r="AE153" i="15"/>
  <c r="C104" i="19"/>
  <c r="AE103" i="15"/>
  <c r="C74" i="19"/>
  <c r="AE74" i="15"/>
  <c r="H136" i="19"/>
  <c r="H79" i="19"/>
  <c r="C200" i="19"/>
  <c r="AE199" i="15"/>
  <c r="H184" i="19"/>
  <c r="H199" i="19"/>
  <c r="C70" i="19"/>
  <c r="AE70" i="15"/>
  <c r="F44" i="19"/>
  <c r="AH44" i="15"/>
  <c r="F126" i="19"/>
  <c r="AH125" i="15"/>
  <c r="C135" i="19"/>
  <c r="AE134" i="15"/>
  <c r="F133" i="19"/>
  <c r="AH132" i="15"/>
  <c r="H171" i="19"/>
  <c r="H60" i="19"/>
  <c r="H122" i="19"/>
  <c r="F36" i="19"/>
  <c r="AH36" i="15"/>
  <c r="C76" i="19"/>
  <c r="AE75" i="15"/>
  <c r="C142" i="19"/>
  <c r="AE141" i="15"/>
  <c r="F117" i="19"/>
  <c r="AH116" i="15"/>
  <c r="H125" i="19"/>
  <c r="C139" i="19"/>
  <c r="AE138" i="15"/>
  <c r="C134" i="19"/>
  <c r="AE133" i="15"/>
  <c r="C92" i="19"/>
  <c r="AE91" i="15"/>
  <c r="F82" i="19"/>
  <c r="AH81" i="15"/>
  <c r="H168" i="19"/>
  <c r="D9" i="19"/>
  <c r="AF9" i="15"/>
  <c r="H188" i="19"/>
  <c r="H137" i="19"/>
  <c r="F47" i="19"/>
  <c r="AH47" i="15"/>
  <c r="C171" i="19"/>
  <c r="AE170" i="15"/>
  <c r="H152" i="19"/>
  <c r="F140" i="19"/>
  <c r="AH139" i="15"/>
  <c r="H110" i="19"/>
  <c r="C180" i="19"/>
  <c r="AE179" i="15"/>
  <c r="F72" i="19"/>
  <c r="AH72" i="15"/>
  <c r="D8" i="19"/>
  <c r="AF8" i="15"/>
  <c r="G4" i="19"/>
  <c r="AI4" i="15"/>
  <c r="D6" i="19"/>
  <c r="AF6" i="15"/>
  <c r="D11" i="19"/>
  <c r="AF11" i="15"/>
  <c r="B10" i="19"/>
  <c r="AD10" i="15"/>
  <c r="AJ10" i="15" s="1"/>
  <c r="H84" i="19"/>
  <c r="H148" i="19"/>
  <c r="H25" i="19"/>
  <c r="H90" i="19"/>
  <c r="H154" i="19"/>
  <c r="H32" i="19"/>
  <c r="H97" i="19"/>
  <c r="H161" i="19"/>
  <c r="H19" i="19"/>
  <c r="C39" i="19"/>
  <c r="AE39" i="15"/>
  <c r="C40" i="19"/>
  <c r="AE40" i="15"/>
  <c r="H34" i="19"/>
  <c r="F79" i="19"/>
  <c r="AH78" i="15"/>
  <c r="C60" i="19"/>
  <c r="AE60" i="15"/>
  <c r="C19" i="19"/>
  <c r="AE19" i="15"/>
  <c r="H58" i="19"/>
  <c r="F81" i="19"/>
  <c r="AH80" i="15"/>
  <c r="H142" i="19"/>
  <c r="H133" i="19"/>
  <c r="H147" i="19"/>
  <c r="H166" i="19"/>
  <c r="C189" i="19"/>
  <c r="AE188" i="15"/>
  <c r="C163" i="19"/>
  <c r="AE162" i="15"/>
  <c r="C144" i="19"/>
  <c r="AE143" i="15"/>
  <c r="H69" i="19"/>
  <c r="F121" i="19"/>
  <c r="AH120" i="15"/>
  <c r="H158" i="19"/>
  <c r="F51" i="19"/>
  <c r="AH51" i="15"/>
  <c r="F103" i="19"/>
  <c r="AH102" i="15"/>
  <c r="H118" i="19"/>
  <c r="C173" i="19"/>
  <c r="AE172" i="15"/>
  <c r="H195" i="19"/>
  <c r="C120" i="19"/>
  <c r="AE119" i="15"/>
  <c r="C98" i="19"/>
  <c r="AE97" i="15"/>
  <c r="F113" i="19"/>
  <c r="AH112" i="15"/>
  <c r="F178" i="19"/>
  <c r="AH177" i="15"/>
  <c r="H46" i="19"/>
  <c r="C66" i="19"/>
  <c r="AE66" i="15"/>
  <c r="H104" i="19"/>
  <c r="H157" i="19"/>
  <c r="H192" i="19"/>
  <c r="C192" i="19"/>
  <c r="AE191" i="15"/>
  <c r="C105" i="19"/>
  <c r="AE104" i="15"/>
  <c r="H117" i="19"/>
  <c r="C149" i="19"/>
  <c r="AE148" i="15"/>
  <c r="C190" i="19"/>
  <c r="AE189" i="15"/>
  <c r="C97" i="19"/>
  <c r="AE96" i="15"/>
  <c r="H174" i="19"/>
  <c r="C20" i="19"/>
  <c r="AE20" i="15"/>
  <c r="C59" i="19"/>
  <c r="AE59" i="15"/>
  <c r="C102" i="19"/>
  <c r="AE101" i="15"/>
  <c r="C131" i="19"/>
  <c r="AE130" i="15"/>
  <c r="F154" i="19"/>
  <c r="AH153" i="15"/>
  <c r="H182" i="19"/>
  <c r="C136" i="19"/>
  <c r="AE135" i="15"/>
  <c r="F74" i="19"/>
  <c r="AH74" i="15"/>
  <c r="F88" i="19"/>
  <c r="AH87" i="15"/>
  <c r="F68" i="19"/>
  <c r="AH68" i="15"/>
  <c r="C27" i="19"/>
  <c r="AE27" i="15"/>
  <c r="H77" i="19"/>
  <c r="F78" i="19"/>
  <c r="AH77" i="15"/>
  <c r="F173" i="19"/>
  <c r="AH172" i="15"/>
  <c r="F189" i="19"/>
  <c r="AH188" i="15"/>
  <c r="F157" i="19"/>
  <c r="AH156" i="15"/>
  <c r="F167" i="19"/>
  <c r="AH166" i="15"/>
  <c r="H47" i="19"/>
  <c r="H64" i="19"/>
  <c r="F156" i="19"/>
  <c r="AH155" i="15"/>
  <c r="C86" i="19"/>
  <c r="AE85" i="15"/>
  <c r="F108" i="19"/>
  <c r="AH107" i="15"/>
  <c r="F127" i="19"/>
  <c r="AH126" i="15"/>
  <c r="F83" i="19"/>
  <c r="AH82" i="15"/>
  <c r="C45" i="19"/>
  <c r="AE45" i="15"/>
  <c r="H163" i="19"/>
  <c r="H194" i="19"/>
  <c r="H29" i="19"/>
  <c r="C21" i="19"/>
  <c r="AE21" i="15"/>
  <c r="F94" i="19"/>
  <c r="AH93" i="15"/>
  <c r="C17" i="19"/>
  <c r="AE17" i="15"/>
  <c r="C159" i="19"/>
  <c r="AE158" i="15"/>
  <c r="H68" i="19"/>
  <c r="H96" i="19"/>
  <c r="D14" i="19"/>
  <c r="AF14" i="15"/>
  <c r="H92" i="19"/>
  <c r="H156" i="19"/>
  <c r="H33" i="19"/>
  <c r="H98" i="19"/>
  <c r="H162" i="19"/>
  <c r="H40" i="19"/>
  <c r="H105" i="19"/>
  <c r="H169" i="19"/>
  <c r="C24" i="19"/>
  <c r="AE24" i="15"/>
  <c r="H38" i="19"/>
  <c r="C48" i="19"/>
  <c r="AE48" i="15"/>
  <c r="C28" i="19"/>
  <c r="AE28" i="15"/>
  <c r="F22" i="19"/>
  <c r="AH22" i="15"/>
  <c r="C42" i="19"/>
  <c r="AE42" i="15"/>
  <c r="F24" i="19"/>
  <c r="AH24" i="15"/>
  <c r="F65" i="19"/>
  <c r="AH65" i="15"/>
  <c r="C68" i="19"/>
  <c r="AE68" i="15"/>
  <c r="H44" i="19"/>
  <c r="F76" i="19"/>
  <c r="AH75" i="15"/>
  <c r="H22" i="19"/>
  <c r="F60" i="19"/>
  <c r="AH60" i="15"/>
  <c r="C46" i="19"/>
  <c r="AE46" i="15"/>
  <c r="F54" i="19"/>
  <c r="AH54" i="15"/>
  <c r="F111" i="19"/>
  <c r="AH110" i="15"/>
  <c r="F134" i="19"/>
  <c r="AH133" i="15"/>
  <c r="F149" i="19"/>
  <c r="AH148" i="15"/>
  <c r="H189" i="19"/>
  <c r="C194" i="19"/>
  <c r="AE193" i="15"/>
  <c r="C176" i="19"/>
  <c r="AE175" i="15"/>
  <c r="C84" i="19"/>
  <c r="AE83" i="15"/>
  <c r="F106" i="19"/>
  <c r="AH105" i="15"/>
  <c r="H123" i="19"/>
  <c r="C197" i="19"/>
  <c r="AE196" i="15"/>
  <c r="F104" i="19"/>
  <c r="AH103" i="15"/>
  <c r="F125" i="19"/>
  <c r="AH124" i="15"/>
  <c r="F135" i="19"/>
  <c r="AH134" i="15"/>
  <c r="H150" i="19"/>
  <c r="H173" i="19"/>
  <c r="C94" i="19"/>
  <c r="AE93" i="15"/>
  <c r="C152" i="19"/>
  <c r="AE151" i="15"/>
  <c r="C115" i="19"/>
  <c r="AE114" i="15"/>
  <c r="C147" i="19"/>
  <c r="AE146" i="15"/>
  <c r="C196" i="19"/>
  <c r="AE195" i="15"/>
  <c r="C137" i="19"/>
  <c r="AE136" i="15"/>
  <c r="C198" i="19"/>
  <c r="AE197" i="15"/>
  <c r="C85" i="19"/>
  <c r="AE84" i="15"/>
  <c r="C122" i="19"/>
  <c r="AE121" i="15"/>
  <c r="H149" i="19"/>
  <c r="F20" i="19"/>
  <c r="AH20" i="15"/>
  <c r="H87" i="19"/>
  <c r="F124" i="19"/>
  <c r="AH123" i="15"/>
  <c r="F160" i="19"/>
  <c r="AH159" i="15"/>
  <c r="C184" i="19"/>
  <c r="AE183" i="15"/>
  <c r="F184" i="19"/>
  <c r="AH183" i="15"/>
  <c r="C63" i="19"/>
  <c r="AE63" i="15"/>
  <c r="C128" i="19"/>
  <c r="AE127" i="15"/>
  <c r="C37" i="19"/>
  <c r="AE37" i="15"/>
  <c r="C22" i="19"/>
  <c r="AE22" i="15"/>
  <c r="C29" i="19"/>
  <c r="AE29" i="15"/>
  <c r="C62" i="19"/>
  <c r="AE62" i="15"/>
  <c r="D13" i="19"/>
  <c r="AF13" i="15"/>
  <c r="H180" i="19"/>
  <c r="C18" i="19"/>
  <c r="AE18" i="15"/>
  <c r="C83" i="19"/>
  <c r="AE82" i="15"/>
  <c r="F89" i="19"/>
  <c r="AH88" i="15"/>
  <c r="C177" i="19"/>
  <c r="AE176" i="15"/>
  <c r="H93" i="19"/>
  <c r="C146" i="19"/>
  <c r="AE145" i="15"/>
  <c r="F90" i="19"/>
  <c r="AH89" i="15"/>
  <c r="F162" i="19"/>
  <c r="AH161" i="15"/>
  <c r="H43" i="19"/>
  <c r="F172" i="19"/>
  <c r="AH171" i="15"/>
  <c r="F45" i="19"/>
  <c r="AH45" i="15"/>
  <c r="F28" i="19"/>
  <c r="AH28" i="15"/>
  <c r="F93" i="19"/>
  <c r="AH92" i="15"/>
  <c r="F34" i="19"/>
  <c r="AH34" i="15"/>
  <c r="F101" i="19"/>
  <c r="AH100" i="15"/>
  <c r="H130" i="19"/>
  <c r="C15" i="19"/>
  <c r="AE15" i="15"/>
  <c r="C132" i="19"/>
  <c r="AE131" i="15"/>
  <c r="F30" i="19"/>
  <c r="AH30" i="15"/>
  <c r="H112" i="19"/>
  <c r="H165" i="19"/>
  <c r="C43" i="19"/>
  <c r="AE43" i="15"/>
  <c r="C187" i="19"/>
  <c r="AE186" i="15"/>
  <c r="H183" i="19"/>
  <c r="B8" i="19"/>
  <c r="AD8" i="15"/>
  <c r="AJ8" i="15" s="1"/>
  <c r="H100" i="19"/>
  <c r="H164" i="19"/>
  <c r="H41" i="19"/>
  <c r="H106" i="19"/>
  <c r="H170" i="19"/>
  <c r="H48" i="19"/>
  <c r="H113" i="19"/>
  <c r="H177" i="19"/>
  <c r="C25" i="19"/>
  <c r="AE25" i="15"/>
  <c r="C38" i="19"/>
  <c r="AE38" i="15"/>
  <c r="C56" i="19"/>
  <c r="AE56" i="15"/>
  <c r="F40" i="19"/>
  <c r="AH40" i="15"/>
  <c r="C41" i="19"/>
  <c r="AE41" i="15"/>
  <c r="C50" i="19"/>
  <c r="AE50" i="15"/>
  <c r="C77" i="19"/>
  <c r="AE76" i="15"/>
  <c r="C34" i="19"/>
  <c r="AE34" i="15"/>
  <c r="F114" i="19"/>
  <c r="AH113" i="15"/>
  <c r="C111" i="19"/>
  <c r="AE110" i="15"/>
  <c r="C89" i="19"/>
  <c r="AE88" i="15"/>
  <c r="F112" i="19"/>
  <c r="AH111" i="15"/>
  <c r="C138" i="19"/>
  <c r="AE137" i="15"/>
  <c r="C156" i="19"/>
  <c r="AE155" i="15"/>
  <c r="C169" i="19"/>
  <c r="AE168" i="15"/>
  <c r="F190" i="19"/>
  <c r="AH189" i="15"/>
  <c r="F194" i="19"/>
  <c r="AH193" i="15"/>
  <c r="C33" i="19"/>
  <c r="AE33" i="15"/>
  <c r="H107" i="19"/>
  <c r="C123" i="19"/>
  <c r="AE122" i="15"/>
  <c r="C161" i="19"/>
  <c r="AE160" i="15"/>
  <c r="H197" i="19"/>
  <c r="C108" i="19"/>
  <c r="AE107" i="15"/>
  <c r="C125" i="19"/>
  <c r="AE124" i="15"/>
  <c r="F136" i="19"/>
  <c r="AH135" i="15"/>
  <c r="F174" i="19"/>
  <c r="AH173" i="15"/>
  <c r="H23" i="19"/>
  <c r="F98" i="19"/>
  <c r="AH97" i="15"/>
  <c r="H151" i="19"/>
  <c r="F46" i="19"/>
  <c r="AH46" i="15"/>
  <c r="C90" i="19"/>
  <c r="AE89" i="15"/>
  <c r="C170" i="19"/>
  <c r="AE169" i="15"/>
  <c r="F85" i="19"/>
  <c r="AH84" i="15"/>
  <c r="F105" i="19"/>
  <c r="AH104" i="15"/>
  <c r="H190" i="19"/>
  <c r="F97" i="19"/>
  <c r="AH96" i="15"/>
  <c r="F59" i="19"/>
  <c r="AH59" i="15"/>
  <c r="H102" i="19"/>
  <c r="C126" i="19"/>
  <c r="AE125" i="15"/>
  <c r="H135" i="19"/>
  <c r="C172" i="19"/>
  <c r="AE171" i="15"/>
  <c r="C185" i="19"/>
  <c r="AE184" i="15"/>
  <c r="F39" i="19"/>
  <c r="AH39" i="15"/>
  <c r="C82" i="19"/>
  <c r="AE81" i="15"/>
  <c r="C179" i="19"/>
  <c r="AE178" i="15"/>
  <c r="H31" i="19"/>
  <c r="C88" i="19"/>
  <c r="AE87" i="15"/>
  <c r="C119" i="19"/>
  <c r="AE118" i="15"/>
  <c r="F91" i="19"/>
  <c r="AH90" i="15"/>
  <c r="C53" i="19"/>
  <c r="AE53" i="15"/>
  <c r="C87" i="19"/>
  <c r="AE86" i="15"/>
  <c r="C71" i="19"/>
  <c r="AE71" i="15"/>
  <c r="C54" i="19"/>
  <c r="AE54" i="15"/>
  <c r="H91" i="19"/>
  <c r="H111" i="19"/>
  <c r="F159" i="19"/>
  <c r="AH158" i="15"/>
  <c r="C47" i="19"/>
  <c r="AE47" i="15"/>
  <c r="C103" i="19"/>
  <c r="AE102" i="15"/>
  <c r="F198" i="19"/>
  <c r="AH197" i="15"/>
  <c r="H57" i="19"/>
  <c r="H193" i="19"/>
  <c r="F48" i="19"/>
  <c r="AH48" i="15"/>
  <c r="F119" i="19"/>
  <c r="AH118" i="15"/>
  <c r="C148" i="19"/>
  <c r="AE147" i="15"/>
  <c r="H167" i="19"/>
  <c r="C165" i="19"/>
  <c r="AE164" i="15"/>
  <c r="H179" i="19"/>
  <c r="C193" i="19"/>
  <c r="AE192" i="15"/>
  <c r="H126" i="19"/>
  <c r="F29" i="19"/>
  <c r="AH29" i="15"/>
  <c r="F197" i="19"/>
  <c r="AH196" i="15"/>
  <c r="H200" i="19"/>
  <c r="E4" i="19"/>
  <c r="AG4" i="15"/>
  <c r="H59" i="19"/>
  <c r="H72" i="19"/>
  <c r="C65" i="19"/>
  <c r="AE65" i="15"/>
  <c r="H21" i="19"/>
  <c r="H160" i="19"/>
  <c r="F116" i="19"/>
  <c r="AH115" i="15"/>
  <c r="C130" i="19"/>
  <c r="AE129" i="15"/>
  <c r="H26" i="19"/>
  <c r="F64" i="19"/>
  <c r="AH64" i="15"/>
  <c r="C100" i="19"/>
  <c r="AE99" i="15"/>
  <c r="F164" i="19"/>
  <c r="AH163" i="15"/>
  <c r="C129" i="19"/>
  <c r="AE128" i="15"/>
  <c r="F35" i="19"/>
  <c r="AH35" i="15"/>
  <c r="F49" i="19"/>
  <c r="AH49" i="15"/>
  <c r="D5" i="19"/>
  <c r="AF5" i="15"/>
  <c r="D4" i="19"/>
  <c r="AF4" i="15"/>
  <c r="B7" i="19"/>
  <c r="AD7" i="15"/>
  <c r="AJ7" i="15" s="1"/>
  <c r="H108" i="19"/>
  <c r="H172" i="19"/>
  <c r="H49" i="19"/>
  <c r="H114" i="19"/>
  <c r="H178" i="19"/>
  <c r="H56" i="19"/>
  <c r="H121" i="19"/>
  <c r="H185" i="19"/>
  <c r="H18" i="19"/>
  <c r="C36" i="19"/>
  <c r="AE36" i="15"/>
  <c r="C81" i="19"/>
  <c r="AE80" i="15"/>
  <c r="C49" i="19"/>
  <c r="AE49" i="15"/>
  <c r="H37" i="19"/>
  <c r="C58" i="19"/>
  <c r="AE58" i="15"/>
  <c r="C67" i="19"/>
  <c r="AE67" i="15"/>
  <c r="H28" i="19"/>
  <c r="F70" i="19"/>
  <c r="AH70" i="15"/>
  <c r="C101" i="19"/>
  <c r="AE100" i="15"/>
  <c r="H52" i="19"/>
  <c r="C78" i="19"/>
  <c r="AE77" i="15"/>
  <c r="F25" i="19"/>
  <c r="AH25" i="15"/>
  <c r="F67" i="19"/>
  <c r="AH67" i="15"/>
  <c r="C143" i="19"/>
  <c r="AE142" i="15"/>
  <c r="H115" i="19"/>
  <c r="F169" i="19"/>
  <c r="AH168" i="15"/>
  <c r="F195" i="19"/>
  <c r="AH194" i="15"/>
  <c r="F84" i="19"/>
  <c r="AH83" i="15"/>
  <c r="C116" i="19"/>
  <c r="AE115" i="15"/>
  <c r="F161" i="19"/>
  <c r="AH160" i="15"/>
  <c r="C93" i="19"/>
  <c r="AE92" i="15"/>
  <c r="C140" i="19"/>
  <c r="AE139" i="15"/>
  <c r="C153" i="19"/>
  <c r="AE152" i="15"/>
  <c r="F179" i="19"/>
  <c r="AH178" i="15"/>
  <c r="H94" i="19"/>
  <c r="C110" i="19"/>
  <c r="AE109" i="15"/>
  <c r="F196" i="19"/>
  <c r="AH195" i="15"/>
  <c r="C64" i="19"/>
  <c r="AE64" i="15"/>
  <c r="F137" i="19"/>
  <c r="AH136" i="15"/>
  <c r="F170" i="19"/>
  <c r="AH169" i="15"/>
  <c r="H198" i="19"/>
  <c r="F107" i="19"/>
  <c r="AH106" i="15"/>
  <c r="F122" i="19"/>
  <c r="AH121" i="15"/>
  <c r="C162" i="19"/>
  <c r="AE161" i="15"/>
  <c r="C164" i="19"/>
  <c r="AE163" i="15"/>
  <c r="C167" i="19"/>
  <c r="AE166" i="15"/>
  <c r="H20" i="19"/>
  <c r="C61" i="19"/>
  <c r="AE61" i="15"/>
  <c r="F87" i="19"/>
  <c r="AH86" i="15"/>
  <c r="H103" i="19"/>
  <c r="C141" i="19"/>
  <c r="AE140" i="15"/>
  <c r="F185" i="19"/>
  <c r="AH184" i="15"/>
  <c r="C72" i="19"/>
  <c r="AE72" i="15"/>
  <c r="C168" i="19"/>
  <c r="AE167" i="15"/>
  <c r="F53" i="19"/>
  <c r="AH53" i="15"/>
  <c r="H55" i="19"/>
  <c r="F27" i="19"/>
  <c r="AH27" i="15"/>
  <c r="F155" i="19"/>
  <c r="AH154" i="15"/>
  <c r="F21" i="19"/>
  <c r="AH21" i="15"/>
  <c r="F32" i="19"/>
  <c r="AH32" i="15"/>
  <c r="H88" i="19"/>
  <c r="F147" i="19"/>
  <c r="AH146" i="15"/>
  <c r="F15" i="19"/>
  <c r="AH15" i="15"/>
  <c r="H119" i="19"/>
  <c r="B6" i="19"/>
  <c r="AB6" i="15"/>
  <c r="W6" i="15"/>
  <c r="Z6" i="15"/>
  <c r="B4" i="19"/>
  <c r="W4" i="15"/>
  <c r="Z4" i="15"/>
  <c r="AB4" i="15"/>
  <c r="B13" i="19"/>
  <c r="W13" i="15"/>
  <c r="Z13" i="15"/>
  <c r="AB13" i="15"/>
  <c r="B14" i="19"/>
  <c r="W14" i="15"/>
  <c r="Z14" i="15"/>
  <c r="AB14" i="15"/>
  <c r="B12" i="19"/>
  <c r="AB12" i="15"/>
  <c r="Z12" i="15"/>
  <c r="W12" i="15"/>
  <c r="Z9" i="15"/>
  <c r="AB9" i="15"/>
  <c r="B9" i="19"/>
  <c r="W9" i="15"/>
  <c r="Z10" i="15"/>
  <c r="W10" i="15"/>
  <c r="AB10" i="15"/>
  <c r="W11" i="15"/>
  <c r="AB11" i="15"/>
  <c r="Z11" i="15"/>
  <c r="W5" i="15"/>
  <c r="AB5" i="15"/>
  <c r="Z5" i="15"/>
  <c r="W7" i="15"/>
  <c r="AB7" i="15"/>
  <c r="Z7" i="15"/>
  <c r="Z8" i="15"/>
  <c r="W8" i="15"/>
  <c r="AB8" i="15"/>
  <c r="H5" i="15"/>
  <c r="H4" i="15"/>
  <c r="N4" i="15" s="1"/>
  <c r="I7" i="15"/>
  <c r="I13" i="15"/>
  <c r="O13" i="15" s="1"/>
  <c r="E102" i="15"/>
  <c r="I10" i="15"/>
  <c r="O10" i="15" s="1"/>
  <c r="I49" i="15"/>
  <c r="O49" i="15" s="1"/>
  <c r="E168" i="15"/>
  <c r="K168" i="15" s="1"/>
  <c r="I27" i="15"/>
  <c r="O27" i="15" s="1"/>
  <c r="E380" i="15"/>
  <c r="K380" i="15" s="1"/>
  <c r="E338" i="15"/>
  <c r="K338" i="15" s="1"/>
  <c r="F258" i="15"/>
  <c r="L258" i="15" s="1"/>
  <c r="E384" i="15"/>
  <c r="K384" i="15" s="1"/>
  <c r="F345" i="15"/>
  <c r="L345" i="15" s="1"/>
  <c r="E269" i="15"/>
  <c r="K269" i="15" s="1"/>
  <c r="E118" i="15"/>
  <c r="K118" i="15" s="1"/>
  <c r="H273" i="15"/>
  <c r="N273" i="15" s="1"/>
  <c r="I4" i="15"/>
  <c r="O4" i="15" s="1"/>
  <c r="I28" i="15"/>
  <c r="O28" i="15" s="1"/>
  <c r="I12" i="15"/>
  <c r="O12" i="15" s="1"/>
  <c r="E376" i="15"/>
  <c r="K376" i="15" s="1"/>
  <c r="E331" i="15"/>
  <c r="K331" i="15" s="1"/>
  <c r="E249" i="15"/>
  <c r="K249" i="15" s="1"/>
  <c r="E88" i="15"/>
  <c r="K88" i="15" s="1"/>
  <c r="I46" i="15"/>
  <c r="O46" i="15" s="1"/>
  <c r="I22" i="15"/>
  <c r="O22" i="15" s="1"/>
  <c r="I9" i="15"/>
  <c r="O9" i="15" s="1"/>
  <c r="E74" i="15"/>
  <c r="K74" i="15" s="1"/>
  <c r="I128" i="15"/>
  <c r="O128" i="15" s="1"/>
  <c r="I44" i="15"/>
  <c r="I21" i="15"/>
  <c r="O21" i="15" s="1"/>
  <c r="F322" i="15"/>
  <c r="L322" i="15" s="1"/>
  <c r="F4" i="15"/>
  <c r="L4" i="15" s="1"/>
  <c r="E368" i="15"/>
  <c r="K368" i="15" s="1"/>
  <c r="E306" i="15"/>
  <c r="K306" i="15" s="1"/>
  <c r="E204" i="15"/>
  <c r="K204" i="15" s="1"/>
  <c r="E59" i="15"/>
  <c r="K59" i="15" s="1"/>
  <c r="I39" i="15"/>
  <c r="O39" i="15" s="1"/>
  <c r="I20" i="15"/>
  <c r="O20" i="15" s="1"/>
  <c r="E396" i="15"/>
  <c r="K396" i="15" s="1"/>
  <c r="E363" i="15"/>
  <c r="K363" i="15" s="1"/>
  <c r="F297" i="15"/>
  <c r="L297" i="15" s="1"/>
  <c r="E192" i="15"/>
  <c r="K192" i="15" s="1"/>
  <c r="I38" i="15"/>
  <c r="O38" i="15" s="1"/>
  <c r="I17" i="15"/>
  <c r="O17" i="15" s="1"/>
  <c r="E372" i="15"/>
  <c r="K372" i="15" s="1"/>
  <c r="E392" i="15"/>
  <c r="K392" i="15" s="1"/>
  <c r="F357" i="15"/>
  <c r="L357" i="15" s="1"/>
  <c r="E289" i="15"/>
  <c r="K289" i="15" s="1"/>
  <c r="E181" i="15"/>
  <c r="K181" i="15" s="1"/>
  <c r="I31" i="15"/>
  <c r="O31" i="15" s="1"/>
  <c r="I14" i="15"/>
  <c r="O14" i="15" s="1"/>
  <c r="E216" i="15"/>
  <c r="K216" i="15" s="1"/>
  <c r="E388" i="15"/>
  <c r="K388" i="15" s="1"/>
  <c r="E352" i="15"/>
  <c r="K352" i="15" s="1"/>
  <c r="E278" i="15"/>
  <c r="K278" i="15" s="1"/>
  <c r="I30" i="15"/>
  <c r="E45" i="15"/>
  <c r="K45" i="15" s="1"/>
  <c r="F314" i="15"/>
  <c r="L314" i="15" s="1"/>
  <c r="E239" i="15"/>
  <c r="K239" i="15" s="1"/>
  <c r="F145" i="15"/>
  <c r="L145" i="15" s="1"/>
  <c r="E29" i="15"/>
  <c r="K29" i="15" s="1"/>
  <c r="E226" i="15"/>
  <c r="K226" i="15" s="1"/>
  <c r="E132" i="15"/>
  <c r="K132" i="15" s="1"/>
  <c r="E13" i="15"/>
  <c r="K13" i="15" s="1"/>
  <c r="I8" i="15"/>
  <c r="H145" i="15"/>
  <c r="N145" i="15" s="1"/>
  <c r="I352" i="15"/>
  <c r="O352" i="15" s="1"/>
  <c r="F157" i="15"/>
  <c r="L157" i="15" s="1"/>
  <c r="H8" i="15"/>
  <c r="I120" i="15"/>
  <c r="O120" i="15" s="1"/>
  <c r="I398" i="15"/>
  <c r="O398" i="15" s="1"/>
  <c r="I224" i="15"/>
  <c r="O224" i="15" s="1"/>
  <c r="H113" i="15"/>
  <c r="N113" i="15" s="1"/>
  <c r="H305" i="15"/>
  <c r="N305" i="15" s="1"/>
  <c r="I25" i="15"/>
  <c r="O25" i="15" s="1"/>
  <c r="I344" i="15"/>
  <c r="O344" i="15" s="1"/>
  <c r="I216" i="15"/>
  <c r="O216" i="15" s="1"/>
  <c r="I112" i="15"/>
  <c r="O112" i="15" s="1"/>
  <c r="I336" i="15"/>
  <c r="O336" i="15" s="1"/>
  <c r="I208" i="15"/>
  <c r="O208" i="15" s="1"/>
  <c r="I80" i="15"/>
  <c r="O80" i="15" s="1"/>
  <c r="H241" i="15"/>
  <c r="N241" i="15" s="1"/>
  <c r="I397" i="15"/>
  <c r="O397" i="15" s="1"/>
  <c r="I296" i="15"/>
  <c r="O296" i="15" s="1"/>
  <c r="I192" i="15"/>
  <c r="O192" i="15" s="1"/>
  <c r="I64" i="15"/>
  <c r="O64" i="15" s="1"/>
  <c r="I32" i="15"/>
  <c r="O32" i="15" s="1"/>
  <c r="I396" i="15"/>
  <c r="O396" i="15" s="1"/>
  <c r="I288" i="15"/>
  <c r="O288" i="15" s="1"/>
  <c r="I184" i="15"/>
  <c r="O184" i="15" s="1"/>
  <c r="I56" i="15"/>
  <c r="O56" i="15" s="1"/>
  <c r="I16" i="15"/>
  <c r="O16" i="15" s="1"/>
  <c r="I392" i="15"/>
  <c r="O392" i="15" s="1"/>
  <c r="I280" i="15"/>
  <c r="O280" i="15" s="1"/>
  <c r="I152" i="15"/>
  <c r="O152" i="15" s="1"/>
  <c r="I96" i="15"/>
  <c r="O96" i="15" s="1"/>
  <c r="I368" i="15"/>
  <c r="O368" i="15" s="1"/>
  <c r="I272" i="15"/>
  <c r="O272" i="15" s="1"/>
  <c r="I144" i="15"/>
  <c r="O144" i="15" s="1"/>
  <c r="I48" i="15"/>
  <c r="O48" i="15" s="1"/>
  <c r="I24" i="15"/>
  <c r="I360" i="15"/>
  <c r="O360" i="15" s="1"/>
  <c r="I256" i="15"/>
  <c r="O256" i="15" s="1"/>
  <c r="H369" i="15"/>
  <c r="N369" i="15" s="1"/>
  <c r="I376" i="15"/>
  <c r="O376" i="15" s="1"/>
  <c r="I304" i="15"/>
  <c r="O304" i="15" s="1"/>
  <c r="I232" i="15"/>
  <c r="O232" i="15" s="1"/>
  <c r="I160" i="15"/>
  <c r="O160" i="15" s="1"/>
  <c r="I88" i="15"/>
  <c r="O88" i="15" s="1"/>
  <c r="I40" i="15"/>
  <c r="O40" i="15" s="1"/>
  <c r="I390" i="15"/>
  <c r="O390" i="15" s="1"/>
  <c r="I320" i="15"/>
  <c r="O320" i="15" s="1"/>
  <c r="I248" i="15"/>
  <c r="O248" i="15" s="1"/>
  <c r="I176" i="15"/>
  <c r="O176" i="15" s="1"/>
  <c r="I104" i="15"/>
  <c r="O104" i="15" s="1"/>
  <c r="I384" i="15"/>
  <c r="O384" i="15" s="1"/>
  <c r="I312" i="15"/>
  <c r="O312" i="15" s="1"/>
  <c r="I240" i="15"/>
  <c r="O240" i="15" s="1"/>
  <c r="I168" i="15"/>
  <c r="O168" i="15" s="1"/>
  <c r="I389" i="15"/>
  <c r="O389" i="15" s="1"/>
  <c r="I328" i="15"/>
  <c r="O328" i="15" s="1"/>
  <c r="I264" i="15"/>
  <c r="O264" i="15" s="1"/>
  <c r="I200" i="15"/>
  <c r="O200" i="15" s="1"/>
  <c r="I136" i="15"/>
  <c r="O136" i="15" s="1"/>
  <c r="I72" i="15"/>
  <c r="O72" i="15" s="1"/>
  <c r="H209" i="15"/>
  <c r="N209" i="15" s="1"/>
  <c r="I399" i="15"/>
  <c r="O399" i="15" s="1"/>
  <c r="I391" i="15"/>
  <c r="O391" i="15" s="1"/>
  <c r="I383" i="15"/>
  <c r="O383" i="15" s="1"/>
  <c r="I375" i="15"/>
  <c r="O375" i="15" s="1"/>
  <c r="I367" i="15"/>
  <c r="O367" i="15" s="1"/>
  <c r="I359" i="15"/>
  <c r="O359" i="15" s="1"/>
  <c r="I351" i="15"/>
  <c r="O351" i="15" s="1"/>
  <c r="I343" i="15"/>
  <c r="O343" i="15" s="1"/>
  <c r="I335" i="15"/>
  <c r="O335" i="15" s="1"/>
  <c r="I327" i="15"/>
  <c r="O327" i="15" s="1"/>
  <c r="I319" i="15"/>
  <c r="O319" i="15" s="1"/>
  <c r="I311" i="15"/>
  <c r="O311" i="15" s="1"/>
  <c r="I303" i="15"/>
  <c r="O303" i="15" s="1"/>
  <c r="I295" i="15"/>
  <c r="O295" i="15" s="1"/>
  <c r="I287" i="15"/>
  <c r="O287" i="15" s="1"/>
  <c r="I279" i="15"/>
  <c r="O279" i="15" s="1"/>
  <c r="I271" i="15"/>
  <c r="O271" i="15" s="1"/>
  <c r="I263" i="15"/>
  <c r="O263" i="15" s="1"/>
  <c r="I255" i="15"/>
  <c r="O255" i="15" s="1"/>
  <c r="I247" i="15"/>
  <c r="O247" i="15" s="1"/>
  <c r="I239" i="15"/>
  <c r="O239" i="15" s="1"/>
  <c r="I231" i="15"/>
  <c r="O231" i="15" s="1"/>
  <c r="I223" i="15"/>
  <c r="O223" i="15" s="1"/>
  <c r="I215" i="15"/>
  <c r="O215" i="15" s="1"/>
  <c r="I207" i="15"/>
  <c r="O207" i="15" s="1"/>
  <c r="I199" i="15"/>
  <c r="O199" i="15" s="1"/>
  <c r="I191" i="15"/>
  <c r="O191" i="15" s="1"/>
  <c r="I183" i="15"/>
  <c r="O183" i="15" s="1"/>
  <c r="I175" i="15"/>
  <c r="O175" i="15" s="1"/>
  <c r="I167" i="15"/>
  <c r="O167" i="15" s="1"/>
  <c r="I159" i="15"/>
  <c r="O159" i="15" s="1"/>
  <c r="I151" i="15"/>
  <c r="O151" i="15" s="1"/>
  <c r="I143" i="15"/>
  <c r="O143" i="15" s="1"/>
  <c r="I135" i="15"/>
  <c r="O135" i="15" s="1"/>
  <c r="I127" i="15"/>
  <c r="O127" i="15" s="1"/>
  <c r="I119" i="15"/>
  <c r="O119" i="15" s="1"/>
  <c r="I111" i="15"/>
  <c r="O111" i="15" s="1"/>
  <c r="I103" i="15"/>
  <c r="O103" i="15" s="1"/>
  <c r="I95" i="15"/>
  <c r="O95" i="15" s="1"/>
  <c r="I87" i="15"/>
  <c r="O87" i="15" s="1"/>
  <c r="I79" i="15"/>
  <c r="O79" i="15" s="1"/>
  <c r="I71" i="15"/>
  <c r="O71" i="15" s="1"/>
  <c r="I63" i="15"/>
  <c r="O63" i="15" s="1"/>
  <c r="I55" i="15"/>
  <c r="O55" i="15" s="1"/>
  <c r="I47" i="15"/>
  <c r="O47" i="15" s="1"/>
  <c r="I23" i="15"/>
  <c r="O23" i="15" s="1"/>
  <c r="I15" i="15"/>
  <c r="O15" i="15" s="1"/>
  <c r="I382" i="15"/>
  <c r="O382" i="15" s="1"/>
  <c r="I374" i="15"/>
  <c r="O374" i="15" s="1"/>
  <c r="I366" i="15"/>
  <c r="O366" i="15" s="1"/>
  <c r="I358" i="15"/>
  <c r="O358" i="15" s="1"/>
  <c r="I350" i="15"/>
  <c r="O350" i="15" s="1"/>
  <c r="I342" i="15"/>
  <c r="O342" i="15" s="1"/>
  <c r="I334" i="15"/>
  <c r="O334" i="15" s="1"/>
  <c r="I326" i="15"/>
  <c r="O326" i="15" s="1"/>
  <c r="I318" i="15"/>
  <c r="O318" i="15" s="1"/>
  <c r="I310" i="15"/>
  <c r="O310" i="15" s="1"/>
  <c r="I302" i="15"/>
  <c r="O302" i="15" s="1"/>
  <c r="I294" i="15"/>
  <c r="O294" i="15" s="1"/>
  <c r="I286" i="15"/>
  <c r="O286" i="15" s="1"/>
  <c r="I278" i="15"/>
  <c r="O278" i="15" s="1"/>
  <c r="I270" i="15"/>
  <c r="O270" i="15" s="1"/>
  <c r="I262" i="15"/>
  <c r="O262" i="15" s="1"/>
  <c r="I254" i="15"/>
  <c r="O254" i="15" s="1"/>
  <c r="I246" i="15"/>
  <c r="O246" i="15" s="1"/>
  <c r="I238" i="15"/>
  <c r="O238" i="15" s="1"/>
  <c r="I230" i="15"/>
  <c r="O230" i="15" s="1"/>
  <c r="I222" i="15"/>
  <c r="O222" i="15" s="1"/>
  <c r="I214" i="15"/>
  <c r="O214" i="15" s="1"/>
  <c r="I206" i="15"/>
  <c r="O206" i="15" s="1"/>
  <c r="I198" i="15"/>
  <c r="O198" i="15" s="1"/>
  <c r="I190" i="15"/>
  <c r="O190" i="15" s="1"/>
  <c r="I182" i="15"/>
  <c r="O182" i="15" s="1"/>
  <c r="I174" i="15"/>
  <c r="O174" i="15" s="1"/>
  <c r="I166" i="15"/>
  <c r="O166" i="15" s="1"/>
  <c r="I158" i="15"/>
  <c r="O158" i="15" s="1"/>
  <c r="I150" i="15"/>
  <c r="O150" i="15" s="1"/>
  <c r="I142" i="15"/>
  <c r="O142" i="15" s="1"/>
  <c r="I134" i="15"/>
  <c r="O134" i="15" s="1"/>
  <c r="I126" i="15"/>
  <c r="O126" i="15" s="1"/>
  <c r="I118" i="15"/>
  <c r="O118" i="15" s="1"/>
  <c r="I110" i="15"/>
  <c r="O110" i="15" s="1"/>
  <c r="I102" i="15"/>
  <c r="I94" i="15"/>
  <c r="O94" i="15" s="1"/>
  <c r="I86" i="15"/>
  <c r="O86" i="15" s="1"/>
  <c r="I78" i="15"/>
  <c r="O78" i="15" s="1"/>
  <c r="I70" i="15"/>
  <c r="O70" i="15" s="1"/>
  <c r="I62" i="15"/>
  <c r="O62" i="15" s="1"/>
  <c r="I54" i="15"/>
  <c r="O54" i="15" s="1"/>
  <c r="I6" i="15"/>
  <c r="I381" i="15"/>
  <c r="O381" i="15" s="1"/>
  <c r="I373" i="15"/>
  <c r="O373" i="15" s="1"/>
  <c r="I365" i="15"/>
  <c r="O365" i="15" s="1"/>
  <c r="I357" i="15"/>
  <c r="O357" i="15" s="1"/>
  <c r="I349" i="15"/>
  <c r="O349" i="15" s="1"/>
  <c r="I341" i="15"/>
  <c r="O341" i="15" s="1"/>
  <c r="I333" i="15"/>
  <c r="O333" i="15" s="1"/>
  <c r="I325" i="15"/>
  <c r="O325" i="15" s="1"/>
  <c r="I317" i="15"/>
  <c r="O317" i="15" s="1"/>
  <c r="I309" i="15"/>
  <c r="O309" i="15" s="1"/>
  <c r="I301" i="15"/>
  <c r="O301" i="15" s="1"/>
  <c r="I293" i="15"/>
  <c r="O293" i="15" s="1"/>
  <c r="I285" i="15"/>
  <c r="O285" i="15" s="1"/>
  <c r="I277" i="15"/>
  <c r="O277" i="15" s="1"/>
  <c r="I269" i="15"/>
  <c r="O269" i="15" s="1"/>
  <c r="I261" i="15"/>
  <c r="O261" i="15" s="1"/>
  <c r="I253" i="15"/>
  <c r="O253" i="15" s="1"/>
  <c r="I245" i="15"/>
  <c r="O245" i="15" s="1"/>
  <c r="I237" i="15"/>
  <c r="O237" i="15" s="1"/>
  <c r="I229" i="15"/>
  <c r="O229" i="15" s="1"/>
  <c r="I221" i="15"/>
  <c r="O221" i="15" s="1"/>
  <c r="I213" i="15"/>
  <c r="O213" i="15" s="1"/>
  <c r="I205" i="15"/>
  <c r="O205" i="15" s="1"/>
  <c r="I197" i="15"/>
  <c r="O197" i="15" s="1"/>
  <c r="I189" i="15"/>
  <c r="O189" i="15" s="1"/>
  <c r="I181" i="15"/>
  <c r="O181" i="15" s="1"/>
  <c r="I173" i="15"/>
  <c r="O173" i="15" s="1"/>
  <c r="I165" i="15"/>
  <c r="O165" i="15" s="1"/>
  <c r="I157" i="15"/>
  <c r="O157" i="15" s="1"/>
  <c r="I149" i="15"/>
  <c r="O149" i="15" s="1"/>
  <c r="I141" i="15"/>
  <c r="O141" i="15" s="1"/>
  <c r="I133" i="15"/>
  <c r="O133" i="15" s="1"/>
  <c r="I125" i="15"/>
  <c r="O125" i="15" s="1"/>
  <c r="I117" i="15"/>
  <c r="O117" i="15" s="1"/>
  <c r="I109" i="15"/>
  <c r="O109" i="15" s="1"/>
  <c r="I101" i="15"/>
  <c r="O101" i="15" s="1"/>
  <c r="I93" i="15"/>
  <c r="O93" i="15" s="1"/>
  <c r="I85" i="15"/>
  <c r="O85" i="15" s="1"/>
  <c r="I77" i="15"/>
  <c r="O77" i="15" s="1"/>
  <c r="I69" i="15"/>
  <c r="O69" i="15" s="1"/>
  <c r="I61" i="15"/>
  <c r="O61" i="15" s="1"/>
  <c r="I53" i="15"/>
  <c r="O53" i="15" s="1"/>
  <c r="I45" i="15"/>
  <c r="O45" i="15" s="1"/>
  <c r="I37" i="15"/>
  <c r="O37" i="15" s="1"/>
  <c r="I29" i="15"/>
  <c r="O29" i="15" s="1"/>
  <c r="I5" i="15"/>
  <c r="I388" i="15"/>
  <c r="O388" i="15" s="1"/>
  <c r="I380" i="15"/>
  <c r="O380" i="15" s="1"/>
  <c r="I372" i="15"/>
  <c r="O372" i="15" s="1"/>
  <c r="I364" i="15"/>
  <c r="O364" i="15" s="1"/>
  <c r="I356" i="15"/>
  <c r="O356" i="15" s="1"/>
  <c r="I348" i="15"/>
  <c r="O348" i="15" s="1"/>
  <c r="I340" i="15"/>
  <c r="O340" i="15" s="1"/>
  <c r="I332" i="15"/>
  <c r="O332" i="15" s="1"/>
  <c r="I324" i="15"/>
  <c r="O324" i="15" s="1"/>
  <c r="I316" i="15"/>
  <c r="O316" i="15" s="1"/>
  <c r="I308" i="15"/>
  <c r="O308" i="15" s="1"/>
  <c r="I300" i="15"/>
  <c r="O300" i="15" s="1"/>
  <c r="I292" i="15"/>
  <c r="O292" i="15" s="1"/>
  <c r="I284" i="15"/>
  <c r="O284" i="15" s="1"/>
  <c r="I276" i="15"/>
  <c r="O276" i="15" s="1"/>
  <c r="I268" i="15"/>
  <c r="O268" i="15" s="1"/>
  <c r="I260" i="15"/>
  <c r="O260" i="15" s="1"/>
  <c r="I252" i="15"/>
  <c r="O252" i="15" s="1"/>
  <c r="I244" i="15"/>
  <c r="O244" i="15" s="1"/>
  <c r="I236" i="15"/>
  <c r="O236" i="15" s="1"/>
  <c r="I228" i="15"/>
  <c r="O228" i="15" s="1"/>
  <c r="I220" i="15"/>
  <c r="O220" i="15" s="1"/>
  <c r="I212" i="15"/>
  <c r="O212" i="15" s="1"/>
  <c r="I204" i="15"/>
  <c r="O204" i="15" s="1"/>
  <c r="I196" i="15"/>
  <c r="O196" i="15" s="1"/>
  <c r="I188" i="15"/>
  <c r="O188" i="15" s="1"/>
  <c r="I180" i="15"/>
  <c r="O180" i="15" s="1"/>
  <c r="I172" i="15"/>
  <c r="O172" i="15" s="1"/>
  <c r="I164" i="15"/>
  <c r="O164" i="15" s="1"/>
  <c r="I156" i="15"/>
  <c r="O156" i="15" s="1"/>
  <c r="I148" i="15"/>
  <c r="O148" i="15" s="1"/>
  <c r="I140" i="15"/>
  <c r="O140" i="15" s="1"/>
  <c r="I132" i="15"/>
  <c r="O132" i="15" s="1"/>
  <c r="I124" i="15"/>
  <c r="O124" i="15" s="1"/>
  <c r="I116" i="15"/>
  <c r="O116" i="15" s="1"/>
  <c r="I108" i="15"/>
  <c r="O108" i="15" s="1"/>
  <c r="I100" i="15"/>
  <c r="O100" i="15" s="1"/>
  <c r="I92" i="15"/>
  <c r="O92" i="15" s="1"/>
  <c r="I84" i="15"/>
  <c r="O84" i="15" s="1"/>
  <c r="I76" i="15"/>
  <c r="O76" i="15" s="1"/>
  <c r="I68" i="15"/>
  <c r="O68" i="15" s="1"/>
  <c r="I60" i="15"/>
  <c r="O60" i="15" s="1"/>
  <c r="I52" i="15"/>
  <c r="O52" i="15" s="1"/>
  <c r="I36" i="15"/>
  <c r="O36" i="15" s="1"/>
  <c r="I395" i="15"/>
  <c r="O395" i="15" s="1"/>
  <c r="I387" i="15"/>
  <c r="O387" i="15" s="1"/>
  <c r="I379" i="15"/>
  <c r="O379" i="15" s="1"/>
  <c r="I371" i="15"/>
  <c r="O371" i="15" s="1"/>
  <c r="I363" i="15"/>
  <c r="O363" i="15" s="1"/>
  <c r="I355" i="15"/>
  <c r="O355" i="15" s="1"/>
  <c r="I347" i="15"/>
  <c r="O347" i="15" s="1"/>
  <c r="I339" i="15"/>
  <c r="O339" i="15" s="1"/>
  <c r="I331" i="15"/>
  <c r="O331" i="15" s="1"/>
  <c r="I323" i="15"/>
  <c r="O323" i="15" s="1"/>
  <c r="I315" i="15"/>
  <c r="O315" i="15" s="1"/>
  <c r="I307" i="15"/>
  <c r="O307" i="15" s="1"/>
  <c r="I299" i="15"/>
  <c r="O299" i="15" s="1"/>
  <c r="I291" i="15"/>
  <c r="O291" i="15" s="1"/>
  <c r="I283" i="15"/>
  <c r="O283" i="15" s="1"/>
  <c r="I275" i="15"/>
  <c r="O275" i="15" s="1"/>
  <c r="I267" i="15"/>
  <c r="O267" i="15" s="1"/>
  <c r="I259" i="15"/>
  <c r="O259" i="15" s="1"/>
  <c r="I251" i="15"/>
  <c r="O251" i="15" s="1"/>
  <c r="I243" i="15"/>
  <c r="O243" i="15" s="1"/>
  <c r="I235" i="15"/>
  <c r="O235" i="15" s="1"/>
  <c r="I227" i="15"/>
  <c r="O227" i="15" s="1"/>
  <c r="I219" i="15"/>
  <c r="O219" i="15" s="1"/>
  <c r="I211" i="15"/>
  <c r="O211" i="15" s="1"/>
  <c r="I203" i="15"/>
  <c r="O203" i="15" s="1"/>
  <c r="I195" i="15"/>
  <c r="O195" i="15" s="1"/>
  <c r="I187" i="15"/>
  <c r="O187" i="15" s="1"/>
  <c r="I179" i="15"/>
  <c r="O179" i="15" s="1"/>
  <c r="I171" i="15"/>
  <c r="O171" i="15" s="1"/>
  <c r="I163" i="15"/>
  <c r="O163" i="15" s="1"/>
  <c r="I155" i="15"/>
  <c r="O155" i="15" s="1"/>
  <c r="I147" i="15"/>
  <c r="O147" i="15" s="1"/>
  <c r="I139" i="15"/>
  <c r="O139" i="15" s="1"/>
  <c r="I131" i="15"/>
  <c r="O131" i="15" s="1"/>
  <c r="I123" i="15"/>
  <c r="O123" i="15" s="1"/>
  <c r="I115" i="15"/>
  <c r="O115" i="15" s="1"/>
  <c r="I107" i="15"/>
  <c r="O107" i="15" s="1"/>
  <c r="I99" i="15"/>
  <c r="O99" i="15" s="1"/>
  <c r="I91" i="15"/>
  <c r="O91" i="15" s="1"/>
  <c r="I83" i="15"/>
  <c r="O83" i="15" s="1"/>
  <c r="I75" i="15"/>
  <c r="O75" i="15" s="1"/>
  <c r="I67" i="15"/>
  <c r="O67" i="15" s="1"/>
  <c r="I59" i="15"/>
  <c r="O59" i="15" s="1"/>
  <c r="I51" i="15"/>
  <c r="O51" i="15" s="1"/>
  <c r="I43" i="15"/>
  <c r="O43" i="15" s="1"/>
  <c r="I35" i="15"/>
  <c r="O35" i="15" s="1"/>
  <c r="I19" i="15"/>
  <c r="O19" i="15" s="1"/>
  <c r="I11" i="15"/>
  <c r="H177" i="15"/>
  <c r="N177" i="15" s="1"/>
  <c r="I394" i="15"/>
  <c r="O394" i="15" s="1"/>
  <c r="I386" i="15"/>
  <c r="O386" i="15" s="1"/>
  <c r="I378" i="15"/>
  <c r="O378" i="15" s="1"/>
  <c r="I370" i="15"/>
  <c r="O370" i="15" s="1"/>
  <c r="I362" i="15"/>
  <c r="O362" i="15" s="1"/>
  <c r="I354" i="15"/>
  <c r="O354" i="15" s="1"/>
  <c r="I346" i="15"/>
  <c r="O346" i="15" s="1"/>
  <c r="I338" i="15"/>
  <c r="O338" i="15" s="1"/>
  <c r="I330" i="15"/>
  <c r="O330" i="15" s="1"/>
  <c r="I322" i="15"/>
  <c r="O322" i="15" s="1"/>
  <c r="I314" i="15"/>
  <c r="O314" i="15" s="1"/>
  <c r="I306" i="15"/>
  <c r="O306" i="15" s="1"/>
  <c r="I298" i="15"/>
  <c r="O298" i="15" s="1"/>
  <c r="I290" i="15"/>
  <c r="O290" i="15" s="1"/>
  <c r="I282" i="15"/>
  <c r="O282" i="15" s="1"/>
  <c r="I274" i="15"/>
  <c r="O274" i="15" s="1"/>
  <c r="I266" i="15"/>
  <c r="O266" i="15" s="1"/>
  <c r="I258" i="15"/>
  <c r="O258" i="15" s="1"/>
  <c r="I250" i="15"/>
  <c r="O250" i="15" s="1"/>
  <c r="I242" i="15"/>
  <c r="O242" i="15" s="1"/>
  <c r="I234" i="15"/>
  <c r="O234" i="15" s="1"/>
  <c r="I226" i="15"/>
  <c r="O226" i="15" s="1"/>
  <c r="I218" i="15"/>
  <c r="O218" i="15" s="1"/>
  <c r="I210" i="15"/>
  <c r="O210" i="15" s="1"/>
  <c r="I202" i="15"/>
  <c r="O202" i="15" s="1"/>
  <c r="I194" i="15"/>
  <c r="O194" i="15" s="1"/>
  <c r="I186" i="15"/>
  <c r="O186" i="15" s="1"/>
  <c r="I178" i="15"/>
  <c r="O178" i="15" s="1"/>
  <c r="I170" i="15"/>
  <c r="O170" i="15" s="1"/>
  <c r="I162" i="15"/>
  <c r="O162" i="15" s="1"/>
  <c r="I154" i="15"/>
  <c r="O154" i="15" s="1"/>
  <c r="I146" i="15"/>
  <c r="O146" i="15" s="1"/>
  <c r="I138" i="15"/>
  <c r="O138" i="15" s="1"/>
  <c r="I130" i="15"/>
  <c r="O130" i="15" s="1"/>
  <c r="I122" i="15"/>
  <c r="O122" i="15" s="1"/>
  <c r="I114" i="15"/>
  <c r="O114" i="15" s="1"/>
  <c r="I106" i="15"/>
  <c r="O106" i="15" s="1"/>
  <c r="I98" i="15"/>
  <c r="O98" i="15" s="1"/>
  <c r="I90" i="15"/>
  <c r="O90" i="15" s="1"/>
  <c r="I82" i="15"/>
  <c r="O82" i="15" s="1"/>
  <c r="I74" i="15"/>
  <c r="O74" i="15" s="1"/>
  <c r="I66" i="15"/>
  <c r="O66" i="15" s="1"/>
  <c r="I58" i="15"/>
  <c r="O58" i="15" s="1"/>
  <c r="I50" i="15"/>
  <c r="O50" i="15" s="1"/>
  <c r="I42" i="15"/>
  <c r="O42" i="15" s="1"/>
  <c r="I34" i="15"/>
  <c r="O34" i="15" s="1"/>
  <c r="I26" i="15"/>
  <c r="O26" i="15" s="1"/>
  <c r="I18" i="15"/>
  <c r="O18" i="15" s="1"/>
  <c r="H61" i="15"/>
  <c r="N61" i="15" s="1"/>
  <c r="F11" i="15"/>
  <c r="I393" i="15"/>
  <c r="O393" i="15" s="1"/>
  <c r="I385" i="15"/>
  <c r="O385" i="15" s="1"/>
  <c r="I377" i="15"/>
  <c r="O377" i="15" s="1"/>
  <c r="I369" i="15"/>
  <c r="O369" i="15" s="1"/>
  <c r="I361" i="15"/>
  <c r="O361" i="15" s="1"/>
  <c r="I353" i="15"/>
  <c r="O353" i="15" s="1"/>
  <c r="I345" i="15"/>
  <c r="O345" i="15" s="1"/>
  <c r="I337" i="15"/>
  <c r="O337" i="15" s="1"/>
  <c r="I329" i="15"/>
  <c r="O329" i="15" s="1"/>
  <c r="I321" i="15"/>
  <c r="O321" i="15" s="1"/>
  <c r="I313" i="15"/>
  <c r="O313" i="15" s="1"/>
  <c r="I305" i="15"/>
  <c r="O305" i="15" s="1"/>
  <c r="I297" i="15"/>
  <c r="O297" i="15" s="1"/>
  <c r="I289" i="15"/>
  <c r="O289" i="15" s="1"/>
  <c r="I281" i="15"/>
  <c r="O281" i="15" s="1"/>
  <c r="I273" i="15"/>
  <c r="O273" i="15" s="1"/>
  <c r="I265" i="15"/>
  <c r="O265" i="15" s="1"/>
  <c r="I257" i="15"/>
  <c r="O257" i="15" s="1"/>
  <c r="I249" i="15"/>
  <c r="O249" i="15" s="1"/>
  <c r="I241" i="15"/>
  <c r="O241" i="15" s="1"/>
  <c r="I233" i="15"/>
  <c r="O233" i="15" s="1"/>
  <c r="I225" i="15"/>
  <c r="O225" i="15" s="1"/>
  <c r="I217" i="15"/>
  <c r="O217" i="15" s="1"/>
  <c r="I209" i="15"/>
  <c r="O209" i="15" s="1"/>
  <c r="I201" i="15"/>
  <c r="O201" i="15" s="1"/>
  <c r="I193" i="15"/>
  <c r="O193" i="15" s="1"/>
  <c r="I185" i="15"/>
  <c r="O185" i="15" s="1"/>
  <c r="I177" i="15"/>
  <c r="O177" i="15" s="1"/>
  <c r="I169" i="15"/>
  <c r="O169" i="15" s="1"/>
  <c r="I161" i="15"/>
  <c r="O161" i="15" s="1"/>
  <c r="I153" i="15"/>
  <c r="O153" i="15" s="1"/>
  <c r="I145" i="15"/>
  <c r="O145" i="15" s="1"/>
  <c r="I137" i="15"/>
  <c r="O137" i="15" s="1"/>
  <c r="I129" i="15"/>
  <c r="O129" i="15" s="1"/>
  <c r="I121" i="15"/>
  <c r="O121" i="15" s="1"/>
  <c r="I113" i="15"/>
  <c r="O113" i="15" s="1"/>
  <c r="I105" i="15"/>
  <c r="O105" i="15" s="1"/>
  <c r="I97" i="15"/>
  <c r="O97" i="15" s="1"/>
  <c r="I89" i="15"/>
  <c r="O89" i="15" s="1"/>
  <c r="I81" i="15"/>
  <c r="O81" i="15" s="1"/>
  <c r="I73" i="15"/>
  <c r="O73" i="15" s="1"/>
  <c r="I65" i="15"/>
  <c r="O65" i="15" s="1"/>
  <c r="I57" i="15"/>
  <c r="O57" i="15" s="1"/>
  <c r="I41" i="15"/>
  <c r="O41" i="15" s="1"/>
  <c r="I33" i="15"/>
  <c r="O33" i="15" s="1"/>
  <c r="H337" i="15"/>
  <c r="N337" i="15" s="1"/>
  <c r="F399" i="15"/>
  <c r="L399" i="15" s="1"/>
  <c r="F391" i="15"/>
  <c r="L391" i="15" s="1"/>
  <c r="F383" i="15"/>
  <c r="L383" i="15" s="1"/>
  <c r="F375" i="15"/>
  <c r="L375" i="15" s="1"/>
  <c r="E367" i="15"/>
  <c r="K367" i="15" s="1"/>
  <c r="E357" i="15"/>
  <c r="K357" i="15" s="1"/>
  <c r="E345" i="15"/>
  <c r="K345" i="15" s="1"/>
  <c r="E337" i="15"/>
  <c r="K337" i="15" s="1"/>
  <c r="E330" i="15"/>
  <c r="K330" i="15" s="1"/>
  <c r="E322" i="15"/>
  <c r="K322" i="15" s="1"/>
  <c r="F305" i="15"/>
  <c r="L305" i="15" s="1"/>
  <c r="E296" i="15"/>
  <c r="K296" i="15" s="1"/>
  <c r="F286" i="15"/>
  <c r="L286" i="15" s="1"/>
  <c r="E277" i="15"/>
  <c r="K277" i="15" s="1"/>
  <c r="E267" i="15"/>
  <c r="K267" i="15" s="1"/>
  <c r="E258" i="15"/>
  <c r="K258" i="15" s="1"/>
  <c r="Q258" i="15" s="1"/>
  <c r="E247" i="15"/>
  <c r="K247" i="15" s="1"/>
  <c r="F237" i="15"/>
  <c r="L237" i="15" s="1"/>
  <c r="F225" i="15"/>
  <c r="L225" i="15" s="1"/>
  <c r="F213" i="15"/>
  <c r="L213" i="15" s="1"/>
  <c r="E203" i="15"/>
  <c r="K203" i="15" s="1"/>
  <c r="E190" i="15"/>
  <c r="K190" i="15" s="1"/>
  <c r="E179" i="15"/>
  <c r="K179" i="15" s="1"/>
  <c r="E167" i="15"/>
  <c r="K167" i="15" s="1"/>
  <c r="E155" i="15"/>
  <c r="K155" i="15" s="1"/>
  <c r="E145" i="15"/>
  <c r="K145" i="15" s="1"/>
  <c r="E130" i="15"/>
  <c r="K130" i="15" s="1"/>
  <c r="E116" i="15"/>
  <c r="K116" i="15" s="1"/>
  <c r="E101" i="15"/>
  <c r="K101" i="15" s="1"/>
  <c r="E86" i="15"/>
  <c r="K86" i="15" s="1"/>
  <c r="E72" i="15"/>
  <c r="K72" i="15" s="1"/>
  <c r="E56" i="15"/>
  <c r="K56" i="15" s="1"/>
  <c r="E43" i="15"/>
  <c r="K43" i="15" s="1"/>
  <c r="E28" i="15"/>
  <c r="K28" i="15" s="1"/>
  <c r="E10" i="15"/>
  <c r="K10" i="15" s="1"/>
  <c r="H381" i="15"/>
  <c r="N381" i="15" s="1"/>
  <c r="H349" i="15"/>
  <c r="N349" i="15" s="1"/>
  <c r="H317" i="15"/>
  <c r="N317" i="15" s="1"/>
  <c r="S317" i="15" s="1"/>
  <c r="H285" i="15"/>
  <c r="N285" i="15" s="1"/>
  <c r="H253" i="15"/>
  <c r="N253" i="15" s="1"/>
  <c r="H221" i="15"/>
  <c r="N221" i="15" s="1"/>
  <c r="H189" i="15"/>
  <c r="N189" i="15" s="1"/>
  <c r="H157" i="15"/>
  <c r="N157" i="15" s="1"/>
  <c r="H125" i="15"/>
  <c r="N125" i="15" s="1"/>
  <c r="H93" i="15"/>
  <c r="N93" i="15" s="1"/>
  <c r="H45" i="15"/>
  <c r="N45" i="15" s="1"/>
  <c r="H16" i="15"/>
  <c r="N16" i="15" s="1"/>
  <c r="H36" i="15"/>
  <c r="N36" i="15" s="1"/>
  <c r="H66" i="15"/>
  <c r="N66" i="15" s="1"/>
  <c r="H80" i="15"/>
  <c r="N80" i="15" s="1"/>
  <c r="H89" i="15"/>
  <c r="N89" i="15" s="1"/>
  <c r="E12" i="15"/>
  <c r="K12" i="15" s="1"/>
  <c r="E21" i="15"/>
  <c r="K21" i="15" s="1"/>
  <c r="E30" i="15"/>
  <c r="E39" i="15"/>
  <c r="K39" i="15" s="1"/>
  <c r="E48" i="15"/>
  <c r="K48" i="15" s="1"/>
  <c r="E58" i="15"/>
  <c r="K58" i="15" s="1"/>
  <c r="E67" i="15"/>
  <c r="K67" i="15" s="1"/>
  <c r="E76" i="15"/>
  <c r="K76" i="15" s="1"/>
  <c r="E85" i="15"/>
  <c r="K85" i="15" s="1"/>
  <c r="E94" i="15"/>
  <c r="K94" i="15" s="1"/>
  <c r="E103" i="15"/>
  <c r="K103" i="15" s="1"/>
  <c r="E112" i="15"/>
  <c r="K112" i="15" s="1"/>
  <c r="E122" i="15"/>
  <c r="K122" i="15" s="1"/>
  <c r="E131" i="15"/>
  <c r="K131" i="15" s="1"/>
  <c r="E140" i="15"/>
  <c r="K140" i="15" s="1"/>
  <c r="E147" i="15"/>
  <c r="K147" i="15" s="1"/>
  <c r="E154" i="15"/>
  <c r="K154" i="15" s="1"/>
  <c r="F161" i="15"/>
  <c r="L161" i="15" s="1"/>
  <c r="E169" i="15"/>
  <c r="K169" i="15" s="1"/>
  <c r="E177" i="15"/>
  <c r="K177" i="15" s="1"/>
  <c r="E184" i="15"/>
  <c r="K184" i="15" s="1"/>
  <c r="E191" i="15"/>
  <c r="K191" i="15" s="1"/>
  <c r="E198" i="15"/>
  <c r="K198" i="15" s="1"/>
  <c r="F205" i="15"/>
  <c r="L205" i="15" s="1"/>
  <c r="E213" i="15"/>
  <c r="K213" i="15" s="1"/>
  <c r="E220" i="15"/>
  <c r="K220" i="15" s="1"/>
  <c r="E228" i="15"/>
  <c r="K228" i="15" s="1"/>
  <c r="E235" i="15"/>
  <c r="K235" i="15" s="1"/>
  <c r="E242" i="15"/>
  <c r="K242" i="15" s="1"/>
  <c r="E248" i="15"/>
  <c r="K248" i="15" s="1"/>
  <c r="E254" i="15"/>
  <c r="K254" i="15" s="1"/>
  <c r="E260" i="15"/>
  <c r="K260" i="15" s="1"/>
  <c r="E266" i="15"/>
  <c r="K266" i="15" s="1"/>
  <c r="E273" i="15"/>
  <c r="K273" i="15" s="1"/>
  <c r="F278" i="15"/>
  <c r="L278" i="15" s="1"/>
  <c r="E285" i="15"/>
  <c r="K285" i="15" s="1"/>
  <c r="F290" i="15"/>
  <c r="L290" i="15" s="1"/>
  <c r="E297" i="15"/>
  <c r="K297" i="15" s="1"/>
  <c r="E302" i="15"/>
  <c r="K302" i="15" s="1"/>
  <c r="E307" i="15"/>
  <c r="K307" i="15" s="1"/>
  <c r="E313" i="15"/>
  <c r="K313" i="15" s="1"/>
  <c r="E318" i="15"/>
  <c r="K318" i="15" s="1"/>
  <c r="E323" i="15"/>
  <c r="K323" i="15" s="1"/>
  <c r="E328" i="15"/>
  <c r="K328" i="15" s="1"/>
  <c r="E333" i="15"/>
  <c r="K333" i="15" s="1"/>
  <c r="F337" i="15"/>
  <c r="L337" i="15" s="1"/>
  <c r="E342" i="15"/>
  <c r="K342" i="15" s="1"/>
  <c r="F346" i="15"/>
  <c r="L346" i="15" s="1"/>
  <c r="F350" i="15"/>
  <c r="L350" i="15" s="1"/>
  <c r="F354" i="15"/>
  <c r="L354" i="15" s="1"/>
  <c r="F358" i="15"/>
  <c r="L358" i="15" s="1"/>
  <c r="F362" i="15"/>
  <c r="L362" i="15" s="1"/>
  <c r="H24" i="15"/>
  <c r="H41" i="15"/>
  <c r="N41" i="15" s="1"/>
  <c r="H52" i="15"/>
  <c r="N52" i="15" s="1"/>
  <c r="H57" i="15"/>
  <c r="N57" i="15" s="1"/>
  <c r="H62" i="15"/>
  <c r="N62" i="15" s="1"/>
  <c r="H76" i="15"/>
  <c r="N76" i="15" s="1"/>
  <c r="H85" i="15"/>
  <c r="N85" i="15" s="1"/>
  <c r="H94" i="15"/>
  <c r="H98" i="15"/>
  <c r="N98" i="15" s="1"/>
  <c r="H102" i="15"/>
  <c r="N102" i="15" s="1"/>
  <c r="H106" i="15"/>
  <c r="N106" i="15" s="1"/>
  <c r="H110" i="15"/>
  <c r="N110" i="15" s="1"/>
  <c r="H114" i="15"/>
  <c r="H118" i="15"/>
  <c r="N118" i="15" s="1"/>
  <c r="H122" i="15"/>
  <c r="N122" i="15" s="1"/>
  <c r="H126" i="15"/>
  <c r="N126" i="15" s="1"/>
  <c r="H130" i="15"/>
  <c r="N130" i="15" s="1"/>
  <c r="H134" i="15"/>
  <c r="N134" i="15" s="1"/>
  <c r="H138" i="15"/>
  <c r="N138" i="15" s="1"/>
  <c r="H142" i="15"/>
  <c r="N142" i="15" s="1"/>
  <c r="H146" i="15"/>
  <c r="N146" i="15" s="1"/>
  <c r="H150" i="15"/>
  <c r="N150" i="15" s="1"/>
  <c r="H154" i="15"/>
  <c r="N154" i="15" s="1"/>
  <c r="H158" i="15"/>
  <c r="H162" i="15"/>
  <c r="N162" i="15" s="1"/>
  <c r="H166" i="15"/>
  <c r="N166" i="15" s="1"/>
  <c r="H170" i="15"/>
  <c r="N170" i="15" s="1"/>
  <c r="H174" i="15"/>
  <c r="N174" i="15" s="1"/>
  <c r="H178" i="15"/>
  <c r="H182" i="15"/>
  <c r="N182" i="15" s="1"/>
  <c r="H186" i="15"/>
  <c r="N186" i="15" s="1"/>
  <c r="H190" i="15"/>
  <c r="N190" i="15" s="1"/>
  <c r="H194" i="15"/>
  <c r="N194" i="15" s="1"/>
  <c r="H198" i="15"/>
  <c r="N198" i="15" s="1"/>
  <c r="H202" i="15"/>
  <c r="N202" i="15" s="1"/>
  <c r="H206" i="15"/>
  <c r="N206" i="15" s="1"/>
  <c r="H210" i="15"/>
  <c r="N210" i="15" s="1"/>
  <c r="H214" i="15"/>
  <c r="N214" i="15" s="1"/>
  <c r="H218" i="15"/>
  <c r="N218" i="15" s="1"/>
  <c r="H222" i="15"/>
  <c r="N222" i="15" s="1"/>
  <c r="S222" i="15" s="1"/>
  <c r="H226" i="15"/>
  <c r="N226" i="15" s="1"/>
  <c r="H230" i="15"/>
  <c r="N230" i="15" s="1"/>
  <c r="H234" i="15"/>
  <c r="N234" i="15" s="1"/>
  <c r="H238" i="15"/>
  <c r="N238" i="15" s="1"/>
  <c r="H242" i="15"/>
  <c r="N242" i="15" s="1"/>
  <c r="S242" i="15" s="1"/>
  <c r="H246" i="15"/>
  <c r="N246" i="15" s="1"/>
  <c r="H250" i="15"/>
  <c r="N250" i="15" s="1"/>
  <c r="H254" i="15"/>
  <c r="N254" i="15" s="1"/>
  <c r="H258" i="15"/>
  <c r="N258" i="15" s="1"/>
  <c r="H262" i="15"/>
  <c r="N262" i="15" s="1"/>
  <c r="H266" i="15"/>
  <c r="N266" i="15" s="1"/>
  <c r="H270" i="15"/>
  <c r="N270" i="15" s="1"/>
  <c r="H274" i="15"/>
  <c r="N274" i="15" s="1"/>
  <c r="H278" i="15"/>
  <c r="N278" i="15" s="1"/>
  <c r="H282" i="15"/>
  <c r="N282" i="15" s="1"/>
  <c r="H286" i="15"/>
  <c r="N286" i="15" s="1"/>
  <c r="S286" i="15" s="1"/>
  <c r="H290" i="15"/>
  <c r="N290" i="15" s="1"/>
  <c r="H294" i="15"/>
  <c r="N294" i="15" s="1"/>
  <c r="H298" i="15"/>
  <c r="N298" i="15" s="1"/>
  <c r="H302" i="15"/>
  <c r="N302" i="15" s="1"/>
  <c r="H306" i="15"/>
  <c r="N306" i="15" s="1"/>
  <c r="H310" i="15"/>
  <c r="N310" i="15" s="1"/>
  <c r="H314" i="15"/>
  <c r="N314" i="15" s="1"/>
  <c r="H318" i="15"/>
  <c r="N318" i="15" s="1"/>
  <c r="H322" i="15"/>
  <c r="N322" i="15" s="1"/>
  <c r="H326" i="15"/>
  <c r="N326" i="15" s="1"/>
  <c r="H330" i="15"/>
  <c r="N330" i="15" s="1"/>
  <c r="H334" i="15"/>
  <c r="N334" i="15" s="1"/>
  <c r="H338" i="15"/>
  <c r="N338" i="15" s="1"/>
  <c r="H342" i="15"/>
  <c r="N342" i="15" s="1"/>
  <c r="H346" i="15"/>
  <c r="N346" i="15" s="1"/>
  <c r="H350" i="15"/>
  <c r="N350" i="15" s="1"/>
  <c r="S350" i="15" s="1"/>
  <c r="H354" i="15"/>
  <c r="N354" i="15" s="1"/>
  <c r="H358" i="15"/>
  <c r="N358" i="15" s="1"/>
  <c r="H362" i="15"/>
  <c r="N362" i="15" s="1"/>
  <c r="H366" i="15"/>
  <c r="N366" i="15" s="1"/>
  <c r="H370" i="15"/>
  <c r="N370" i="15" s="1"/>
  <c r="S370" i="15" s="1"/>
  <c r="H374" i="15"/>
  <c r="N374" i="15" s="1"/>
  <c r="H378" i="15"/>
  <c r="N378" i="15" s="1"/>
  <c r="H382" i="15"/>
  <c r="N382" i="15" s="1"/>
  <c r="H386" i="15"/>
  <c r="N386" i="15" s="1"/>
  <c r="H390" i="15"/>
  <c r="N390" i="15" s="1"/>
  <c r="H394" i="15"/>
  <c r="N394" i="15" s="1"/>
  <c r="H398" i="15"/>
  <c r="N398" i="15" s="1"/>
  <c r="H12" i="15"/>
  <c r="N12" i="15" s="1"/>
  <c r="H37" i="15"/>
  <c r="N37" i="15" s="1"/>
  <c r="H72" i="15"/>
  <c r="N72" i="15" s="1"/>
  <c r="H81" i="15"/>
  <c r="N81" i="15" s="1"/>
  <c r="H90" i="15"/>
  <c r="N90" i="15" s="1"/>
  <c r="E14" i="15"/>
  <c r="K14" i="15" s="1"/>
  <c r="E23" i="15"/>
  <c r="K23" i="15" s="1"/>
  <c r="E32" i="15"/>
  <c r="K32" i="15" s="1"/>
  <c r="E42" i="15"/>
  <c r="K42" i="15" s="1"/>
  <c r="E51" i="15"/>
  <c r="K51" i="15" s="1"/>
  <c r="E60" i="15"/>
  <c r="K60" i="15" s="1"/>
  <c r="E69" i="15"/>
  <c r="K69" i="15" s="1"/>
  <c r="E78" i="15"/>
  <c r="K78" i="15" s="1"/>
  <c r="E87" i="15"/>
  <c r="K87" i="15" s="1"/>
  <c r="E96" i="15"/>
  <c r="K96" i="15" s="1"/>
  <c r="E106" i="15"/>
  <c r="K106" i="15" s="1"/>
  <c r="E115" i="15"/>
  <c r="K115" i="15" s="1"/>
  <c r="E124" i="15"/>
  <c r="K124" i="15" s="1"/>
  <c r="E133" i="15"/>
  <c r="K133" i="15" s="1"/>
  <c r="F141" i="15"/>
  <c r="L141" i="15" s="1"/>
  <c r="E149" i="15"/>
  <c r="K149" i="15" s="1"/>
  <c r="E156" i="15"/>
  <c r="K156" i="15" s="1"/>
  <c r="E164" i="15"/>
  <c r="K164" i="15" s="1"/>
  <c r="E171" i="15"/>
  <c r="K171" i="15" s="1"/>
  <c r="E178" i="15"/>
  <c r="K178" i="15" s="1"/>
  <c r="F185" i="15"/>
  <c r="L185" i="15" s="1"/>
  <c r="E193" i="15"/>
  <c r="K193" i="15" s="1"/>
  <c r="E200" i="15"/>
  <c r="K200" i="15" s="1"/>
  <c r="E207" i="15"/>
  <c r="K207" i="15" s="1"/>
  <c r="E215" i="15"/>
  <c r="K215" i="15" s="1"/>
  <c r="E222" i="15"/>
  <c r="K222" i="15" s="1"/>
  <c r="F229" i="15"/>
  <c r="L229" i="15" s="1"/>
  <c r="E237" i="15"/>
  <c r="K237" i="15" s="1"/>
  <c r="E243" i="15"/>
  <c r="K243" i="15" s="1"/>
  <c r="F249" i="15"/>
  <c r="L249" i="15" s="1"/>
  <c r="E255" i="15"/>
  <c r="K255" i="15" s="1"/>
  <c r="E262" i="15"/>
  <c r="K262" i="15" s="1"/>
  <c r="E268" i="15"/>
  <c r="K268" i="15" s="1"/>
  <c r="E274" i="15"/>
  <c r="K274" i="15" s="1"/>
  <c r="E280" i="15"/>
  <c r="K280" i="15" s="1"/>
  <c r="E286" i="15"/>
  <c r="K286" i="15" s="1"/>
  <c r="E292" i="15"/>
  <c r="K292" i="15" s="1"/>
  <c r="E298" i="15"/>
  <c r="K298" i="15" s="1"/>
  <c r="E303" i="15"/>
  <c r="K303" i="15" s="1"/>
  <c r="E309" i="15"/>
  <c r="K309" i="15" s="1"/>
  <c r="E314" i="15"/>
  <c r="K314" i="15" s="1"/>
  <c r="E319" i="15"/>
  <c r="K319" i="15" s="1"/>
  <c r="E325" i="15"/>
  <c r="K325" i="15" s="1"/>
  <c r="F329" i="15"/>
  <c r="L329" i="15" s="1"/>
  <c r="E334" i="15"/>
  <c r="K334" i="15" s="1"/>
  <c r="F338" i="15"/>
  <c r="L338" i="15" s="1"/>
  <c r="E343" i="15"/>
  <c r="K343" i="15" s="1"/>
  <c r="F347" i="15"/>
  <c r="L347" i="15" s="1"/>
  <c r="F351" i="15"/>
  <c r="L351" i="15" s="1"/>
  <c r="F355" i="15"/>
  <c r="L355" i="15" s="1"/>
  <c r="F359" i="15"/>
  <c r="L359" i="15" s="1"/>
  <c r="F363" i="15"/>
  <c r="L363" i="15" s="1"/>
  <c r="F367" i="15"/>
  <c r="L367" i="15" s="1"/>
  <c r="H32" i="15"/>
  <c r="N32" i="15" s="1"/>
  <c r="H48" i="15"/>
  <c r="H53" i="15"/>
  <c r="N53" i="15" s="1"/>
  <c r="H68" i="15"/>
  <c r="N68" i="15" s="1"/>
  <c r="H77" i="15"/>
  <c r="N77" i="15" s="1"/>
  <c r="H86" i="15"/>
  <c r="N86" i="15" s="1"/>
  <c r="H95" i="15"/>
  <c r="N95" i="15" s="1"/>
  <c r="H99" i="15"/>
  <c r="H103" i="15"/>
  <c r="N103" i="15" s="1"/>
  <c r="H107" i="15"/>
  <c r="N107" i="15" s="1"/>
  <c r="H111" i="15"/>
  <c r="H115" i="15"/>
  <c r="N115" i="15" s="1"/>
  <c r="H119" i="15"/>
  <c r="N119" i="15" s="1"/>
  <c r="H123" i="15"/>
  <c r="N123" i="15" s="1"/>
  <c r="H127" i="15"/>
  <c r="N127" i="15" s="1"/>
  <c r="H131" i="15"/>
  <c r="N131" i="15" s="1"/>
  <c r="H135" i="15"/>
  <c r="N135" i="15" s="1"/>
  <c r="H139" i="15"/>
  <c r="N139" i="15" s="1"/>
  <c r="H143" i="15"/>
  <c r="N143" i="15" s="1"/>
  <c r="H147" i="15"/>
  <c r="N147" i="15" s="1"/>
  <c r="H151" i="15"/>
  <c r="N151" i="15" s="1"/>
  <c r="H155" i="15"/>
  <c r="N155" i="15" s="1"/>
  <c r="H159" i="15"/>
  <c r="N159" i="15" s="1"/>
  <c r="H163" i="15"/>
  <c r="H167" i="15"/>
  <c r="H171" i="15"/>
  <c r="N171" i="15" s="1"/>
  <c r="H175" i="15"/>
  <c r="H179" i="15"/>
  <c r="N179" i="15" s="1"/>
  <c r="H183" i="15"/>
  <c r="N183" i="15" s="1"/>
  <c r="H187" i="15"/>
  <c r="N187" i="15" s="1"/>
  <c r="H191" i="15"/>
  <c r="N191" i="15" s="1"/>
  <c r="H195" i="15"/>
  <c r="N195" i="15" s="1"/>
  <c r="H199" i="15"/>
  <c r="N199" i="15" s="1"/>
  <c r="H203" i="15"/>
  <c r="N203" i="15" s="1"/>
  <c r="H207" i="15"/>
  <c r="N207" i="15" s="1"/>
  <c r="H211" i="15"/>
  <c r="N211" i="15" s="1"/>
  <c r="H215" i="15"/>
  <c r="N215" i="15" s="1"/>
  <c r="H219" i="15"/>
  <c r="N219" i="15" s="1"/>
  <c r="H223" i="15"/>
  <c r="N223" i="15" s="1"/>
  <c r="H227" i="15"/>
  <c r="N227" i="15" s="1"/>
  <c r="S227" i="15" s="1"/>
  <c r="H231" i="15"/>
  <c r="N231" i="15" s="1"/>
  <c r="H235" i="15"/>
  <c r="N235" i="15" s="1"/>
  <c r="H239" i="15"/>
  <c r="N239" i="15" s="1"/>
  <c r="S239" i="15" s="1"/>
  <c r="H243" i="15"/>
  <c r="N243" i="15" s="1"/>
  <c r="H247" i="15"/>
  <c r="N247" i="15" s="1"/>
  <c r="H251" i="15"/>
  <c r="N251" i="15" s="1"/>
  <c r="H255" i="15"/>
  <c r="N255" i="15" s="1"/>
  <c r="H259" i="15"/>
  <c r="N259" i="15" s="1"/>
  <c r="H263" i="15"/>
  <c r="N263" i="15" s="1"/>
  <c r="H267" i="15"/>
  <c r="N267" i="15" s="1"/>
  <c r="H271" i="15"/>
  <c r="N271" i="15" s="1"/>
  <c r="H275" i="15"/>
  <c r="N275" i="15" s="1"/>
  <c r="H279" i="15"/>
  <c r="N279" i="15" s="1"/>
  <c r="H283" i="15"/>
  <c r="N283" i="15" s="1"/>
  <c r="H287" i="15"/>
  <c r="N287" i="15" s="1"/>
  <c r="H291" i="15"/>
  <c r="N291" i="15" s="1"/>
  <c r="S291" i="15" s="1"/>
  <c r="H295" i="15"/>
  <c r="N295" i="15" s="1"/>
  <c r="H299" i="15"/>
  <c r="N299" i="15" s="1"/>
  <c r="H303" i="15"/>
  <c r="N303" i="15" s="1"/>
  <c r="S303" i="15" s="1"/>
  <c r="H307" i="15"/>
  <c r="N307" i="15" s="1"/>
  <c r="H311" i="15"/>
  <c r="N311" i="15" s="1"/>
  <c r="H315" i="15"/>
  <c r="N315" i="15" s="1"/>
  <c r="H319" i="15"/>
  <c r="N319" i="15" s="1"/>
  <c r="H323" i="15"/>
  <c r="N323" i="15" s="1"/>
  <c r="H327" i="15"/>
  <c r="N327" i="15" s="1"/>
  <c r="H331" i="15"/>
  <c r="N331" i="15" s="1"/>
  <c r="H335" i="15"/>
  <c r="N335" i="15" s="1"/>
  <c r="H339" i="15"/>
  <c r="N339" i="15" s="1"/>
  <c r="H343" i="15"/>
  <c r="N343" i="15" s="1"/>
  <c r="H347" i="15"/>
  <c r="N347" i="15" s="1"/>
  <c r="H351" i="15"/>
  <c r="N351" i="15" s="1"/>
  <c r="H355" i="15"/>
  <c r="N355" i="15" s="1"/>
  <c r="S355" i="15" s="1"/>
  <c r="H359" i="15"/>
  <c r="N359" i="15" s="1"/>
  <c r="H363" i="15"/>
  <c r="N363" i="15" s="1"/>
  <c r="H367" i="15"/>
  <c r="N367" i="15" s="1"/>
  <c r="S367" i="15" s="1"/>
  <c r="H371" i="15"/>
  <c r="N371" i="15" s="1"/>
  <c r="H375" i="15"/>
  <c r="N375" i="15" s="1"/>
  <c r="H379" i="15"/>
  <c r="N379" i="15" s="1"/>
  <c r="H383" i="15"/>
  <c r="N383" i="15" s="1"/>
  <c r="H387" i="15"/>
  <c r="N387" i="15" s="1"/>
  <c r="H391" i="15"/>
  <c r="N391" i="15" s="1"/>
  <c r="H395" i="15"/>
  <c r="N395" i="15" s="1"/>
  <c r="H399" i="15"/>
  <c r="N399" i="15" s="1"/>
  <c r="H20" i="15"/>
  <c r="N20" i="15" s="1"/>
  <c r="H64" i="15"/>
  <c r="N64" i="15" s="1"/>
  <c r="H73" i="15"/>
  <c r="H82" i="15"/>
  <c r="N82" i="15" s="1"/>
  <c r="E6" i="15"/>
  <c r="E16" i="15"/>
  <c r="K16" i="15" s="1"/>
  <c r="E26" i="15"/>
  <c r="K26" i="15" s="1"/>
  <c r="E35" i="15"/>
  <c r="K35" i="15" s="1"/>
  <c r="E44" i="15"/>
  <c r="E53" i="15"/>
  <c r="K53" i="15" s="1"/>
  <c r="E62" i="15"/>
  <c r="K62" i="15" s="1"/>
  <c r="E71" i="15"/>
  <c r="K71" i="15" s="1"/>
  <c r="E80" i="15"/>
  <c r="K80" i="15" s="1"/>
  <c r="E90" i="15"/>
  <c r="K90" i="15" s="1"/>
  <c r="E99" i="15"/>
  <c r="K99" i="15" s="1"/>
  <c r="E108" i="15"/>
  <c r="K108" i="15" s="1"/>
  <c r="E117" i="15"/>
  <c r="K117" i="15" s="1"/>
  <c r="E126" i="15"/>
  <c r="K126" i="15" s="1"/>
  <c r="E135" i="15"/>
  <c r="K135" i="15" s="1"/>
  <c r="E143" i="15"/>
  <c r="K143" i="15" s="1"/>
  <c r="E151" i="15"/>
  <c r="K151" i="15" s="1"/>
  <c r="E158" i="15"/>
  <c r="K158" i="15" s="1"/>
  <c r="F165" i="15"/>
  <c r="L165" i="15" s="1"/>
  <c r="E173" i="15"/>
  <c r="K173" i="15" s="1"/>
  <c r="E180" i="15"/>
  <c r="K180" i="15" s="1"/>
  <c r="E187" i="15"/>
  <c r="K187" i="15" s="1"/>
  <c r="E194" i="15"/>
  <c r="K194" i="15" s="1"/>
  <c r="E202" i="15"/>
  <c r="K202" i="15" s="1"/>
  <c r="F209" i="15"/>
  <c r="L209" i="15" s="1"/>
  <c r="E217" i="15"/>
  <c r="K217" i="15" s="1"/>
  <c r="E224" i="15"/>
  <c r="K224" i="15" s="1"/>
  <c r="E231" i="15"/>
  <c r="K231" i="15" s="1"/>
  <c r="E238" i="15"/>
  <c r="K238" i="15" s="1"/>
  <c r="E245" i="15"/>
  <c r="K245" i="15" s="1"/>
  <c r="E251" i="15"/>
  <c r="K251" i="15" s="1"/>
  <c r="F257" i="15"/>
  <c r="L257" i="15" s="1"/>
  <c r="E263" i="15"/>
  <c r="K263" i="15" s="1"/>
  <c r="F269" i="15"/>
  <c r="L269" i="15" s="1"/>
  <c r="E275" i="15"/>
  <c r="K275" i="15" s="1"/>
  <c r="F281" i="15"/>
  <c r="L281" i="15" s="1"/>
  <c r="E287" i="15"/>
  <c r="K287" i="15" s="1"/>
  <c r="E294" i="15"/>
  <c r="K294" i="15" s="1"/>
  <c r="E299" i="15"/>
  <c r="K299" i="15" s="1"/>
  <c r="E305" i="15"/>
  <c r="K305" i="15" s="1"/>
  <c r="E310" i="15"/>
  <c r="K310" i="15" s="1"/>
  <c r="E315" i="15"/>
  <c r="K315" i="15" s="1"/>
  <c r="E321" i="15"/>
  <c r="K321" i="15" s="1"/>
  <c r="E326" i="15"/>
  <c r="K326" i="15" s="1"/>
  <c r="F330" i="15"/>
  <c r="L330" i="15" s="1"/>
  <c r="E335" i="15"/>
  <c r="K335" i="15" s="1"/>
  <c r="F339" i="15"/>
  <c r="L339" i="15" s="1"/>
  <c r="E344" i="15"/>
  <c r="K344" i="15" s="1"/>
  <c r="F348" i="15"/>
  <c r="L348" i="15" s="1"/>
  <c r="F352" i="15"/>
  <c r="L352" i="15" s="1"/>
  <c r="H39" i="15"/>
  <c r="N39" i="15" s="1"/>
  <c r="H44" i="15"/>
  <c r="N44" i="15" s="1"/>
  <c r="H49" i="15"/>
  <c r="N49" i="15" s="1"/>
  <c r="H60" i="15"/>
  <c r="N60" i="15" s="1"/>
  <c r="H69" i="15"/>
  <c r="N69" i="15" s="1"/>
  <c r="H78" i="15"/>
  <c r="N78" i="15" s="1"/>
  <c r="H92" i="15"/>
  <c r="N92" i="15" s="1"/>
  <c r="H96" i="15"/>
  <c r="N96" i="15" s="1"/>
  <c r="H100" i="15"/>
  <c r="N100" i="15" s="1"/>
  <c r="H104" i="15"/>
  <c r="H108" i="15"/>
  <c r="N108" i="15" s="1"/>
  <c r="H112" i="15"/>
  <c r="N112" i="15" s="1"/>
  <c r="H116" i="15"/>
  <c r="N116" i="15" s="1"/>
  <c r="H120" i="15"/>
  <c r="N120" i="15" s="1"/>
  <c r="H124" i="15"/>
  <c r="H128" i="15"/>
  <c r="H132" i="15"/>
  <c r="N132" i="15" s="1"/>
  <c r="H136" i="15"/>
  <c r="N136" i="15" s="1"/>
  <c r="H140" i="15"/>
  <c r="N140" i="15" s="1"/>
  <c r="H144" i="15"/>
  <c r="N144" i="15" s="1"/>
  <c r="H148" i="15"/>
  <c r="N148" i="15" s="1"/>
  <c r="H152" i="15"/>
  <c r="H156" i="15"/>
  <c r="N156" i="15" s="1"/>
  <c r="H160" i="15"/>
  <c r="H164" i="15"/>
  <c r="N164" i="15" s="1"/>
  <c r="H168" i="15"/>
  <c r="N168" i="15" s="1"/>
  <c r="H172" i="15"/>
  <c r="N172" i="15" s="1"/>
  <c r="H176" i="15"/>
  <c r="N176" i="15" s="1"/>
  <c r="H180" i="15"/>
  <c r="N180" i="15" s="1"/>
  <c r="H184" i="15"/>
  <c r="N184" i="15" s="1"/>
  <c r="H188" i="15"/>
  <c r="H192" i="15"/>
  <c r="N192" i="15" s="1"/>
  <c r="H196" i="15"/>
  <c r="N196" i="15" s="1"/>
  <c r="H200" i="15"/>
  <c r="H204" i="15"/>
  <c r="N204" i="15" s="1"/>
  <c r="H208" i="15"/>
  <c r="N208" i="15" s="1"/>
  <c r="H212" i="15"/>
  <c r="N212" i="15" s="1"/>
  <c r="H216" i="15"/>
  <c r="N216" i="15" s="1"/>
  <c r="H220" i="15"/>
  <c r="N220" i="15" s="1"/>
  <c r="H224" i="15"/>
  <c r="N224" i="15" s="1"/>
  <c r="H228" i="15"/>
  <c r="N228" i="15" s="1"/>
  <c r="H232" i="15"/>
  <c r="N232" i="15" s="1"/>
  <c r="S232" i="15" s="1"/>
  <c r="H236" i="15"/>
  <c r="N236" i="15" s="1"/>
  <c r="H240" i="15"/>
  <c r="N240" i="15" s="1"/>
  <c r="H244" i="15"/>
  <c r="N244" i="15" s="1"/>
  <c r="H248" i="15"/>
  <c r="N248" i="15" s="1"/>
  <c r="H252" i="15"/>
  <c r="N252" i="15" s="1"/>
  <c r="S252" i="15" s="1"/>
  <c r="H256" i="15"/>
  <c r="N256" i="15" s="1"/>
  <c r="H260" i="15"/>
  <c r="N260" i="15" s="1"/>
  <c r="H264" i="15"/>
  <c r="N264" i="15" s="1"/>
  <c r="H268" i="15"/>
  <c r="N268" i="15" s="1"/>
  <c r="H272" i="15"/>
  <c r="N272" i="15" s="1"/>
  <c r="H276" i="15"/>
  <c r="N276" i="15" s="1"/>
  <c r="H280" i="15"/>
  <c r="N280" i="15" s="1"/>
  <c r="H284" i="15"/>
  <c r="N284" i="15" s="1"/>
  <c r="H288" i="15"/>
  <c r="N288" i="15" s="1"/>
  <c r="S288" i="15" s="1"/>
  <c r="H292" i="15"/>
  <c r="N292" i="15" s="1"/>
  <c r="H296" i="15"/>
  <c r="N296" i="15" s="1"/>
  <c r="H300" i="15"/>
  <c r="N300" i="15" s="1"/>
  <c r="H304" i="15"/>
  <c r="N304" i="15" s="1"/>
  <c r="H308" i="15"/>
  <c r="N308" i="15" s="1"/>
  <c r="H312" i="15"/>
  <c r="N312" i="15" s="1"/>
  <c r="H316" i="15"/>
  <c r="N316" i="15" s="1"/>
  <c r="S316" i="15" s="1"/>
  <c r="H320" i="15"/>
  <c r="N320" i="15" s="1"/>
  <c r="H324" i="15"/>
  <c r="N324" i="15" s="1"/>
  <c r="H328" i="15"/>
  <c r="N328" i="15" s="1"/>
  <c r="H332" i="15"/>
  <c r="N332" i="15" s="1"/>
  <c r="H336" i="15"/>
  <c r="N336" i="15" s="1"/>
  <c r="H340" i="15"/>
  <c r="N340" i="15" s="1"/>
  <c r="H344" i="15"/>
  <c r="N344" i="15" s="1"/>
  <c r="H348" i="15"/>
  <c r="N348" i="15" s="1"/>
  <c r="H352" i="15"/>
  <c r="N352" i="15" s="1"/>
  <c r="H356" i="15"/>
  <c r="N356" i="15" s="1"/>
  <c r="H360" i="15"/>
  <c r="N360" i="15" s="1"/>
  <c r="H364" i="15"/>
  <c r="N364" i="15" s="1"/>
  <c r="H368" i="15"/>
  <c r="N368" i="15" s="1"/>
  <c r="H372" i="15"/>
  <c r="N372" i="15" s="1"/>
  <c r="H376" i="15"/>
  <c r="N376" i="15" s="1"/>
  <c r="H380" i="15"/>
  <c r="N380" i="15" s="1"/>
  <c r="S380" i="15" s="1"/>
  <c r="H384" i="15"/>
  <c r="N384" i="15" s="1"/>
  <c r="H388" i="15"/>
  <c r="N388" i="15" s="1"/>
  <c r="H392" i="15"/>
  <c r="N392" i="15" s="1"/>
  <c r="H396" i="15"/>
  <c r="N396" i="15" s="1"/>
  <c r="E7" i="15"/>
  <c r="E18" i="15"/>
  <c r="K18" i="15" s="1"/>
  <c r="F395" i="15"/>
  <c r="L395" i="15" s="1"/>
  <c r="F387" i="15"/>
  <c r="L387" i="15" s="1"/>
  <c r="F379" i="15"/>
  <c r="L379" i="15" s="1"/>
  <c r="F371" i="15"/>
  <c r="L371" i="15" s="1"/>
  <c r="E362" i="15"/>
  <c r="K362" i="15" s="1"/>
  <c r="E351" i="15"/>
  <c r="K351" i="15" s="1"/>
  <c r="Q351" i="15" s="1"/>
  <c r="F313" i="15"/>
  <c r="L313" i="15" s="1"/>
  <c r="E399" i="15"/>
  <c r="K399" i="15" s="1"/>
  <c r="E395" i="15"/>
  <c r="K395" i="15" s="1"/>
  <c r="E391" i="15"/>
  <c r="K391" i="15" s="1"/>
  <c r="E387" i="15"/>
  <c r="K387" i="15" s="1"/>
  <c r="E383" i="15"/>
  <c r="K383" i="15" s="1"/>
  <c r="E379" i="15"/>
  <c r="K379" i="15" s="1"/>
  <c r="E375" i="15"/>
  <c r="K375" i="15" s="1"/>
  <c r="E371" i="15"/>
  <c r="K371" i="15" s="1"/>
  <c r="F366" i="15"/>
  <c r="L366" i="15" s="1"/>
  <c r="F361" i="15"/>
  <c r="L361" i="15" s="1"/>
  <c r="F356" i="15"/>
  <c r="L356" i="15" s="1"/>
  <c r="E350" i="15"/>
  <c r="K350" i="15" s="1"/>
  <c r="F343" i="15"/>
  <c r="L343" i="15" s="1"/>
  <c r="E336" i="15"/>
  <c r="K336" i="15" s="1"/>
  <c r="E329" i="15"/>
  <c r="K329" i="15" s="1"/>
  <c r="F321" i="15"/>
  <c r="L321" i="15" s="1"/>
  <c r="E312" i="15"/>
  <c r="K312" i="15" s="1"/>
  <c r="E304" i="15"/>
  <c r="K304" i="15" s="1"/>
  <c r="E295" i="15"/>
  <c r="K295" i="15" s="1"/>
  <c r="F285" i="15"/>
  <c r="L285" i="15" s="1"/>
  <c r="E276" i="15"/>
  <c r="K276" i="15" s="1"/>
  <c r="F265" i="15"/>
  <c r="L265" i="15" s="1"/>
  <c r="E257" i="15"/>
  <c r="K257" i="15" s="1"/>
  <c r="F246" i="15"/>
  <c r="L246" i="15" s="1"/>
  <c r="E236" i="15"/>
  <c r="K236" i="15" s="1"/>
  <c r="E225" i="15"/>
  <c r="K225" i="15" s="1"/>
  <c r="E212" i="15"/>
  <c r="K212" i="15" s="1"/>
  <c r="E201" i="15"/>
  <c r="K201" i="15" s="1"/>
  <c r="F189" i="15"/>
  <c r="L189" i="15" s="1"/>
  <c r="F177" i="15"/>
  <c r="L177" i="15" s="1"/>
  <c r="E166" i="15"/>
  <c r="K166" i="15" s="1"/>
  <c r="F153" i="15"/>
  <c r="L153" i="15" s="1"/>
  <c r="E142" i="15"/>
  <c r="K142" i="15" s="1"/>
  <c r="E128" i="15"/>
  <c r="K128" i="15" s="1"/>
  <c r="E114" i="15"/>
  <c r="K114" i="15" s="1"/>
  <c r="E100" i="15"/>
  <c r="K100" i="15" s="1"/>
  <c r="E84" i="15"/>
  <c r="K84" i="15" s="1"/>
  <c r="E70" i="15"/>
  <c r="K70" i="15" s="1"/>
  <c r="E55" i="15"/>
  <c r="K55" i="15" s="1"/>
  <c r="E40" i="15"/>
  <c r="K40" i="15" s="1"/>
  <c r="E27" i="15"/>
  <c r="K27" i="15" s="1"/>
  <c r="E8" i="15"/>
  <c r="H393" i="15"/>
  <c r="N393" i="15" s="1"/>
  <c r="H361" i="15"/>
  <c r="N361" i="15" s="1"/>
  <c r="H329" i="15"/>
  <c r="N329" i="15" s="1"/>
  <c r="H297" i="15"/>
  <c r="N297" i="15" s="1"/>
  <c r="H265" i="15"/>
  <c r="N265" i="15" s="1"/>
  <c r="H233" i="15"/>
  <c r="N233" i="15" s="1"/>
  <c r="H201" i="15"/>
  <c r="N201" i="15" s="1"/>
  <c r="S201" i="15" s="1"/>
  <c r="H169" i="15"/>
  <c r="N169" i="15" s="1"/>
  <c r="H137" i="15"/>
  <c r="N137" i="15" s="1"/>
  <c r="H105" i="15"/>
  <c r="N105" i="15" s="1"/>
  <c r="H65" i="15"/>
  <c r="N65" i="15" s="1"/>
  <c r="F390" i="15"/>
  <c r="L390" i="15" s="1"/>
  <c r="F370" i="15"/>
  <c r="L370" i="15" s="1"/>
  <c r="F349" i="15"/>
  <c r="L349" i="15" s="1"/>
  <c r="E311" i="15"/>
  <c r="K311" i="15" s="1"/>
  <c r="F274" i="15"/>
  <c r="L274" i="15" s="1"/>
  <c r="E234" i="15"/>
  <c r="K234" i="15" s="1"/>
  <c r="E211" i="15"/>
  <c r="K211" i="15" s="1"/>
  <c r="E165" i="15"/>
  <c r="K165" i="15" s="1"/>
  <c r="E153" i="15"/>
  <c r="K153" i="15" s="1"/>
  <c r="E141" i="15"/>
  <c r="K141" i="15" s="1"/>
  <c r="E127" i="15"/>
  <c r="K127" i="15" s="1"/>
  <c r="E111" i="15"/>
  <c r="K111" i="15" s="1"/>
  <c r="E98" i="15"/>
  <c r="K98" i="15" s="1"/>
  <c r="E83" i="15"/>
  <c r="K83" i="15" s="1"/>
  <c r="E68" i="15"/>
  <c r="K68" i="15" s="1"/>
  <c r="E5" i="15"/>
  <c r="H373" i="15"/>
  <c r="N373" i="15" s="1"/>
  <c r="H341" i="15"/>
  <c r="N341" i="15" s="1"/>
  <c r="H309" i="15"/>
  <c r="N309" i="15" s="1"/>
  <c r="H277" i="15"/>
  <c r="N277" i="15" s="1"/>
  <c r="S277" i="15" s="1"/>
  <c r="H245" i="15"/>
  <c r="N245" i="15" s="1"/>
  <c r="H213" i="15"/>
  <c r="N213" i="15" s="1"/>
  <c r="H181" i="15"/>
  <c r="N181" i="15" s="1"/>
  <c r="H149" i="15"/>
  <c r="N149" i="15" s="1"/>
  <c r="H117" i="15"/>
  <c r="N117" i="15" s="1"/>
  <c r="F398" i="15"/>
  <c r="L398" i="15" s="1"/>
  <c r="F382" i="15"/>
  <c r="L382" i="15" s="1"/>
  <c r="E361" i="15"/>
  <c r="K361" i="15" s="1"/>
  <c r="F327" i="15"/>
  <c r="L327" i="15" s="1"/>
  <c r="F294" i="15"/>
  <c r="L294" i="15" s="1"/>
  <c r="E246" i="15"/>
  <c r="K246" i="15" s="1"/>
  <c r="E188" i="15"/>
  <c r="K188" i="15" s="1"/>
  <c r="E24" i="15"/>
  <c r="E398" i="15"/>
  <c r="K398" i="15" s="1"/>
  <c r="E394" i="15"/>
  <c r="K394" i="15" s="1"/>
  <c r="E390" i="15"/>
  <c r="K390" i="15" s="1"/>
  <c r="E386" i="15"/>
  <c r="K386" i="15" s="1"/>
  <c r="E382" i="15"/>
  <c r="K382" i="15" s="1"/>
  <c r="E378" i="15"/>
  <c r="K378" i="15" s="1"/>
  <c r="E374" i="15"/>
  <c r="K374" i="15" s="1"/>
  <c r="E370" i="15"/>
  <c r="K370" i="15" s="1"/>
  <c r="F365" i="15"/>
  <c r="L365" i="15" s="1"/>
  <c r="F360" i="15"/>
  <c r="L360" i="15" s="1"/>
  <c r="E355" i="15"/>
  <c r="K355" i="15" s="1"/>
  <c r="E349" i="15"/>
  <c r="K349" i="15" s="1"/>
  <c r="F341" i="15"/>
  <c r="L341" i="15" s="1"/>
  <c r="F334" i="15"/>
  <c r="L334" i="15" s="1"/>
  <c r="E327" i="15"/>
  <c r="K327" i="15" s="1"/>
  <c r="F318" i="15"/>
  <c r="L318" i="15" s="1"/>
  <c r="F310" i="15"/>
  <c r="L310" i="15" s="1"/>
  <c r="F301" i="15"/>
  <c r="L301" i="15" s="1"/>
  <c r="E293" i="15"/>
  <c r="K293" i="15" s="1"/>
  <c r="E283" i="15"/>
  <c r="K283" i="15" s="1"/>
  <c r="F273" i="15"/>
  <c r="L273" i="15" s="1"/>
  <c r="E264" i="15"/>
  <c r="K264" i="15" s="1"/>
  <c r="F253" i="15"/>
  <c r="L253" i="15" s="1"/>
  <c r="E244" i="15"/>
  <c r="K244" i="15" s="1"/>
  <c r="E233" i="15"/>
  <c r="K233" i="15" s="1"/>
  <c r="F221" i="15"/>
  <c r="L221" i="15" s="1"/>
  <c r="E210" i="15"/>
  <c r="K210" i="15" s="1"/>
  <c r="F197" i="15"/>
  <c r="L197" i="15" s="1"/>
  <c r="E186" i="15"/>
  <c r="K186" i="15" s="1"/>
  <c r="E174" i="15"/>
  <c r="K174" i="15" s="1"/>
  <c r="E162" i="15"/>
  <c r="K162" i="15" s="1"/>
  <c r="E152" i="15"/>
  <c r="K152" i="15" s="1"/>
  <c r="E139" i="15"/>
  <c r="K139" i="15" s="1"/>
  <c r="E125" i="15"/>
  <c r="K125" i="15" s="1"/>
  <c r="E110" i="15"/>
  <c r="K110" i="15" s="1"/>
  <c r="E95" i="15"/>
  <c r="K95" i="15" s="1"/>
  <c r="E82" i="15"/>
  <c r="K82" i="15" s="1"/>
  <c r="E66" i="15"/>
  <c r="K66" i="15" s="1"/>
  <c r="E52" i="15"/>
  <c r="K52" i="15" s="1"/>
  <c r="E37" i="15"/>
  <c r="K37" i="15" s="1"/>
  <c r="E22" i="15"/>
  <c r="K22" i="15" s="1"/>
  <c r="H385" i="15"/>
  <c r="N385" i="15" s="1"/>
  <c r="H353" i="15"/>
  <c r="N353" i="15" s="1"/>
  <c r="H321" i="15"/>
  <c r="N321" i="15" s="1"/>
  <c r="S321" i="15" s="1"/>
  <c r="H289" i="15"/>
  <c r="N289" i="15" s="1"/>
  <c r="H257" i="15"/>
  <c r="N257" i="15" s="1"/>
  <c r="H225" i="15"/>
  <c r="N225" i="15" s="1"/>
  <c r="H193" i="15"/>
  <c r="N193" i="15" s="1"/>
  <c r="H161" i="15"/>
  <c r="N161" i="15" s="1"/>
  <c r="H129" i="15"/>
  <c r="N129" i="15" s="1"/>
  <c r="H97" i="15"/>
  <c r="N97" i="15" s="1"/>
  <c r="H84" i="15"/>
  <c r="N84" i="15" s="1"/>
  <c r="H70" i="15"/>
  <c r="N70" i="15" s="1"/>
  <c r="H28" i="15"/>
  <c r="N28" i="15" s="1"/>
  <c r="F386" i="15"/>
  <c r="L386" i="15" s="1"/>
  <c r="F374" i="15"/>
  <c r="L374" i="15" s="1"/>
  <c r="E356" i="15"/>
  <c r="K356" i="15" s="1"/>
  <c r="F342" i="15"/>
  <c r="L342" i="15" s="1"/>
  <c r="E320" i="15"/>
  <c r="K320" i="15" s="1"/>
  <c r="E284" i="15"/>
  <c r="K284" i="15" s="1"/>
  <c r="F254" i="15"/>
  <c r="L254" i="15" s="1"/>
  <c r="E199" i="15"/>
  <c r="K199" i="15" s="1"/>
  <c r="E38" i="15"/>
  <c r="K38" i="15" s="1"/>
  <c r="F397" i="15"/>
  <c r="L397" i="15" s="1"/>
  <c r="F393" i="15"/>
  <c r="L393" i="15" s="1"/>
  <c r="F389" i="15"/>
  <c r="L389" i="15" s="1"/>
  <c r="F385" i="15"/>
  <c r="L385" i="15" s="1"/>
  <c r="F381" i="15"/>
  <c r="L381" i="15" s="1"/>
  <c r="F377" i="15"/>
  <c r="L377" i="15" s="1"/>
  <c r="F373" i="15"/>
  <c r="L373" i="15" s="1"/>
  <c r="F369" i="15"/>
  <c r="L369" i="15" s="1"/>
  <c r="E365" i="15"/>
  <c r="K365" i="15" s="1"/>
  <c r="E360" i="15"/>
  <c r="K360" i="15" s="1"/>
  <c r="E354" i="15"/>
  <c r="K354" i="15" s="1"/>
  <c r="E348" i="15"/>
  <c r="K348" i="15" s="1"/>
  <c r="E341" i="15"/>
  <c r="K341" i="15" s="1"/>
  <c r="F333" i="15"/>
  <c r="L333" i="15" s="1"/>
  <c r="F326" i="15"/>
  <c r="L326" i="15" s="1"/>
  <c r="F317" i="15"/>
  <c r="L317" i="15" s="1"/>
  <c r="F309" i="15"/>
  <c r="L309" i="15" s="1"/>
  <c r="E301" i="15"/>
  <c r="K301" i="15" s="1"/>
  <c r="E291" i="15"/>
  <c r="K291" i="15" s="1"/>
  <c r="E282" i="15"/>
  <c r="K282" i="15" s="1"/>
  <c r="E271" i="15"/>
  <c r="K271" i="15" s="1"/>
  <c r="F262" i="15"/>
  <c r="L262" i="15" s="1"/>
  <c r="E253" i="15"/>
  <c r="K253" i="15" s="1"/>
  <c r="F242" i="15"/>
  <c r="L242" i="15" s="1"/>
  <c r="E232" i="15"/>
  <c r="K232" i="15" s="1"/>
  <c r="E219" i="15"/>
  <c r="K219" i="15" s="1"/>
  <c r="E209" i="15"/>
  <c r="K209" i="15" s="1"/>
  <c r="E197" i="15"/>
  <c r="K197" i="15" s="1"/>
  <c r="E185" i="15"/>
  <c r="K185" i="15" s="1"/>
  <c r="F173" i="15"/>
  <c r="L173" i="15" s="1"/>
  <c r="E161" i="15"/>
  <c r="K161" i="15" s="1"/>
  <c r="F149" i="15"/>
  <c r="L149" i="15" s="1"/>
  <c r="E138" i="15"/>
  <c r="K138" i="15" s="1"/>
  <c r="E123" i="15"/>
  <c r="K123" i="15" s="1"/>
  <c r="E109" i="15"/>
  <c r="K109" i="15" s="1"/>
  <c r="E93" i="15"/>
  <c r="K93" i="15" s="1"/>
  <c r="E79" i="15"/>
  <c r="K79" i="15" s="1"/>
  <c r="E64" i="15"/>
  <c r="K64" i="15" s="1"/>
  <c r="E50" i="15"/>
  <c r="K50" i="15" s="1"/>
  <c r="E36" i="15"/>
  <c r="K36" i="15" s="1"/>
  <c r="E20" i="15"/>
  <c r="K20" i="15" s="1"/>
  <c r="H397" i="15"/>
  <c r="N397" i="15" s="1"/>
  <c r="H365" i="15"/>
  <c r="N365" i="15" s="1"/>
  <c r="H333" i="15"/>
  <c r="N333" i="15" s="1"/>
  <c r="H301" i="15"/>
  <c r="N301" i="15" s="1"/>
  <c r="H269" i="15"/>
  <c r="N269" i="15" s="1"/>
  <c r="H237" i="15"/>
  <c r="N237" i="15" s="1"/>
  <c r="H205" i="15"/>
  <c r="N205" i="15" s="1"/>
  <c r="H173" i="15"/>
  <c r="H141" i="15"/>
  <c r="N141" i="15" s="1"/>
  <c r="H109" i="15"/>
  <c r="N109" i="15" s="1"/>
  <c r="H56" i="15"/>
  <c r="N56" i="15" s="1"/>
  <c r="F394" i="15"/>
  <c r="L394" i="15" s="1"/>
  <c r="F378" i="15"/>
  <c r="L378" i="15" s="1"/>
  <c r="E366" i="15"/>
  <c r="K366" i="15" s="1"/>
  <c r="F335" i="15"/>
  <c r="L335" i="15" s="1"/>
  <c r="F302" i="15"/>
  <c r="L302" i="15" s="1"/>
  <c r="E265" i="15"/>
  <c r="K265" i="15" s="1"/>
  <c r="E223" i="15"/>
  <c r="K223" i="15" s="1"/>
  <c r="E175" i="15"/>
  <c r="K175" i="15" s="1"/>
  <c r="E54" i="15"/>
  <c r="K54" i="15" s="1"/>
  <c r="E397" i="15"/>
  <c r="K397" i="15" s="1"/>
  <c r="E393" i="15"/>
  <c r="K393" i="15" s="1"/>
  <c r="E389" i="15"/>
  <c r="K389" i="15" s="1"/>
  <c r="E385" i="15"/>
  <c r="K385" i="15" s="1"/>
  <c r="E381" i="15"/>
  <c r="K381" i="15" s="1"/>
  <c r="E377" i="15"/>
  <c r="K377" i="15" s="1"/>
  <c r="E373" i="15"/>
  <c r="K373" i="15" s="1"/>
  <c r="E369" i="15"/>
  <c r="K369" i="15" s="1"/>
  <c r="F364" i="15"/>
  <c r="L364" i="15" s="1"/>
  <c r="E359" i="15"/>
  <c r="K359" i="15" s="1"/>
  <c r="F353" i="15"/>
  <c r="L353" i="15" s="1"/>
  <c r="E347" i="15"/>
  <c r="K347" i="15" s="1"/>
  <c r="Q347" i="15" s="1"/>
  <c r="E340" i="15"/>
  <c r="K340" i="15" s="1"/>
  <c r="E332" i="15"/>
  <c r="K332" i="15" s="1"/>
  <c r="F325" i="15"/>
  <c r="L325" i="15" s="1"/>
  <c r="E317" i="15"/>
  <c r="K317" i="15" s="1"/>
  <c r="E308" i="15"/>
  <c r="K308" i="15" s="1"/>
  <c r="E300" i="15"/>
  <c r="K300" i="15" s="1"/>
  <c r="E290" i="15"/>
  <c r="K290" i="15" s="1"/>
  <c r="E281" i="15"/>
  <c r="K281" i="15" s="1"/>
  <c r="Q281" i="15" s="1"/>
  <c r="F270" i="15"/>
  <c r="L270" i="15" s="1"/>
  <c r="E261" i="15"/>
  <c r="K261" i="15" s="1"/>
  <c r="E252" i="15"/>
  <c r="K252" i="15" s="1"/>
  <c r="F241" i="15"/>
  <c r="L241" i="15" s="1"/>
  <c r="E230" i="15"/>
  <c r="K230" i="15" s="1"/>
  <c r="E218" i="15"/>
  <c r="K218" i="15" s="1"/>
  <c r="E206" i="15"/>
  <c r="K206" i="15" s="1"/>
  <c r="E196" i="15"/>
  <c r="K196" i="15" s="1"/>
  <c r="E183" i="15"/>
  <c r="K183" i="15" s="1"/>
  <c r="E172" i="15"/>
  <c r="K172" i="15" s="1"/>
  <c r="E160" i="15"/>
  <c r="K160" i="15" s="1"/>
  <c r="E148" i="15"/>
  <c r="K148" i="15" s="1"/>
  <c r="E136" i="15"/>
  <c r="K136" i="15" s="1"/>
  <c r="E120" i="15"/>
  <c r="K120" i="15" s="1"/>
  <c r="E107" i="15"/>
  <c r="K107" i="15" s="1"/>
  <c r="E92" i="15"/>
  <c r="K92" i="15" s="1"/>
  <c r="E77" i="15"/>
  <c r="K77" i="15" s="1"/>
  <c r="E63" i="15"/>
  <c r="K63" i="15" s="1"/>
  <c r="E47" i="15"/>
  <c r="K47" i="15" s="1"/>
  <c r="E34" i="15"/>
  <c r="K34" i="15" s="1"/>
  <c r="E19" i="15"/>
  <c r="K19" i="15" s="1"/>
  <c r="H377" i="15"/>
  <c r="N377" i="15" s="1"/>
  <c r="H345" i="15"/>
  <c r="N345" i="15" s="1"/>
  <c r="H313" i="15"/>
  <c r="N313" i="15" s="1"/>
  <c r="H281" i="15"/>
  <c r="N281" i="15" s="1"/>
  <c r="S281" i="15" s="1"/>
  <c r="H249" i="15"/>
  <c r="N249" i="15" s="1"/>
  <c r="H217" i="15"/>
  <c r="N217" i="15" s="1"/>
  <c r="H185" i="15"/>
  <c r="N185" i="15" s="1"/>
  <c r="H153" i="15"/>
  <c r="N153" i="15" s="1"/>
  <c r="H121" i="15"/>
  <c r="N121" i="15" s="1"/>
  <c r="E4" i="15"/>
  <c r="K4" i="15" s="1"/>
  <c r="F396" i="15"/>
  <c r="L396" i="15" s="1"/>
  <c r="F392" i="15"/>
  <c r="L392" i="15" s="1"/>
  <c r="F388" i="15"/>
  <c r="L388" i="15" s="1"/>
  <c r="F384" i="15"/>
  <c r="L384" i="15" s="1"/>
  <c r="F380" i="15"/>
  <c r="L380" i="15" s="1"/>
  <c r="F376" i="15"/>
  <c r="L376" i="15" s="1"/>
  <c r="F372" i="15"/>
  <c r="L372" i="15" s="1"/>
  <c r="F368" i="15"/>
  <c r="L368" i="15" s="1"/>
  <c r="E364" i="15"/>
  <c r="K364" i="15" s="1"/>
  <c r="E358" i="15"/>
  <c r="K358" i="15" s="1"/>
  <c r="E353" i="15"/>
  <c r="K353" i="15" s="1"/>
  <c r="E346" i="15"/>
  <c r="K346" i="15" s="1"/>
  <c r="Q346" i="15" s="1"/>
  <c r="E339" i="15"/>
  <c r="K339" i="15" s="1"/>
  <c r="F331" i="15"/>
  <c r="L331" i="15" s="1"/>
  <c r="E324" i="15"/>
  <c r="K324" i="15" s="1"/>
  <c r="E316" i="15"/>
  <c r="K316" i="15" s="1"/>
  <c r="F306" i="15"/>
  <c r="L306" i="15" s="1"/>
  <c r="F298" i="15"/>
  <c r="L298" i="15" s="1"/>
  <c r="F289" i="15"/>
  <c r="L289" i="15" s="1"/>
  <c r="E279" i="15"/>
  <c r="K279" i="15" s="1"/>
  <c r="E270" i="15"/>
  <c r="K270" i="15" s="1"/>
  <c r="E259" i="15"/>
  <c r="K259" i="15" s="1"/>
  <c r="E250" i="15"/>
  <c r="K250" i="15" s="1"/>
  <c r="E241" i="15"/>
  <c r="K241" i="15" s="1"/>
  <c r="E229" i="15"/>
  <c r="K229" i="15" s="1"/>
  <c r="F217" i="15"/>
  <c r="L217" i="15" s="1"/>
  <c r="E205" i="15"/>
  <c r="K205" i="15" s="1"/>
  <c r="F193" i="15"/>
  <c r="L193" i="15" s="1"/>
  <c r="F181" i="15"/>
  <c r="L181" i="15" s="1"/>
  <c r="E170" i="15"/>
  <c r="K170" i="15" s="1"/>
  <c r="E159" i="15"/>
  <c r="K159" i="15" s="1"/>
  <c r="E146" i="15"/>
  <c r="K146" i="15" s="1"/>
  <c r="E134" i="15"/>
  <c r="K134" i="15" s="1"/>
  <c r="E119" i="15"/>
  <c r="K119" i="15" s="1"/>
  <c r="E104" i="15"/>
  <c r="K104" i="15" s="1"/>
  <c r="E91" i="15"/>
  <c r="K91" i="15" s="1"/>
  <c r="E75" i="15"/>
  <c r="K75" i="15" s="1"/>
  <c r="E61" i="15"/>
  <c r="K61" i="15" s="1"/>
  <c r="E46" i="15"/>
  <c r="K46" i="15" s="1"/>
  <c r="E31" i="15"/>
  <c r="K31" i="15" s="1"/>
  <c r="E15" i="15"/>
  <c r="K15" i="15" s="1"/>
  <c r="H389" i="15"/>
  <c r="N389" i="15" s="1"/>
  <c r="H357" i="15"/>
  <c r="N357" i="15" s="1"/>
  <c r="H325" i="15"/>
  <c r="N325" i="15" s="1"/>
  <c r="H293" i="15"/>
  <c r="N293" i="15" s="1"/>
  <c r="H261" i="15"/>
  <c r="N261" i="15" s="1"/>
  <c r="S261" i="15" s="1"/>
  <c r="H229" i="15"/>
  <c r="N229" i="15" s="1"/>
  <c r="H197" i="15"/>
  <c r="N197" i="15" s="1"/>
  <c r="H165" i="15"/>
  <c r="N165" i="15" s="1"/>
  <c r="H133" i="15"/>
  <c r="N133" i="15" s="1"/>
  <c r="H101" i="15"/>
  <c r="N101" i="15" s="1"/>
  <c r="H88" i="15"/>
  <c r="N88" i="15" s="1"/>
  <c r="H74" i="15"/>
  <c r="N74" i="15" s="1"/>
  <c r="H40" i="15"/>
  <c r="N40" i="15" s="1"/>
  <c r="E11" i="15"/>
  <c r="E288" i="15"/>
  <c r="K288" i="15" s="1"/>
  <c r="F282" i="15"/>
  <c r="L282" i="15" s="1"/>
  <c r="F277" i="15"/>
  <c r="L277" i="15" s="1"/>
  <c r="E272" i="15"/>
  <c r="K272" i="15" s="1"/>
  <c r="F266" i="15"/>
  <c r="L266" i="15" s="1"/>
  <c r="F261" i="15"/>
  <c r="L261" i="15" s="1"/>
  <c r="E9" i="15"/>
  <c r="K9" i="15" s="1"/>
  <c r="H11" i="15"/>
  <c r="N11" i="15" s="1"/>
  <c r="H7" i="15"/>
  <c r="H91" i="15"/>
  <c r="N91" i="15" s="1"/>
  <c r="H87" i="15"/>
  <c r="N87" i="15" s="1"/>
  <c r="H83" i="15"/>
  <c r="N83" i="15" s="1"/>
  <c r="H79" i="15"/>
  <c r="N79" i="15" s="1"/>
  <c r="H75" i="15"/>
  <c r="N75" i="15" s="1"/>
  <c r="H71" i="15"/>
  <c r="H67" i="15"/>
  <c r="N67" i="15" s="1"/>
  <c r="H63" i="15"/>
  <c r="N63" i="15" s="1"/>
  <c r="H59" i="15"/>
  <c r="N59" i="15" s="1"/>
  <c r="H55" i="15"/>
  <c r="N55" i="15" s="1"/>
  <c r="H51" i="15"/>
  <c r="N51" i="15" s="1"/>
  <c r="H47" i="15"/>
  <c r="N47" i="15" s="1"/>
  <c r="H43" i="15"/>
  <c r="H35" i="15"/>
  <c r="H31" i="15"/>
  <c r="N31" i="15" s="1"/>
  <c r="H27" i="15"/>
  <c r="N27" i="15" s="1"/>
  <c r="H23" i="15"/>
  <c r="N23" i="15" s="1"/>
  <c r="H19" i="15"/>
  <c r="N19" i="15" s="1"/>
  <c r="H15" i="15"/>
  <c r="H10" i="15"/>
  <c r="N10" i="15" s="1"/>
  <c r="H6" i="15"/>
  <c r="H58" i="15"/>
  <c r="N58" i="15" s="1"/>
  <c r="H54" i="15"/>
  <c r="N54" i="15" s="1"/>
  <c r="H50" i="15"/>
  <c r="N50" i="15" s="1"/>
  <c r="H46" i="15"/>
  <c r="H42" i="15"/>
  <c r="N42" i="15" s="1"/>
  <c r="H38" i="15"/>
  <c r="N38" i="15" s="1"/>
  <c r="H34" i="15"/>
  <c r="N34" i="15" s="1"/>
  <c r="H30" i="15"/>
  <c r="N30" i="15" s="1"/>
  <c r="H26" i="15"/>
  <c r="N26" i="15" s="1"/>
  <c r="H22" i="15"/>
  <c r="H18" i="15"/>
  <c r="N18" i="15" s="1"/>
  <c r="H14" i="15"/>
  <c r="H9" i="15"/>
  <c r="N9" i="15" s="1"/>
  <c r="H33" i="15"/>
  <c r="N33" i="15" s="1"/>
  <c r="H29" i="15"/>
  <c r="N29" i="15" s="1"/>
  <c r="H25" i="15"/>
  <c r="N25" i="15" s="1"/>
  <c r="H21" i="15"/>
  <c r="N21" i="15" s="1"/>
  <c r="H17" i="15"/>
  <c r="H13" i="15"/>
  <c r="F293" i="15"/>
  <c r="L293" i="15" s="1"/>
  <c r="E256" i="15"/>
  <c r="K256" i="15" s="1"/>
  <c r="F250" i="15"/>
  <c r="L250" i="15" s="1"/>
  <c r="F245" i="15"/>
  <c r="L245" i="15" s="1"/>
  <c r="E240" i="15"/>
  <c r="K240" i="15" s="1"/>
  <c r="F233" i="15"/>
  <c r="L233" i="15" s="1"/>
  <c r="E227" i="15"/>
  <c r="K227" i="15" s="1"/>
  <c r="E221" i="15"/>
  <c r="K221" i="15" s="1"/>
  <c r="E214" i="15"/>
  <c r="K214" i="15" s="1"/>
  <c r="E208" i="15"/>
  <c r="K208" i="15" s="1"/>
  <c r="F201" i="15"/>
  <c r="L201" i="15" s="1"/>
  <c r="E195" i="15"/>
  <c r="K195" i="15" s="1"/>
  <c r="E189" i="15"/>
  <c r="K189" i="15" s="1"/>
  <c r="E182" i="15"/>
  <c r="K182" i="15" s="1"/>
  <c r="E176" i="15"/>
  <c r="K176" i="15" s="1"/>
  <c r="F169" i="15"/>
  <c r="L169" i="15" s="1"/>
  <c r="E163" i="15"/>
  <c r="K163" i="15" s="1"/>
  <c r="E157" i="15"/>
  <c r="K157" i="15" s="1"/>
  <c r="Q157" i="15" s="1"/>
  <c r="E150" i="15"/>
  <c r="K150" i="15" s="1"/>
  <c r="E144" i="15"/>
  <c r="K144" i="15" s="1"/>
  <c r="E137" i="15"/>
  <c r="K137" i="15" s="1"/>
  <c r="E129" i="15"/>
  <c r="K129" i="15" s="1"/>
  <c r="E121" i="15"/>
  <c r="K121" i="15" s="1"/>
  <c r="E113" i="15"/>
  <c r="K113" i="15" s="1"/>
  <c r="E105" i="15"/>
  <c r="K105" i="15" s="1"/>
  <c r="E97" i="15"/>
  <c r="K97" i="15" s="1"/>
  <c r="E89" i="15"/>
  <c r="K89" i="15" s="1"/>
  <c r="E81" i="15"/>
  <c r="K81" i="15" s="1"/>
  <c r="E73" i="15"/>
  <c r="K73" i="15" s="1"/>
  <c r="E65" i="15"/>
  <c r="K65" i="15" s="1"/>
  <c r="E57" i="15"/>
  <c r="K57" i="15" s="1"/>
  <c r="E49" i="15"/>
  <c r="K49" i="15" s="1"/>
  <c r="E41" i="15"/>
  <c r="K41" i="15" s="1"/>
  <c r="E33" i="15"/>
  <c r="K33" i="15" s="1"/>
  <c r="E25" i="15"/>
  <c r="K25" i="15" s="1"/>
  <c r="E17" i="15"/>
  <c r="K17" i="15" s="1"/>
  <c r="F5" i="15"/>
  <c r="F9" i="15"/>
  <c r="L9" i="15" s="1"/>
  <c r="F13" i="15"/>
  <c r="L13" i="15" s="1"/>
  <c r="F17" i="15"/>
  <c r="L17" i="15" s="1"/>
  <c r="F21" i="15"/>
  <c r="L21" i="15" s="1"/>
  <c r="F25" i="15"/>
  <c r="L25" i="15" s="1"/>
  <c r="F29" i="15"/>
  <c r="F33" i="15"/>
  <c r="L33" i="15" s="1"/>
  <c r="F37" i="15"/>
  <c r="L37" i="15" s="1"/>
  <c r="F41" i="15"/>
  <c r="L41" i="15" s="1"/>
  <c r="F45" i="15"/>
  <c r="L45" i="15" s="1"/>
  <c r="F49" i="15"/>
  <c r="L49" i="15" s="1"/>
  <c r="F53" i="15"/>
  <c r="L53" i="15" s="1"/>
  <c r="F57" i="15"/>
  <c r="L57" i="15" s="1"/>
  <c r="F61" i="15"/>
  <c r="L61" i="15" s="1"/>
  <c r="F65" i="15"/>
  <c r="L65" i="15" s="1"/>
  <c r="F69" i="15"/>
  <c r="L69" i="15" s="1"/>
  <c r="F73" i="15"/>
  <c r="L73" i="15" s="1"/>
  <c r="F77" i="15"/>
  <c r="L77" i="15" s="1"/>
  <c r="F81" i="15"/>
  <c r="L81" i="15" s="1"/>
  <c r="F85" i="15"/>
  <c r="L85" i="15" s="1"/>
  <c r="F89" i="15"/>
  <c r="L89" i="15" s="1"/>
  <c r="F93" i="15"/>
  <c r="L93" i="15" s="1"/>
  <c r="F97" i="15"/>
  <c r="L97" i="15" s="1"/>
  <c r="F101" i="15"/>
  <c r="L101" i="15" s="1"/>
  <c r="F105" i="15"/>
  <c r="L105" i="15" s="1"/>
  <c r="F109" i="15"/>
  <c r="L109" i="15" s="1"/>
  <c r="F113" i="15"/>
  <c r="L113" i="15" s="1"/>
  <c r="F117" i="15"/>
  <c r="L117" i="15" s="1"/>
  <c r="F121" i="15"/>
  <c r="L121" i="15" s="1"/>
  <c r="F125" i="15"/>
  <c r="L125" i="15" s="1"/>
  <c r="F129" i="15"/>
  <c r="L129" i="15" s="1"/>
  <c r="F133" i="15"/>
  <c r="L133" i="15" s="1"/>
  <c r="F137" i="15"/>
  <c r="L137" i="15" s="1"/>
  <c r="F6" i="15"/>
  <c r="L6" i="15" s="1"/>
  <c r="F10" i="15"/>
  <c r="L10" i="15" s="1"/>
  <c r="F14" i="15"/>
  <c r="L14" i="15" s="1"/>
  <c r="F18" i="15"/>
  <c r="L18" i="15" s="1"/>
  <c r="F22" i="15"/>
  <c r="L22" i="15" s="1"/>
  <c r="F26" i="15"/>
  <c r="L26" i="15" s="1"/>
  <c r="F30" i="15"/>
  <c r="L30" i="15" s="1"/>
  <c r="F34" i="15"/>
  <c r="L34" i="15" s="1"/>
  <c r="F38" i="15"/>
  <c r="L38" i="15" s="1"/>
  <c r="F42" i="15"/>
  <c r="L42" i="15" s="1"/>
  <c r="F46" i="15"/>
  <c r="L46" i="15" s="1"/>
  <c r="F50" i="15"/>
  <c r="L50" i="15" s="1"/>
  <c r="F54" i="15"/>
  <c r="L54" i="15" s="1"/>
  <c r="F58" i="15"/>
  <c r="L58" i="15" s="1"/>
  <c r="F62" i="15"/>
  <c r="L62" i="15" s="1"/>
  <c r="F66" i="15"/>
  <c r="L66" i="15" s="1"/>
  <c r="F70" i="15"/>
  <c r="L70" i="15" s="1"/>
  <c r="F74" i="15"/>
  <c r="L74" i="15" s="1"/>
  <c r="F78" i="15"/>
  <c r="L78" i="15" s="1"/>
  <c r="F82" i="15"/>
  <c r="L82" i="15" s="1"/>
  <c r="F86" i="15"/>
  <c r="L86" i="15" s="1"/>
  <c r="F90" i="15"/>
  <c r="L90" i="15" s="1"/>
  <c r="F94" i="15"/>
  <c r="L94" i="15" s="1"/>
  <c r="F98" i="15"/>
  <c r="L98" i="15" s="1"/>
  <c r="F102" i="15"/>
  <c r="L102" i="15" s="1"/>
  <c r="F106" i="15"/>
  <c r="L106" i="15" s="1"/>
  <c r="F110" i="15"/>
  <c r="L110" i="15" s="1"/>
  <c r="F114" i="15"/>
  <c r="L114" i="15" s="1"/>
  <c r="F118" i="15"/>
  <c r="L118" i="15" s="1"/>
  <c r="F122" i="15"/>
  <c r="L122" i="15" s="1"/>
  <c r="F126" i="15"/>
  <c r="L126" i="15" s="1"/>
  <c r="F130" i="15"/>
  <c r="L130" i="15" s="1"/>
  <c r="F134" i="15"/>
  <c r="L134" i="15" s="1"/>
  <c r="F138" i="15"/>
  <c r="L138" i="15" s="1"/>
  <c r="F142" i="15"/>
  <c r="L142" i="15" s="1"/>
  <c r="F146" i="15"/>
  <c r="L146" i="15" s="1"/>
  <c r="F150" i="15"/>
  <c r="L150" i="15" s="1"/>
  <c r="F154" i="15"/>
  <c r="L154" i="15" s="1"/>
  <c r="F158" i="15"/>
  <c r="L158" i="15" s="1"/>
  <c r="F162" i="15"/>
  <c r="L162" i="15" s="1"/>
  <c r="F166" i="15"/>
  <c r="L166" i="15" s="1"/>
  <c r="F170" i="15"/>
  <c r="L170" i="15" s="1"/>
  <c r="F174" i="15"/>
  <c r="L174" i="15" s="1"/>
  <c r="F178" i="15"/>
  <c r="L178" i="15" s="1"/>
  <c r="F182" i="15"/>
  <c r="L182" i="15" s="1"/>
  <c r="F186" i="15"/>
  <c r="L186" i="15" s="1"/>
  <c r="F190" i="15"/>
  <c r="L190" i="15" s="1"/>
  <c r="F194" i="15"/>
  <c r="L194" i="15" s="1"/>
  <c r="F198" i="15"/>
  <c r="L198" i="15" s="1"/>
  <c r="F202" i="15"/>
  <c r="L202" i="15" s="1"/>
  <c r="F206" i="15"/>
  <c r="L206" i="15" s="1"/>
  <c r="F210" i="15"/>
  <c r="L210" i="15" s="1"/>
  <c r="F214" i="15"/>
  <c r="L214" i="15" s="1"/>
  <c r="F218" i="15"/>
  <c r="L218" i="15" s="1"/>
  <c r="F222" i="15"/>
  <c r="L222" i="15" s="1"/>
  <c r="F226" i="15"/>
  <c r="L226" i="15" s="1"/>
  <c r="F230" i="15"/>
  <c r="L230" i="15" s="1"/>
  <c r="F234" i="15"/>
  <c r="L234" i="15" s="1"/>
  <c r="F238" i="15"/>
  <c r="L238" i="15" s="1"/>
  <c r="F7" i="15"/>
  <c r="L7" i="15" s="1"/>
  <c r="F15" i="15"/>
  <c r="L15" i="15" s="1"/>
  <c r="F19" i="15"/>
  <c r="L19" i="15" s="1"/>
  <c r="F23" i="15"/>
  <c r="L23" i="15" s="1"/>
  <c r="F27" i="15"/>
  <c r="L27" i="15" s="1"/>
  <c r="F31" i="15"/>
  <c r="L31" i="15" s="1"/>
  <c r="F35" i="15"/>
  <c r="L35" i="15" s="1"/>
  <c r="F39" i="15"/>
  <c r="L39" i="15" s="1"/>
  <c r="F43" i="15"/>
  <c r="L43" i="15" s="1"/>
  <c r="F47" i="15"/>
  <c r="L47" i="15" s="1"/>
  <c r="F51" i="15"/>
  <c r="L51" i="15" s="1"/>
  <c r="F55" i="15"/>
  <c r="L55" i="15" s="1"/>
  <c r="F59" i="15"/>
  <c r="L59" i="15" s="1"/>
  <c r="F63" i="15"/>
  <c r="L63" i="15" s="1"/>
  <c r="F67" i="15"/>
  <c r="L67" i="15" s="1"/>
  <c r="F71" i="15"/>
  <c r="L71" i="15" s="1"/>
  <c r="F75" i="15"/>
  <c r="L75" i="15" s="1"/>
  <c r="F79" i="15"/>
  <c r="L79" i="15" s="1"/>
  <c r="F83" i="15"/>
  <c r="L83" i="15" s="1"/>
  <c r="F87" i="15"/>
  <c r="L87" i="15" s="1"/>
  <c r="F91" i="15"/>
  <c r="L91" i="15" s="1"/>
  <c r="F95" i="15"/>
  <c r="L95" i="15" s="1"/>
  <c r="F99" i="15"/>
  <c r="L99" i="15" s="1"/>
  <c r="F103" i="15"/>
  <c r="L103" i="15" s="1"/>
  <c r="F107" i="15"/>
  <c r="L107" i="15" s="1"/>
  <c r="F111" i="15"/>
  <c r="L111" i="15" s="1"/>
  <c r="F115" i="15"/>
  <c r="L115" i="15" s="1"/>
  <c r="F119" i="15"/>
  <c r="L119" i="15" s="1"/>
  <c r="F123" i="15"/>
  <c r="L123" i="15" s="1"/>
  <c r="F127" i="15"/>
  <c r="L127" i="15" s="1"/>
  <c r="F131" i="15"/>
  <c r="L131" i="15" s="1"/>
  <c r="F135" i="15"/>
  <c r="L135" i="15" s="1"/>
  <c r="F139" i="15"/>
  <c r="L139" i="15" s="1"/>
  <c r="F143" i="15"/>
  <c r="L143" i="15" s="1"/>
  <c r="F147" i="15"/>
  <c r="L147" i="15" s="1"/>
  <c r="F151" i="15"/>
  <c r="L151" i="15" s="1"/>
  <c r="F155" i="15"/>
  <c r="L155" i="15" s="1"/>
  <c r="F159" i="15"/>
  <c r="L159" i="15" s="1"/>
  <c r="F163" i="15"/>
  <c r="L163" i="15" s="1"/>
  <c r="F167" i="15"/>
  <c r="L167" i="15" s="1"/>
  <c r="F171" i="15"/>
  <c r="L171" i="15" s="1"/>
  <c r="F175" i="15"/>
  <c r="L175" i="15" s="1"/>
  <c r="F179" i="15"/>
  <c r="L179" i="15" s="1"/>
  <c r="F183" i="15"/>
  <c r="L183" i="15" s="1"/>
  <c r="F187" i="15"/>
  <c r="L187" i="15" s="1"/>
  <c r="F191" i="15"/>
  <c r="L191" i="15" s="1"/>
  <c r="F195" i="15"/>
  <c r="L195" i="15" s="1"/>
  <c r="F199" i="15"/>
  <c r="L199" i="15" s="1"/>
  <c r="F203" i="15"/>
  <c r="L203" i="15" s="1"/>
  <c r="F207" i="15"/>
  <c r="L207" i="15" s="1"/>
  <c r="F211" i="15"/>
  <c r="L211" i="15" s="1"/>
  <c r="F215" i="15"/>
  <c r="L215" i="15" s="1"/>
  <c r="F219" i="15"/>
  <c r="L219" i="15" s="1"/>
  <c r="F223" i="15"/>
  <c r="L223" i="15" s="1"/>
  <c r="F227" i="15"/>
  <c r="L227" i="15" s="1"/>
  <c r="F231" i="15"/>
  <c r="L231" i="15" s="1"/>
  <c r="F235" i="15"/>
  <c r="L235" i="15" s="1"/>
  <c r="F239" i="15"/>
  <c r="L239" i="15" s="1"/>
  <c r="F243" i="15"/>
  <c r="L243" i="15" s="1"/>
  <c r="F247" i="15"/>
  <c r="L247" i="15" s="1"/>
  <c r="F251" i="15"/>
  <c r="L251" i="15" s="1"/>
  <c r="F255" i="15"/>
  <c r="L255" i="15" s="1"/>
  <c r="F259" i="15"/>
  <c r="L259" i="15" s="1"/>
  <c r="F263" i="15"/>
  <c r="L263" i="15" s="1"/>
  <c r="F267" i="15"/>
  <c r="L267" i="15" s="1"/>
  <c r="F271" i="15"/>
  <c r="L271" i="15" s="1"/>
  <c r="F275" i="15"/>
  <c r="L275" i="15" s="1"/>
  <c r="F279" i="15"/>
  <c r="L279" i="15" s="1"/>
  <c r="F283" i="15"/>
  <c r="L283" i="15" s="1"/>
  <c r="F287" i="15"/>
  <c r="L287" i="15" s="1"/>
  <c r="F291" i="15"/>
  <c r="L291" i="15" s="1"/>
  <c r="F295" i="15"/>
  <c r="L295" i="15" s="1"/>
  <c r="F299" i="15"/>
  <c r="L299" i="15" s="1"/>
  <c r="F303" i="15"/>
  <c r="L303" i="15" s="1"/>
  <c r="F307" i="15"/>
  <c r="L307" i="15" s="1"/>
  <c r="F311" i="15"/>
  <c r="L311" i="15" s="1"/>
  <c r="F315" i="15"/>
  <c r="L315" i="15" s="1"/>
  <c r="F319" i="15"/>
  <c r="L319" i="15" s="1"/>
  <c r="F323" i="15"/>
  <c r="L323" i="15" s="1"/>
  <c r="F8" i="15"/>
  <c r="L8" i="15" s="1"/>
  <c r="F12" i="15"/>
  <c r="L12" i="15" s="1"/>
  <c r="F16" i="15"/>
  <c r="L16" i="15" s="1"/>
  <c r="F20" i="15"/>
  <c r="L20" i="15" s="1"/>
  <c r="F24" i="15"/>
  <c r="F28" i="15"/>
  <c r="L28" i="15" s="1"/>
  <c r="F32" i="15"/>
  <c r="L32" i="15" s="1"/>
  <c r="F36" i="15"/>
  <c r="L36" i="15" s="1"/>
  <c r="F40" i="15"/>
  <c r="L40" i="15" s="1"/>
  <c r="F44" i="15"/>
  <c r="L44" i="15" s="1"/>
  <c r="F48" i="15"/>
  <c r="L48" i="15" s="1"/>
  <c r="F52" i="15"/>
  <c r="L52" i="15" s="1"/>
  <c r="F56" i="15"/>
  <c r="L56" i="15" s="1"/>
  <c r="F60" i="15"/>
  <c r="L60" i="15" s="1"/>
  <c r="F64" i="15"/>
  <c r="L64" i="15" s="1"/>
  <c r="F68" i="15"/>
  <c r="L68" i="15" s="1"/>
  <c r="F72" i="15"/>
  <c r="L72" i="15" s="1"/>
  <c r="F76" i="15"/>
  <c r="L76" i="15" s="1"/>
  <c r="F80" i="15"/>
  <c r="L80" i="15" s="1"/>
  <c r="F84" i="15"/>
  <c r="L84" i="15" s="1"/>
  <c r="F88" i="15"/>
  <c r="L88" i="15" s="1"/>
  <c r="F92" i="15"/>
  <c r="L92" i="15" s="1"/>
  <c r="F96" i="15"/>
  <c r="L96" i="15" s="1"/>
  <c r="F100" i="15"/>
  <c r="L100" i="15" s="1"/>
  <c r="F104" i="15"/>
  <c r="L104" i="15" s="1"/>
  <c r="F108" i="15"/>
  <c r="L108" i="15" s="1"/>
  <c r="F112" i="15"/>
  <c r="L112" i="15" s="1"/>
  <c r="F116" i="15"/>
  <c r="L116" i="15" s="1"/>
  <c r="F120" i="15"/>
  <c r="L120" i="15" s="1"/>
  <c r="F124" i="15"/>
  <c r="L124" i="15" s="1"/>
  <c r="F128" i="15"/>
  <c r="L128" i="15" s="1"/>
  <c r="F132" i="15"/>
  <c r="L132" i="15" s="1"/>
  <c r="F136" i="15"/>
  <c r="L136" i="15" s="1"/>
  <c r="F140" i="15"/>
  <c r="L140" i="15" s="1"/>
  <c r="F144" i="15"/>
  <c r="L144" i="15" s="1"/>
  <c r="F148" i="15"/>
  <c r="L148" i="15" s="1"/>
  <c r="F152" i="15"/>
  <c r="L152" i="15" s="1"/>
  <c r="F156" i="15"/>
  <c r="L156" i="15" s="1"/>
  <c r="F160" i="15"/>
  <c r="L160" i="15" s="1"/>
  <c r="F164" i="15"/>
  <c r="L164" i="15" s="1"/>
  <c r="F168" i="15"/>
  <c r="L168" i="15" s="1"/>
  <c r="F172" i="15"/>
  <c r="L172" i="15" s="1"/>
  <c r="F176" i="15"/>
  <c r="L176" i="15" s="1"/>
  <c r="F180" i="15"/>
  <c r="L180" i="15" s="1"/>
  <c r="F184" i="15"/>
  <c r="L184" i="15" s="1"/>
  <c r="F188" i="15"/>
  <c r="L188" i="15" s="1"/>
  <c r="F192" i="15"/>
  <c r="L192" i="15" s="1"/>
  <c r="F196" i="15"/>
  <c r="L196" i="15" s="1"/>
  <c r="F200" i="15"/>
  <c r="L200" i="15" s="1"/>
  <c r="F204" i="15"/>
  <c r="L204" i="15" s="1"/>
  <c r="F208" i="15"/>
  <c r="L208" i="15" s="1"/>
  <c r="F212" i="15"/>
  <c r="L212" i="15" s="1"/>
  <c r="F216" i="15"/>
  <c r="L216" i="15" s="1"/>
  <c r="F220" i="15"/>
  <c r="L220" i="15" s="1"/>
  <c r="F224" i="15"/>
  <c r="L224" i="15" s="1"/>
  <c r="F228" i="15"/>
  <c r="L228" i="15" s="1"/>
  <c r="F232" i="15"/>
  <c r="L232" i="15" s="1"/>
  <c r="F236" i="15"/>
  <c r="L236" i="15" s="1"/>
  <c r="F240" i="15"/>
  <c r="L240" i="15" s="1"/>
  <c r="F244" i="15"/>
  <c r="L244" i="15" s="1"/>
  <c r="F248" i="15"/>
  <c r="L248" i="15" s="1"/>
  <c r="F252" i="15"/>
  <c r="L252" i="15" s="1"/>
  <c r="F256" i="15"/>
  <c r="L256" i="15" s="1"/>
  <c r="F260" i="15"/>
  <c r="L260" i="15" s="1"/>
  <c r="F264" i="15"/>
  <c r="L264" i="15" s="1"/>
  <c r="F268" i="15"/>
  <c r="L268" i="15" s="1"/>
  <c r="F272" i="15"/>
  <c r="L272" i="15" s="1"/>
  <c r="F276" i="15"/>
  <c r="L276" i="15" s="1"/>
  <c r="F280" i="15"/>
  <c r="L280" i="15" s="1"/>
  <c r="F284" i="15"/>
  <c r="L284" i="15" s="1"/>
  <c r="F288" i="15"/>
  <c r="L288" i="15" s="1"/>
  <c r="F292" i="15"/>
  <c r="L292" i="15" s="1"/>
  <c r="F296" i="15"/>
  <c r="L296" i="15" s="1"/>
  <c r="F300" i="15"/>
  <c r="L300" i="15" s="1"/>
  <c r="F304" i="15"/>
  <c r="L304" i="15" s="1"/>
  <c r="F308" i="15"/>
  <c r="L308" i="15" s="1"/>
  <c r="F312" i="15"/>
  <c r="L312" i="15" s="1"/>
  <c r="F316" i="15"/>
  <c r="L316" i="15" s="1"/>
  <c r="F320" i="15"/>
  <c r="L320" i="15" s="1"/>
  <c r="F324" i="15"/>
  <c r="L324" i="15" s="1"/>
  <c r="F328" i="15"/>
  <c r="L328" i="15" s="1"/>
  <c r="F332" i="15"/>
  <c r="L332" i="15" s="1"/>
  <c r="F336" i="15"/>
  <c r="L336" i="15" s="1"/>
  <c r="F340" i="15"/>
  <c r="L340" i="15" s="1"/>
  <c r="F344" i="15"/>
  <c r="L344" i="15" s="1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88" i="12"/>
  <c r="K11" i="15" l="1"/>
  <c r="L11" i="15"/>
  <c r="O11" i="15"/>
  <c r="N8" i="15"/>
  <c r="O8" i="15"/>
  <c r="K8" i="15"/>
  <c r="N6" i="15"/>
  <c r="K6" i="15"/>
  <c r="Q6" i="15" s="1"/>
  <c r="Y6" i="15" s="1"/>
  <c r="BG6" i="15" s="1"/>
  <c r="F6" i="22" s="1"/>
  <c r="O6" i="15"/>
  <c r="O102" i="15"/>
  <c r="S102" i="15" s="1"/>
  <c r="K102" i="15"/>
  <c r="Q102" i="15" s="1"/>
  <c r="Y102" i="15" s="1"/>
  <c r="S306" i="15"/>
  <c r="BK6" i="15"/>
  <c r="I6" i="22" s="1"/>
  <c r="BK194" i="15"/>
  <c r="I194" i="22" s="1"/>
  <c r="BK156" i="15"/>
  <c r="I156" i="22" s="1"/>
  <c r="BK118" i="15"/>
  <c r="I118" i="22" s="1"/>
  <c r="BK62" i="15"/>
  <c r="I62" i="22" s="1"/>
  <c r="BK129" i="15"/>
  <c r="I129" i="22" s="1"/>
  <c r="BK152" i="15"/>
  <c r="I152" i="22" s="1"/>
  <c r="BK113" i="15"/>
  <c r="I113" i="22" s="1"/>
  <c r="BK81" i="15"/>
  <c r="I81" i="22" s="1"/>
  <c r="BK78" i="15"/>
  <c r="I78" i="22" s="1"/>
  <c r="BK116" i="15"/>
  <c r="I116" i="22" s="1"/>
  <c r="Q213" i="15"/>
  <c r="BK189" i="15"/>
  <c r="I189" i="22" s="1"/>
  <c r="BK161" i="15"/>
  <c r="I161" i="22" s="1"/>
  <c r="BK105" i="15"/>
  <c r="I105" i="22" s="1"/>
  <c r="BK173" i="15"/>
  <c r="I173" i="22" s="1"/>
  <c r="BK122" i="15"/>
  <c r="I122" i="22" s="1"/>
  <c r="BK63" i="15"/>
  <c r="I63" i="22" s="1"/>
  <c r="BK177" i="15"/>
  <c r="I177" i="22" s="1"/>
  <c r="BK111" i="15"/>
  <c r="I111" i="22" s="1"/>
  <c r="BK179" i="15"/>
  <c r="I179" i="22" s="1"/>
  <c r="BK181" i="15"/>
  <c r="I181" i="22" s="1"/>
  <c r="BK123" i="15"/>
  <c r="I123" i="22" s="1"/>
  <c r="BK87" i="15"/>
  <c r="I87" i="22" s="1"/>
  <c r="BK66" i="15"/>
  <c r="I66" i="22" s="1"/>
  <c r="BK195" i="15"/>
  <c r="I195" i="22" s="1"/>
  <c r="BK199" i="15"/>
  <c r="I199" i="22" s="1"/>
  <c r="BK75" i="15"/>
  <c r="I75" i="22" s="1"/>
  <c r="BK154" i="15"/>
  <c r="I154" i="22" s="1"/>
  <c r="BK124" i="15"/>
  <c r="I124" i="22" s="1"/>
  <c r="BK125" i="15"/>
  <c r="I125" i="22" s="1"/>
  <c r="BK163" i="15"/>
  <c r="I163" i="22" s="1"/>
  <c r="BK95" i="15"/>
  <c r="I95" i="22" s="1"/>
  <c r="BK140" i="15"/>
  <c r="I140" i="22" s="1"/>
  <c r="BK138" i="15"/>
  <c r="I138" i="22" s="1"/>
  <c r="BK102" i="15"/>
  <c r="I102" i="22" s="1"/>
  <c r="BK184" i="15"/>
  <c r="I184" i="22" s="1"/>
  <c r="BK158" i="15"/>
  <c r="I158" i="22" s="1"/>
  <c r="BK104" i="15"/>
  <c r="I104" i="22" s="1"/>
  <c r="BK60" i="15"/>
  <c r="I60" i="22" s="1"/>
  <c r="BK79" i="15"/>
  <c r="I79" i="22" s="1"/>
  <c r="BK67" i="15"/>
  <c r="I67" i="22" s="1"/>
  <c r="BK71" i="15"/>
  <c r="I71" i="22" s="1"/>
  <c r="BK133" i="15"/>
  <c r="I133" i="22" s="1"/>
  <c r="BK77" i="15"/>
  <c r="I77" i="22" s="1"/>
  <c r="BK155" i="15"/>
  <c r="I155" i="22" s="1"/>
  <c r="BK64" i="15"/>
  <c r="I64" i="22" s="1"/>
  <c r="BK98" i="15"/>
  <c r="I98" i="22" s="1"/>
  <c r="BK175" i="15"/>
  <c r="I175" i="22" s="1"/>
  <c r="BK192" i="15"/>
  <c r="I192" i="22" s="1"/>
  <c r="BK135" i="15"/>
  <c r="I135" i="22" s="1"/>
  <c r="BK115" i="15"/>
  <c r="I115" i="22" s="1"/>
  <c r="BK99" i="15"/>
  <c r="I99" i="22" s="1"/>
  <c r="BK58" i="15"/>
  <c r="I58" i="22" s="1"/>
  <c r="BK97" i="15"/>
  <c r="I97" i="22" s="1"/>
  <c r="BK94" i="15"/>
  <c r="I94" i="22" s="1"/>
  <c r="BK172" i="15"/>
  <c r="I172" i="22" s="1"/>
  <c r="BK100" i="15"/>
  <c r="I100" i="22" s="1"/>
  <c r="BK107" i="15"/>
  <c r="I107" i="22" s="1"/>
  <c r="BK198" i="15"/>
  <c r="I198" i="22" s="1"/>
  <c r="BK72" i="15"/>
  <c r="I72" i="22" s="1"/>
  <c r="BK109" i="15"/>
  <c r="I109" i="22" s="1"/>
  <c r="BK160" i="15"/>
  <c r="I160" i="22" s="1"/>
  <c r="BK166" i="15"/>
  <c r="I166" i="22" s="1"/>
  <c r="BK144" i="15"/>
  <c r="I144" i="22" s="1"/>
  <c r="BK91" i="15"/>
  <c r="I91" i="22" s="1"/>
  <c r="BK137" i="15"/>
  <c r="I137" i="22" s="1"/>
  <c r="BK162" i="15"/>
  <c r="I162" i="22" s="1"/>
  <c r="BK120" i="15"/>
  <c r="I120" i="22" s="1"/>
  <c r="BK85" i="15"/>
  <c r="I85" i="22" s="1"/>
  <c r="BK90" i="15"/>
  <c r="I90" i="22" s="1"/>
  <c r="BK149" i="15"/>
  <c r="I149" i="22" s="1"/>
  <c r="BK68" i="15"/>
  <c r="I68" i="22" s="1"/>
  <c r="BK110" i="15"/>
  <c r="I110" i="22" s="1"/>
  <c r="BK69" i="15"/>
  <c r="I69" i="22" s="1"/>
  <c r="BK136" i="15"/>
  <c r="I136" i="22" s="1"/>
  <c r="BK92" i="15"/>
  <c r="I92" i="22" s="1"/>
  <c r="BK93" i="15"/>
  <c r="I93" i="22" s="1"/>
  <c r="BK170" i="15"/>
  <c r="I170" i="22" s="1"/>
  <c r="BK168" i="15"/>
  <c r="I168" i="22" s="1"/>
  <c r="BK171" i="15"/>
  <c r="I171" i="22" s="1"/>
  <c r="BK83" i="15"/>
  <c r="I83" i="22" s="1"/>
  <c r="BK180" i="15"/>
  <c r="I180" i="22" s="1"/>
  <c r="BK119" i="15"/>
  <c r="I119" i="22" s="1"/>
  <c r="BK80" i="15"/>
  <c r="I80" i="22" s="1"/>
  <c r="BK73" i="15"/>
  <c r="I73" i="22" s="1"/>
  <c r="BK150" i="15"/>
  <c r="I150" i="22" s="1"/>
  <c r="BK146" i="15"/>
  <c r="I146" i="22" s="1"/>
  <c r="BK70" i="15"/>
  <c r="I70" i="22" s="1"/>
  <c r="BK88" i="15"/>
  <c r="I88" i="22" s="1"/>
  <c r="BK165" i="15"/>
  <c r="I165" i="22" s="1"/>
  <c r="BK178" i="15"/>
  <c r="I178" i="22" s="1"/>
  <c r="BK52" i="15"/>
  <c r="I52" i="22" s="1"/>
  <c r="BK141" i="15"/>
  <c r="I141" i="22" s="1"/>
  <c r="BK151" i="15"/>
  <c r="I151" i="22" s="1"/>
  <c r="BK169" i="15"/>
  <c r="I169" i="22" s="1"/>
  <c r="BK176" i="15"/>
  <c r="I176" i="22" s="1"/>
  <c r="BK132" i="15"/>
  <c r="I132" i="22" s="1"/>
  <c r="BK57" i="15"/>
  <c r="I57" i="22" s="1"/>
  <c r="BK128" i="15"/>
  <c r="I128" i="22" s="1"/>
  <c r="BK86" i="15"/>
  <c r="I86" i="22" s="1"/>
  <c r="BK130" i="15"/>
  <c r="I130" i="22" s="1"/>
  <c r="BK106" i="15"/>
  <c r="I106" i="22" s="1"/>
  <c r="BK126" i="15"/>
  <c r="I126" i="22" s="1"/>
  <c r="BK147" i="15"/>
  <c r="I147" i="22" s="1"/>
  <c r="BK112" i="15"/>
  <c r="I112" i="22" s="1"/>
  <c r="BK186" i="15"/>
  <c r="I186" i="22" s="1"/>
  <c r="BK114" i="15"/>
  <c r="I114" i="22" s="1"/>
  <c r="BK145" i="15"/>
  <c r="I145" i="22" s="1"/>
  <c r="BK143" i="15"/>
  <c r="I143" i="22" s="1"/>
  <c r="BK84" i="15"/>
  <c r="I84" i="22" s="1"/>
  <c r="BK142" i="15"/>
  <c r="I142" i="22" s="1"/>
  <c r="BK185" i="15"/>
  <c r="I185" i="22" s="1"/>
  <c r="BK167" i="15"/>
  <c r="I167" i="22" s="1"/>
  <c r="BK121" i="15"/>
  <c r="I121" i="22" s="1"/>
  <c r="BK159" i="15"/>
  <c r="I159" i="22" s="1"/>
  <c r="L4" i="22"/>
  <c r="BL4" i="15"/>
  <c r="BK56" i="15"/>
  <c r="I56" i="22" s="1"/>
  <c r="BK59" i="15"/>
  <c r="I59" i="22" s="1"/>
  <c r="BK134" i="15"/>
  <c r="I134" i="22" s="1"/>
  <c r="BK96" i="15"/>
  <c r="I96" i="22" s="1"/>
  <c r="BK193" i="15"/>
  <c r="I193" i="22" s="1"/>
  <c r="BK139" i="15"/>
  <c r="I139" i="22" s="1"/>
  <c r="BK148" i="15"/>
  <c r="I148" i="22" s="1"/>
  <c r="BK183" i="15"/>
  <c r="I183" i="22" s="1"/>
  <c r="BK74" i="15"/>
  <c r="I74" i="22" s="1"/>
  <c r="BK182" i="15"/>
  <c r="I182" i="22" s="1"/>
  <c r="BK82" i="15"/>
  <c r="I82" i="22" s="1"/>
  <c r="BK101" i="15"/>
  <c r="I101" i="22" s="1"/>
  <c r="BK76" i="15"/>
  <c r="I76" i="22" s="1"/>
  <c r="BK65" i="15"/>
  <c r="I65" i="22" s="1"/>
  <c r="BK117" i="15"/>
  <c r="I117" i="22" s="1"/>
  <c r="BK157" i="15"/>
  <c r="I157" i="22" s="1"/>
  <c r="BK131" i="15"/>
  <c r="I131" i="22" s="1"/>
  <c r="BK164" i="15"/>
  <c r="I164" i="22" s="1"/>
  <c r="BK153" i="15"/>
  <c r="I153" i="22" s="1"/>
  <c r="BK127" i="15"/>
  <c r="I127" i="22" s="1"/>
  <c r="BK190" i="15"/>
  <c r="I190" i="22" s="1"/>
  <c r="BK61" i="15"/>
  <c r="I61" i="22" s="1"/>
  <c r="BK191" i="15"/>
  <c r="I191" i="22" s="1"/>
  <c r="BK103" i="15"/>
  <c r="I103" i="22" s="1"/>
  <c r="BK187" i="15"/>
  <c r="I187" i="22" s="1"/>
  <c r="BK89" i="15"/>
  <c r="I89" i="22" s="1"/>
  <c r="BK174" i="15"/>
  <c r="I174" i="22" s="1"/>
  <c r="BK108" i="15"/>
  <c r="I108" i="22" s="1"/>
  <c r="BK188" i="15"/>
  <c r="I188" i="22" s="1"/>
  <c r="BK55" i="15"/>
  <c r="I55" i="22" s="1"/>
  <c r="BK50" i="15"/>
  <c r="I50" i="22" s="1"/>
  <c r="BK54" i="15"/>
  <c r="I54" i="22" s="1"/>
  <c r="BK53" i="15"/>
  <c r="I53" i="22" s="1"/>
  <c r="BK51" i="15"/>
  <c r="I51" i="22" s="1"/>
  <c r="BK9" i="15"/>
  <c r="I9" i="22" s="1"/>
  <c r="BK7" i="15"/>
  <c r="I7" i="22" s="1"/>
  <c r="BK28" i="15"/>
  <c r="I28" i="22" s="1"/>
  <c r="BK197" i="15"/>
  <c r="I197" i="22" s="1"/>
  <c r="BK196" i="15"/>
  <c r="I196" i="22" s="1"/>
  <c r="BK200" i="15"/>
  <c r="I200" i="22" s="1"/>
  <c r="BK11" i="15"/>
  <c r="I11" i="22" s="1"/>
  <c r="BK10" i="15"/>
  <c r="I10" i="22" s="1"/>
  <c r="AL30" i="15"/>
  <c r="AK30" i="15" s="1"/>
  <c r="I30" i="20" s="1"/>
  <c r="AU4" i="15"/>
  <c r="G4" i="21" s="1"/>
  <c r="BH4" i="15"/>
  <c r="G4" i="22" s="1"/>
  <c r="AR4" i="15"/>
  <c r="BE4" i="15"/>
  <c r="C134" i="21"/>
  <c r="C134" i="22"/>
  <c r="C159" i="21"/>
  <c r="C159" i="22"/>
  <c r="C177" i="21"/>
  <c r="C177" i="22"/>
  <c r="C126" i="21"/>
  <c r="C126" i="22"/>
  <c r="C181" i="21"/>
  <c r="C181" i="22"/>
  <c r="C154" i="21"/>
  <c r="C154" i="22"/>
  <c r="C128" i="21"/>
  <c r="C128" i="22"/>
  <c r="C170" i="21"/>
  <c r="C170" i="22"/>
  <c r="C198" i="21"/>
  <c r="C198" i="22"/>
  <c r="C138" i="21"/>
  <c r="C138" i="22"/>
  <c r="C140" i="21"/>
  <c r="C140" i="22"/>
  <c r="C178" i="21"/>
  <c r="C178" i="22"/>
  <c r="C169" i="21"/>
  <c r="C169" i="22"/>
  <c r="C160" i="21"/>
  <c r="C160" i="22"/>
  <c r="C168" i="21"/>
  <c r="C168" i="22"/>
  <c r="C121" i="21"/>
  <c r="C121" i="22"/>
  <c r="C146" i="21"/>
  <c r="C146" i="22"/>
  <c r="C196" i="21"/>
  <c r="C196" i="22"/>
  <c r="C135" i="21"/>
  <c r="C135" i="22"/>
  <c r="C148" i="21"/>
  <c r="C148" i="22"/>
  <c r="C123" i="21"/>
  <c r="C123" i="22"/>
  <c r="C173" i="21"/>
  <c r="C173" i="22"/>
  <c r="C180" i="21"/>
  <c r="C180" i="22"/>
  <c r="C165" i="21"/>
  <c r="C165" i="22"/>
  <c r="C187" i="21"/>
  <c r="C187" i="22"/>
  <c r="C129" i="21"/>
  <c r="C129" i="22"/>
  <c r="C131" i="21"/>
  <c r="C131" i="22"/>
  <c r="C192" i="21"/>
  <c r="C192" i="22"/>
  <c r="C164" i="21"/>
  <c r="C164" i="22"/>
  <c r="C150" i="21"/>
  <c r="C150" i="22"/>
  <c r="C166" i="21"/>
  <c r="C166" i="22"/>
  <c r="C152" i="21"/>
  <c r="C152" i="22"/>
  <c r="C184" i="21"/>
  <c r="C184" i="22"/>
  <c r="C122" i="21"/>
  <c r="C122" i="22"/>
  <c r="C155" i="21"/>
  <c r="C155" i="22"/>
  <c r="C183" i="21"/>
  <c r="C183" i="22"/>
  <c r="C197" i="21"/>
  <c r="C197" i="22"/>
  <c r="C151" i="21"/>
  <c r="C151" i="22"/>
  <c r="C175" i="21"/>
  <c r="C175" i="22"/>
  <c r="C191" i="21"/>
  <c r="C191" i="22"/>
  <c r="C143" i="21"/>
  <c r="C143" i="22"/>
  <c r="C199" i="21"/>
  <c r="C199" i="22"/>
  <c r="C194" i="21"/>
  <c r="C194" i="22"/>
  <c r="C156" i="21"/>
  <c r="C156" i="22"/>
  <c r="D4" i="21"/>
  <c r="D4" i="22"/>
  <c r="C157" i="21"/>
  <c r="C157" i="22"/>
  <c r="C158" i="21"/>
  <c r="C158" i="22"/>
  <c r="C144" i="21"/>
  <c r="C144" i="22"/>
  <c r="C182" i="21"/>
  <c r="C182" i="22"/>
  <c r="C176" i="21"/>
  <c r="C176" i="22"/>
  <c r="C174" i="21"/>
  <c r="C174" i="22"/>
  <c r="C167" i="21"/>
  <c r="C167" i="22"/>
  <c r="C163" i="21"/>
  <c r="C163" i="22"/>
  <c r="C139" i="21"/>
  <c r="C139" i="22"/>
  <c r="C142" i="21"/>
  <c r="C142" i="22"/>
  <c r="C171" i="21"/>
  <c r="C171" i="22"/>
  <c r="C137" i="21"/>
  <c r="C137" i="22"/>
  <c r="C136" i="21"/>
  <c r="C136" i="22"/>
  <c r="C193" i="21"/>
  <c r="C193" i="22"/>
  <c r="C130" i="21"/>
  <c r="C130" i="22"/>
  <c r="C162" i="21"/>
  <c r="C162" i="22"/>
  <c r="L4" i="20"/>
  <c r="BI4" i="15"/>
  <c r="H4" i="22" s="1"/>
  <c r="C200" i="21"/>
  <c r="C200" i="22"/>
  <c r="C153" i="21"/>
  <c r="C153" i="22"/>
  <c r="C190" i="21"/>
  <c r="C190" i="22"/>
  <c r="C149" i="21"/>
  <c r="C149" i="22"/>
  <c r="C120" i="21"/>
  <c r="C120" i="22"/>
  <c r="C132" i="21"/>
  <c r="C132" i="22"/>
  <c r="C186" i="21"/>
  <c r="C186" i="22"/>
  <c r="C179" i="21"/>
  <c r="C179" i="22"/>
  <c r="C185" i="21"/>
  <c r="C185" i="22"/>
  <c r="C133" i="21"/>
  <c r="C133" i="22"/>
  <c r="C145" i="21"/>
  <c r="C145" i="22"/>
  <c r="C147" i="21"/>
  <c r="C147" i="22"/>
  <c r="C141" i="21"/>
  <c r="C141" i="22"/>
  <c r="C161" i="21"/>
  <c r="C161" i="22"/>
  <c r="C125" i="21"/>
  <c r="C125" i="22"/>
  <c r="C124" i="21"/>
  <c r="C124" i="22"/>
  <c r="C127" i="21"/>
  <c r="C127" i="22"/>
  <c r="C195" i="21"/>
  <c r="C195" i="22"/>
  <c r="C189" i="21"/>
  <c r="C189" i="22"/>
  <c r="C172" i="21"/>
  <c r="C172" i="22"/>
  <c r="C188" i="21"/>
  <c r="C188" i="22"/>
  <c r="AL9" i="15"/>
  <c r="J9" i="20" s="1"/>
  <c r="BK8" i="15"/>
  <c r="I8" i="22" s="1"/>
  <c r="AL8" i="15"/>
  <c r="J8" i="20" s="1"/>
  <c r="BJ10" i="15"/>
  <c r="B10" i="22"/>
  <c r="BK5" i="15"/>
  <c r="I5" i="22" s="1"/>
  <c r="BJ8" i="15"/>
  <c r="B8" i="22"/>
  <c r="BJ6" i="15"/>
  <c r="B6" i="22"/>
  <c r="BJ7" i="15"/>
  <c r="B7" i="22"/>
  <c r="B11" i="22"/>
  <c r="BJ11" i="15"/>
  <c r="BK24" i="15"/>
  <c r="I24" i="22" s="1"/>
  <c r="BK35" i="15"/>
  <c r="I35" i="22" s="1"/>
  <c r="M20" i="20"/>
  <c r="BK18" i="15"/>
  <c r="I18" i="22" s="1"/>
  <c r="BK47" i="15"/>
  <c r="I47" i="22" s="1"/>
  <c r="BK19" i="15"/>
  <c r="I19" i="22" s="1"/>
  <c r="BK27" i="15"/>
  <c r="I27" i="22" s="1"/>
  <c r="BK26" i="15"/>
  <c r="I26" i="22" s="1"/>
  <c r="BK41" i="15"/>
  <c r="I41" i="22" s="1"/>
  <c r="BK25" i="15"/>
  <c r="I25" i="22" s="1"/>
  <c r="BK12" i="15"/>
  <c r="I12" i="22" s="1"/>
  <c r="BK48" i="15"/>
  <c r="I48" i="22" s="1"/>
  <c r="BK33" i="15"/>
  <c r="I33" i="22" s="1"/>
  <c r="BK36" i="15"/>
  <c r="I36" i="22" s="1"/>
  <c r="BK43" i="15"/>
  <c r="I43" i="22" s="1"/>
  <c r="BK46" i="15"/>
  <c r="I46" i="22" s="1"/>
  <c r="BK45" i="15"/>
  <c r="I45" i="22" s="1"/>
  <c r="BK42" i="15"/>
  <c r="I42" i="22" s="1"/>
  <c r="BK23" i="15"/>
  <c r="I23" i="22" s="1"/>
  <c r="BK37" i="15"/>
  <c r="I37" i="22" s="1"/>
  <c r="BK38" i="15"/>
  <c r="I38" i="22" s="1"/>
  <c r="BK31" i="15"/>
  <c r="I31" i="22" s="1"/>
  <c r="BK39" i="15"/>
  <c r="I39" i="22" s="1"/>
  <c r="BK40" i="15"/>
  <c r="I40" i="22" s="1"/>
  <c r="BK49" i="15"/>
  <c r="I49" i="22" s="1"/>
  <c r="BK34" i="15"/>
  <c r="I34" i="22" s="1"/>
  <c r="BK29" i="15"/>
  <c r="I29" i="22" s="1"/>
  <c r="BK15" i="15"/>
  <c r="I15" i="22" s="1"/>
  <c r="BK30" i="15"/>
  <c r="I30" i="22" s="1"/>
  <c r="BK22" i="15"/>
  <c r="I22" i="22" s="1"/>
  <c r="BK44" i="15"/>
  <c r="I44" i="22" s="1"/>
  <c r="BK13" i="15"/>
  <c r="I13" i="22" s="1"/>
  <c r="BK32" i="15"/>
  <c r="I32" i="22" s="1"/>
  <c r="BK16" i="15"/>
  <c r="I16" i="22" s="1"/>
  <c r="BK21" i="15"/>
  <c r="I21" i="22" s="1"/>
  <c r="AL22" i="15"/>
  <c r="J22" i="20" s="1"/>
  <c r="AW7" i="15"/>
  <c r="B8" i="21"/>
  <c r="AW8" i="15"/>
  <c r="M33" i="20"/>
  <c r="J5" i="20"/>
  <c r="AL60" i="15"/>
  <c r="AK60" i="15" s="1"/>
  <c r="I60" i="20" s="1"/>
  <c r="AW10" i="15"/>
  <c r="M5" i="20"/>
  <c r="AR10" i="15"/>
  <c r="BE10" i="15"/>
  <c r="AR13" i="15"/>
  <c r="BE13" i="15"/>
  <c r="I30" i="21"/>
  <c r="AX84" i="15"/>
  <c r="J79" i="21"/>
  <c r="AU5" i="15"/>
  <c r="BH5" i="15"/>
  <c r="G5" i="22" s="1"/>
  <c r="AU10" i="15"/>
  <c r="BH10" i="15"/>
  <c r="G10" i="22" s="1"/>
  <c r="C55" i="21"/>
  <c r="C55" i="22"/>
  <c r="AW11" i="15"/>
  <c r="J12" i="21"/>
  <c r="AX21" i="15"/>
  <c r="J71" i="21"/>
  <c r="AX58" i="15"/>
  <c r="G58" i="21"/>
  <c r="C54" i="21"/>
  <c r="C54" i="22"/>
  <c r="G91" i="21"/>
  <c r="C94" i="21"/>
  <c r="C94" i="22"/>
  <c r="G98" i="21"/>
  <c r="G73" i="21"/>
  <c r="C16" i="21"/>
  <c r="C16" i="22"/>
  <c r="G38" i="21"/>
  <c r="C35" i="21"/>
  <c r="C35" i="22"/>
  <c r="G32" i="21"/>
  <c r="G72" i="21"/>
  <c r="G64" i="21"/>
  <c r="C90" i="21"/>
  <c r="C90" i="22"/>
  <c r="G47" i="21"/>
  <c r="C52" i="21"/>
  <c r="C52" i="22"/>
  <c r="C78" i="21"/>
  <c r="C78" i="22"/>
  <c r="I72" i="21"/>
  <c r="C29" i="21"/>
  <c r="C29" i="22"/>
  <c r="G45" i="21"/>
  <c r="C108" i="21"/>
  <c r="C108" i="22"/>
  <c r="G89" i="21"/>
  <c r="G33" i="21"/>
  <c r="C75" i="21"/>
  <c r="C75" i="22"/>
  <c r="G36" i="21"/>
  <c r="D6" i="21"/>
  <c r="D6" i="22"/>
  <c r="G53" i="21"/>
  <c r="G106" i="21"/>
  <c r="C115" i="21"/>
  <c r="C115" i="22"/>
  <c r="C77" i="21"/>
  <c r="C77" i="22"/>
  <c r="C58" i="21"/>
  <c r="C58" i="22"/>
  <c r="G55" i="21"/>
  <c r="G109" i="21"/>
  <c r="G114" i="21"/>
  <c r="C53" i="21"/>
  <c r="C53" i="22"/>
  <c r="C87" i="21"/>
  <c r="C87" i="22"/>
  <c r="G96" i="21"/>
  <c r="G46" i="21"/>
  <c r="G111" i="21"/>
  <c r="C34" i="21"/>
  <c r="C34" i="22"/>
  <c r="G40" i="21"/>
  <c r="G62" i="21"/>
  <c r="G15" i="21"/>
  <c r="G20" i="21"/>
  <c r="G103" i="21"/>
  <c r="G54" i="21"/>
  <c r="C68" i="21"/>
  <c r="C68" i="22"/>
  <c r="G22" i="21"/>
  <c r="D9" i="21"/>
  <c r="D9" i="22"/>
  <c r="G101" i="21"/>
  <c r="G19" i="21"/>
  <c r="G41" i="21"/>
  <c r="G68" i="21"/>
  <c r="C59" i="21"/>
  <c r="C59" i="22"/>
  <c r="C66" i="21"/>
  <c r="C66" i="22"/>
  <c r="G102" i="21"/>
  <c r="C60" i="21"/>
  <c r="C60" i="22"/>
  <c r="AR7" i="15"/>
  <c r="BE7" i="15"/>
  <c r="I23" i="21"/>
  <c r="I106" i="21"/>
  <c r="I60" i="21"/>
  <c r="I82" i="21"/>
  <c r="AX38" i="15"/>
  <c r="J46" i="21"/>
  <c r="AR9" i="15"/>
  <c r="BE9" i="15"/>
  <c r="I15" i="21"/>
  <c r="I59" i="21"/>
  <c r="I96" i="21"/>
  <c r="I101" i="21"/>
  <c r="I94" i="21"/>
  <c r="J54" i="21"/>
  <c r="J51" i="21"/>
  <c r="AX34" i="15"/>
  <c r="AX97" i="15"/>
  <c r="AX107" i="15"/>
  <c r="AX114" i="15"/>
  <c r="AX99" i="15"/>
  <c r="J93" i="21"/>
  <c r="J117" i="21"/>
  <c r="AX102" i="15"/>
  <c r="AX118" i="15"/>
  <c r="I36" i="21"/>
  <c r="I55" i="21"/>
  <c r="I89" i="21"/>
  <c r="I68" i="21"/>
  <c r="I87" i="21"/>
  <c r="AX98" i="15"/>
  <c r="AX67" i="15"/>
  <c r="AR5" i="15"/>
  <c r="BE5" i="15"/>
  <c r="AU14" i="15"/>
  <c r="BH14" i="15"/>
  <c r="G14" i="22" s="1"/>
  <c r="I41" i="21"/>
  <c r="G50" i="21"/>
  <c r="AK20" i="15"/>
  <c r="I20" i="20" s="1"/>
  <c r="BK20" i="15"/>
  <c r="I20" i="22" s="1"/>
  <c r="AX17" i="15"/>
  <c r="BK17" i="15"/>
  <c r="I17" i="22" s="1"/>
  <c r="I5" i="21"/>
  <c r="I95" i="21"/>
  <c r="M15" i="20"/>
  <c r="J22" i="21"/>
  <c r="AX19" i="15"/>
  <c r="AX29" i="15"/>
  <c r="AX65" i="15"/>
  <c r="AX26" i="15"/>
  <c r="AX70" i="15"/>
  <c r="AX75" i="15"/>
  <c r="AX103" i="15"/>
  <c r="AX110" i="15"/>
  <c r="AX40" i="15"/>
  <c r="AX61" i="15"/>
  <c r="AX63" i="15"/>
  <c r="AX77" i="15"/>
  <c r="J86" i="21"/>
  <c r="G85" i="21"/>
  <c r="G95" i="21"/>
  <c r="G43" i="21"/>
  <c r="C112" i="21"/>
  <c r="C112" i="22"/>
  <c r="G69" i="21"/>
  <c r="C73" i="21"/>
  <c r="C73" i="22"/>
  <c r="D13" i="21"/>
  <c r="D13" i="22"/>
  <c r="C113" i="21"/>
  <c r="C113" i="22"/>
  <c r="G76" i="21"/>
  <c r="C43" i="21"/>
  <c r="C43" i="22"/>
  <c r="G93" i="21"/>
  <c r="G30" i="21"/>
  <c r="C65" i="21"/>
  <c r="C65" i="22"/>
  <c r="D5" i="21"/>
  <c r="D5" i="22"/>
  <c r="D12" i="21"/>
  <c r="D12" i="22"/>
  <c r="G92" i="21"/>
  <c r="G82" i="21"/>
  <c r="C91" i="21"/>
  <c r="C91" i="22"/>
  <c r="G23" i="21"/>
  <c r="G116" i="21"/>
  <c r="C82" i="21"/>
  <c r="C82" i="22"/>
  <c r="C18" i="21"/>
  <c r="C18" i="22"/>
  <c r="C62" i="21"/>
  <c r="C62" i="22"/>
  <c r="C72" i="21"/>
  <c r="C72" i="22"/>
  <c r="C64" i="21"/>
  <c r="C64" i="22"/>
  <c r="G83" i="21"/>
  <c r="C100" i="21"/>
  <c r="C100" i="22"/>
  <c r="C49" i="21"/>
  <c r="C49" i="22"/>
  <c r="D14" i="21"/>
  <c r="D14" i="22"/>
  <c r="G31" i="21"/>
  <c r="C71" i="21"/>
  <c r="C71" i="22"/>
  <c r="C26" i="21"/>
  <c r="C26" i="22"/>
  <c r="C81" i="21"/>
  <c r="C81" i="22"/>
  <c r="G104" i="21"/>
  <c r="G97" i="21"/>
  <c r="C88" i="21"/>
  <c r="C88" i="22"/>
  <c r="C76" i="21"/>
  <c r="C76" i="22"/>
  <c r="C56" i="21"/>
  <c r="C56" i="22"/>
  <c r="D8" i="21"/>
  <c r="D8" i="22"/>
  <c r="G44" i="21"/>
  <c r="C84" i="21"/>
  <c r="C84" i="22"/>
  <c r="G105" i="21"/>
  <c r="C46" i="21"/>
  <c r="C46" i="22"/>
  <c r="G65" i="21"/>
  <c r="C28" i="21"/>
  <c r="C28" i="22"/>
  <c r="G99" i="21"/>
  <c r="G100" i="21"/>
  <c r="G28" i="21"/>
  <c r="G87" i="21"/>
  <c r="C20" i="21"/>
  <c r="C20" i="22"/>
  <c r="G112" i="21"/>
  <c r="G51" i="21"/>
  <c r="G78" i="21"/>
  <c r="D11" i="21"/>
  <c r="D11" i="22"/>
  <c r="AR8" i="15"/>
  <c r="BE8" i="15"/>
  <c r="AU11" i="15"/>
  <c r="BH11" i="15"/>
  <c r="G11" i="22" s="1"/>
  <c r="AR14" i="15"/>
  <c r="BE14" i="15"/>
  <c r="J15" i="20"/>
  <c r="J33" i="20"/>
  <c r="I105" i="21"/>
  <c r="I113" i="21"/>
  <c r="I112" i="21"/>
  <c r="I64" i="21"/>
  <c r="I69" i="21"/>
  <c r="I78" i="21"/>
  <c r="I62" i="21"/>
  <c r="M14" i="20"/>
  <c r="J6" i="21"/>
  <c r="J11" i="21"/>
  <c r="J104" i="21"/>
  <c r="J20" i="21"/>
  <c r="J35" i="21"/>
  <c r="AX85" i="15"/>
  <c r="AX80" i="15"/>
  <c r="AX44" i="15"/>
  <c r="AU8" i="15"/>
  <c r="BH8" i="15"/>
  <c r="G8" i="22" s="1"/>
  <c r="AU9" i="15"/>
  <c r="BH9" i="15"/>
  <c r="G9" i="22" s="1"/>
  <c r="I49" i="21"/>
  <c r="I108" i="21"/>
  <c r="I100" i="21"/>
  <c r="AX52" i="15"/>
  <c r="AX88" i="15"/>
  <c r="J83" i="21"/>
  <c r="J24" i="21"/>
  <c r="J32" i="21"/>
  <c r="J50" i="21"/>
  <c r="J92" i="21"/>
  <c r="J14" i="21"/>
  <c r="AX39" i="15"/>
  <c r="AL12" i="15"/>
  <c r="J12" i="20" s="1"/>
  <c r="G37" i="21"/>
  <c r="G108" i="21"/>
  <c r="C95" i="21"/>
  <c r="C95" i="22"/>
  <c r="C116" i="21"/>
  <c r="C116" i="22"/>
  <c r="G26" i="21"/>
  <c r="G16" i="21"/>
  <c r="G56" i="21"/>
  <c r="G34" i="21"/>
  <c r="G35" i="21"/>
  <c r="C17" i="21"/>
  <c r="C17" i="22"/>
  <c r="G115" i="21"/>
  <c r="G57" i="21"/>
  <c r="C15" i="21"/>
  <c r="C15" i="22"/>
  <c r="C103" i="21"/>
  <c r="C103" i="22"/>
  <c r="G77" i="21"/>
  <c r="G29" i="21"/>
  <c r="G61" i="21"/>
  <c r="G107" i="21"/>
  <c r="G88" i="21"/>
  <c r="C57" i="21"/>
  <c r="C57" i="22"/>
  <c r="C111" i="21"/>
  <c r="C111" i="22"/>
  <c r="C37" i="21"/>
  <c r="C37" i="22"/>
  <c r="G86" i="21"/>
  <c r="C109" i="21"/>
  <c r="C109" i="22"/>
  <c r="G67" i="21"/>
  <c r="G70" i="21"/>
  <c r="C80" i="21"/>
  <c r="C80" i="22"/>
  <c r="D7" i="21"/>
  <c r="D7" i="22"/>
  <c r="C31" i="21"/>
  <c r="C31" i="22"/>
  <c r="G90" i="21"/>
  <c r="G39" i="21"/>
  <c r="G84" i="21"/>
  <c r="C107" i="21"/>
  <c r="C107" i="22"/>
  <c r="C110" i="21"/>
  <c r="C110" i="22"/>
  <c r="C50" i="21"/>
  <c r="C50" i="22"/>
  <c r="C38" i="21"/>
  <c r="C38" i="22"/>
  <c r="C70" i="21"/>
  <c r="C70" i="22"/>
  <c r="C114" i="21"/>
  <c r="C114" i="22"/>
  <c r="C83" i="21"/>
  <c r="C83" i="22"/>
  <c r="G60" i="21"/>
  <c r="G24" i="21"/>
  <c r="C48" i="21"/>
  <c r="C48" i="22"/>
  <c r="G66" i="21"/>
  <c r="C102" i="21"/>
  <c r="C102" i="22"/>
  <c r="G21" i="21"/>
  <c r="G74" i="21"/>
  <c r="C96" i="21"/>
  <c r="C96" i="22"/>
  <c r="C97" i="21"/>
  <c r="C97" i="22"/>
  <c r="G80" i="21"/>
  <c r="C40" i="21"/>
  <c r="C40" i="22"/>
  <c r="D10" i="21"/>
  <c r="D10" i="22"/>
  <c r="AU7" i="15"/>
  <c r="BH7" i="15"/>
  <c r="G7" i="22" s="1"/>
  <c r="AR11" i="15"/>
  <c r="BE11" i="15"/>
  <c r="AR12" i="15"/>
  <c r="BE12" i="15"/>
  <c r="AU6" i="15"/>
  <c r="BH6" i="15"/>
  <c r="G6" i="22" s="1"/>
  <c r="G42" i="21"/>
  <c r="I37" i="21"/>
  <c r="I48" i="21"/>
  <c r="I42" i="21"/>
  <c r="AK14" i="15"/>
  <c r="BK14" i="15"/>
  <c r="I14" i="22" s="1"/>
  <c r="I91" i="21"/>
  <c r="I73" i="21"/>
  <c r="I76" i="21"/>
  <c r="I81" i="21"/>
  <c r="I74" i="21"/>
  <c r="I119" i="21"/>
  <c r="AX90" i="15"/>
  <c r="AX53" i="15"/>
  <c r="J25" i="21"/>
  <c r="J111" i="21"/>
  <c r="AX115" i="15"/>
  <c r="AX33" i="15"/>
  <c r="J13" i="21"/>
  <c r="AX27" i="15"/>
  <c r="AX45" i="15"/>
  <c r="AX116" i="15"/>
  <c r="AU12" i="15"/>
  <c r="BH12" i="15"/>
  <c r="G12" i="22" s="1"/>
  <c r="AU13" i="15"/>
  <c r="BH13" i="15"/>
  <c r="G13" i="22" s="1"/>
  <c r="AR6" i="15"/>
  <c r="BE6" i="15"/>
  <c r="I16" i="21"/>
  <c r="I57" i="21"/>
  <c r="AX66" i="15"/>
  <c r="AL28" i="15"/>
  <c r="J28" i="20" s="1"/>
  <c r="AX43" i="15"/>
  <c r="J47" i="21"/>
  <c r="J31" i="21"/>
  <c r="J56" i="21"/>
  <c r="J7" i="21"/>
  <c r="J109" i="21"/>
  <c r="AL23" i="15"/>
  <c r="C45" i="21"/>
  <c r="C45" i="22"/>
  <c r="G71" i="21"/>
  <c r="G94" i="21"/>
  <c r="C117" i="21"/>
  <c r="C117" i="22"/>
  <c r="C44" i="21"/>
  <c r="C44" i="22"/>
  <c r="C30" i="21"/>
  <c r="C30" i="22"/>
  <c r="C74" i="21"/>
  <c r="C74" i="22"/>
  <c r="C22" i="21"/>
  <c r="C22" i="22"/>
  <c r="C98" i="21"/>
  <c r="C98" i="22"/>
  <c r="C99" i="21"/>
  <c r="C99" i="22"/>
  <c r="C69" i="21"/>
  <c r="C69" i="22"/>
  <c r="C21" i="21"/>
  <c r="C21" i="22"/>
  <c r="C32" i="21"/>
  <c r="C32" i="22"/>
  <c r="G17" i="21"/>
  <c r="G52" i="21"/>
  <c r="C86" i="21"/>
  <c r="C86" i="22"/>
  <c r="G81" i="21"/>
  <c r="C106" i="21"/>
  <c r="C106" i="22"/>
  <c r="C85" i="21"/>
  <c r="C85" i="22"/>
  <c r="G118" i="21"/>
  <c r="G48" i="21"/>
  <c r="G18" i="21"/>
  <c r="G27" i="21"/>
  <c r="C61" i="21"/>
  <c r="C61" i="22"/>
  <c r="C92" i="21"/>
  <c r="C92" i="22"/>
  <c r="G25" i="21"/>
  <c r="C67" i="21"/>
  <c r="C67" i="22"/>
  <c r="C36" i="21"/>
  <c r="C36" i="22"/>
  <c r="C51" i="21"/>
  <c r="C51" i="22"/>
  <c r="G63" i="21"/>
  <c r="G119" i="21"/>
  <c r="C118" i="21"/>
  <c r="C118" i="22"/>
  <c r="G59" i="21"/>
  <c r="C89" i="21"/>
  <c r="C89" i="22"/>
  <c r="C33" i="21"/>
  <c r="C33" i="22"/>
  <c r="G113" i="21"/>
  <c r="C41" i="21"/>
  <c r="C41" i="22"/>
  <c r="C25" i="21"/>
  <c r="C25" i="22"/>
  <c r="C23" i="21"/>
  <c r="C23" i="22"/>
  <c r="G49" i="21"/>
  <c r="C63" i="21"/>
  <c r="C63" i="22"/>
  <c r="C93" i="21"/>
  <c r="C93" i="22"/>
  <c r="G110" i="21"/>
  <c r="G75" i="21"/>
  <c r="C42" i="21"/>
  <c r="C42" i="22"/>
  <c r="C24" i="21"/>
  <c r="C24" i="22"/>
  <c r="C105" i="21"/>
  <c r="C105" i="22"/>
  <c r="C47" i="21"/>
  <c r="C47" i="22"/>
  <c r="C27" i="21"/>
  <c r="C27" i="22"/>
  <c r="C101" i="21"/>
  <c r="C101" i="22"/>
  <c r="C104" i="21"/>
  <c r="C104" i="22"/>
  <c r="C119" i="21"/>
  <c r="C119" i="22"/>
  <c r="C19" i="21"/>
  <c r="C19" i="22"/>
  <c r="C39" i="21"/>
  <c r="C39" i="22"/>
  <c r="G79" i="21"/>
  <c r="AO4" i="15"/>
  <c r="M4" i="20" s="1"/>
  <c r="AL31" i="15"/>
  <c r="AK31" i="15" s="1"/>
  <c r="I31" i="20" s="1"/>
  <c r="AL6" i="15"/>
  <c r="J6" i="20" s="1"/>
  <c r="M130" i="20"/>
  <c r="AL130" i="15"/>
  <c r="AL111" i="15"/>
  <c r="M111" i="20"/>
  <c r="M151" i="20"/>
  <c r="AL151" i="15"/>
  <c r="M89" i="20"/>
  <c r="AL89" i="15"/>
  <c r="AL35" i="15"/>
  <c r="M35" i="20"/>
  <c r="M175" i="20"/>
  <c r="AL175" i="15"/>
  <c r="AL27" i="15"/>
  <c r="M27" i="20"/>
  <c r="AL77" i="15"/>
  <c r="M77" i="20"/>
  <c r="M179" i="20"/>
  <c r="AL179" i="15"/>
  <c r="AL32" i="15"/>
  <c r="M32" i="20"/>
  <c r="AL167" i="15"/>
  <c r="M167" i="20"/>
  <c r="M82" i="20"/>
  <c r="AL82" i="15"/>
  <c r="AL127" i="15"/>
  <c r="M127" i="20"/>
  <c r="M124" i="20"/>
  <c r="AL124" i="15"/>
  <c r="M43" i="20"/>
  <c r="AL43" i="15"/>
  <c r="AL69" i="15"/>
  <c r="M69" i="20"/>
  <c r="AL188" i="15"/>
  <c r="M188" i="20"/>
  <c r="AL161" i="15"/>
  <c r="M161" i="20"/>
  <c r="AL47" i="15"/>
  <c r="M47" i="20"/>
  <c r="AL105" i="15"/>
  <c r="M105" i="20"/>
  <c r="M102" i="20"/>
  <c r="AL102" i="15"/>
  <c r="AL75" i="15"/>
  <c r="M75" i="20"/>
  <c r="AL98" i="15"/>
  <c r="M98" i="20"/>
  <c r="AL79" i="15"/>
  <c r="M79" i="20"/>
  <c r="M197" i="20"/>
  <c r="AL197" i="15"/>
  <c r="M142" i="20"/>
  <c r="AL142" i="15"/>
  <c r="M115" i="20"/>
  <c r="AL115" i="15"/>
  <c r="AL88" i="15"/>
  <c r="M88" i="20"/>
  <c r="M138" i="20"/>
  <c r="AL138" i="15"/>
  <c r="AL174" i="15"/>
  <c r="M174" i="20"/>
  <c r="AL84" i="15"/>
  <c r="M84" i="20"/>
  <c r="M121" i="20"/>
  <c r="AL121" i="15"/>
  <c r="M54" i="20"/>
  <c r="AL54" i="15"/>
  <c r="M183" i="20"/>
  <c r="AL183" i="15"/>
  <c r="AL114" i="15"/>
  <c r="M114" i="20"/>
  <c r="M132" i="20"/>
  <c r="AL132" i="15"/>
  <c r="AL73" i="15"/>
  <c r="M73" i="20"/>
  <c r="AL180" i="15"/>
  <c r="M180" i="20"/>
  <c r="M162" i="20"/>
  <c r="AL162" i="15"/>
  <c r="AL164" i="15"/>
  <c r="M164" i="20"/>
  <c r="AL187" i="15"/>
  <c r="M187" i="20"/>
  <c r="M158" i="20"/>
  <c r="AL158" i="15"/>
  <c r="AL49" i="15"/>
  <c r="M49" i="20"/>
  <c r="M133" i="20"/>
  <c r="AL133" i="15"/>
  <c r="AL144" i="15"/>
  <c r="M144" i="20"/>
  <c r="AL39" i="15"/>
  <c r="AL66" i="15"/>
  <c r="M66" i="20"/>
  <c r="M61" i="20"/>
  <c r="AL61" i="15"/>
  <c r="M41" i="20"/>
  <c r="AL41" i="15"/>
  <c r="AL185" i="15"/>
  <c r="M185" i="20"/>
  <c r="M44" i="20"/>
  <c r="AL44" i="15"/>
  <c r="AL120" i="15"/>
  <c r="M120" i="20"/>
  <c r="AL148" i="15"/>
  <c r="M148" i="20"/>
  <c r="M29" i="20"/>
  <c r="AL29" i="15"/>
  <c r="AL147" i="15"/>
  <c r="M147" i="20"/>
  <c r="M199" i="20"/>
  <c r="AL199" i="15"/>
  <c r="AL154" i="15"/>
  <c r="M154" i="20"/>
  <c r="M42" i="20"/>
  <c r="AL42" i="15"/>
  <c r="AL63" i="15"/>
  <c r="M63" i="20"/>
  <c r="M17" i="20"/>
  <c r="AL17" i="15"/>
  <c r="J17" i="20" s="1"/>
  <c r="M186" i="20"/>
  <c r="AL186" i="15"/>
  <c r="AL16" i="15"/>
  <c r="M16" i="20"/>
  <c r="M136" i="20"/>
  <c r="AL136" i="15"/>
  <c r="M198" i="20"/>
  <c r="AL198" i="15"/>
  <c r="M103" i="20"/>
  <c r="AL103" i="15"/>
  <c r="AL125" i="15"/>
  <c r="M125" i="20"/>
  <c r="AL81" i="15"/>
  <c r="M81" i="20"/>
  <c r="M11" i="20"/>
  <c r="AL11" i="15"/>
  <c r="J11" i="20" s="1"/>
  <c r="AL170" i="15"/>
  <c r="M170" i="20"/>
  <c r="M141" i="20"/>
  <c r="AL141" i="15"/>
  <c r="M108" i="20"/>
  <c r="AL108" i="15"/>
  <c r="M145" i="20"/>
  <c r="AL145" i="15"/>
  <c r="AL78" i="15"/>
  <c r="M78" i="20"/>
  <c r="AL51" i="15"/>
  <c r="M51" i="20"/>
  <c r="AL74" i="15"/>
  <c r="M74" i="20"/>
  <c r="AL119" i="15"/>
  <c r="M119" i="20"/>
  <c r="M45" i="20"/>
  <c r="AL45" i="15"/>
  <c r="M19" i="20"/>
  <c r="AL19" i="15"/>
  <c r="M48" i="20"/>
  <c r="AL48" i="15"/>
  <c r="M128" i="20"/>
  <c r="AL128" i="15"/>
  <c r="M50" i="20"/>
  <c r="AL50" i="15"/>
  <c r="M101" i="20"/>
  <c r="AL101" i="15"/>
  <c r="AL53" i="15"/>
  <c r="M53" i="20"/>
  <c r="AL36" i="15"/>
  <c r="M36" i="20"/>
  <c r="AL104" i="15"/>
  <c r="M104" i="20"/>
  <c r="M90" i="20"/>
  <c r="AL90" i="15"/>
  <c r="AL135" i="15"/>
  <c r="M135" i="20"/>
  <c r="AL21" i="15"/>
  <c r="M21" i="20"/>
  <c r="AL194" i="15"/>
  <c r="M194" i="20"/>
  <c r="AL178" i="15"/>
  <c r="M178" i="20"/>
  <c r="M80" i="20"/>
  <c r="AL80" i="15"/>
  <c r="AL34" i="15"/>
  <c r="M34" i="20"/>
  <c r="M76" i="20"/>
  <c r="AL76" i="15"/>
  <c r="M171" i="20"/>
  <c r="AL171" i="15"/>
  <c r="AL168" i="15"/>
  <c r="M168" i="20"/>
  <c r="AL157" i="15"/>
  <c r="M157" i="20"/>
  <c r="AL56" i="15"/>
  <c r="M56" i="20"/>
  <c r="M177" i="20"/>
  <c r="AL177" i="15"/>
  <c r="AL87" i="15"/>
  <c r="M87" i="20"/>
  <c r="AL150" i="15"/>
  <c r="M150" i="20"/>
  <c r="M86" i="20"/>
  <c r="AL86" i="15"/>
  <c r="M123" i="20"/>
  <c r="AL123" i="15"/>
  <c r="AL96" i="15"/>
  <c r="M96" i="20"/>
  <c r="M193" i="20"/>
  <c r="AL193" i="15"/>
  <c r="AL18" i="15"/>
  <c r="J18" i="20" s="1"/>
  <c r="M18" i="20"/>
  <c r="M7" i="20"/>
  <c r="AL7" i="15"/>
  <c r="J7" i="20" s="1"/>
  <c r="M184" i="20"/>
  <c r="AL184" i="15"/>
  <c r="AL126" i="15"/>
  <c r="M126" i="20"/>
  <c r="M173" i="20"/>
  <c r="AL173" i="15"/>
  <c r="AL72" i="15"/>
  <c r="M72" i="20"/>
  <c r="AL122" i="15"/>
  <c r="M122" i="20"/>
  <c r="AL192" i="15"/>
  <c r="M192" i="20"/>
  <c r="AL37" i="15"/>
  <c r="M37" i="20"/>
  <c r="M109" i="20"/>
  <c r="AL109" i="15"/>
  <c r="M40" i="20"/>
  <c r="AL40" i="15"/>
  <c r="AL112" i="15"/>
  <c r="M112" i="20"/>
  <c r="M195" i="20"/>
  <c r="AL195" i="15"/>
  <c r="AL166" i="15"/>
  <c r="M166" i="20"/>
  <c r="AL57" i="15"/>
  <c r="M57" i="20"/>
  <c r="AL146" i="15"/>
  <c r="M146" i="20"/>
  <c r="AL200" i="15"/>
  <c r="M200" i="20"/>
  <c r="M38" i="20"/>
  <c r="AL38" i="15"/>
  <c r="M55" i="20"/>
  <c r="AL55" i="15"/>
  <c r="AL13" i="15"/>
  <c r="J13" i="20" s="1"/>
  <c r="M13" i="20"/>
  <c r="AL181" i="15"/>
  <c r="M181" i="20"/>
  <c r="AL165" i="15"/>
  <c r="M165" i="20"/>
  <c r="AL64" i="15"/>
  <c r="M64" i="20"/>
  <c r="AL153" i="15"/>
  <c r="M153" i="20"/>
  <c r="M152" i="20"/>
  <c r="AL152" i="15"/>
  <c r="M131" i="20"/>
  <c r="AL131" i="15"/>
  <c r="M46" i="20"/>
  <c r="AL46" i="15"/>
  <c r="M71" i="20"/>
  <c r="AL71" i="15"/>
  <c r="M189" i="20"/>
  <c r="AL189" i="15"/>
  <c r="AL134" i="15"/>
  <c r="M134" i="20"/>
  <c r="M107" i="20"/>
  <c r="AL107" i="15"/>
  <c r="M93" i="20"/>
  <c r="AL93" i="15"/>
  <c r="M169" i="20"/>
  <c r="AL169" i="15"/>
  <c r="M52" i="20"/>
  <c r="AL52" i="15"/>
  <c r="AL113" i="15"/>
  <c r="M113" i="20"/>
  <c r="M110" i="20"/>
  <c r="AL110" i="15"/>
  <c r="AL83" i="15"/>
  <c r="M83" i="20"/>
  <c r="M106" i="20"/>
  <c r="AL106" i="15"/>
  <c r="M116" i="20"/>
  <c r="AL116" i="15"/>
  <c r="AL65" i="15"/>
  <c r="M65" i="20"/>
  <c r="AL159" i="15"/>
  <c r="M159" i="20"/>
  <c r="AL59" i="15"/>
  <c r="M59" i="20"/>
  <c r="AL156" i="15"/>
  <c r="M156" i="20"/>
  <c r="AL182" i="15"/>
  <c r="M182" i="20"/>
  <c r="M92" i="20"/>
  <c r="AL92" i="15"/>
  <c r="AL129" i="15"/>
  <c r="M129" i="20"/>
  <c r="M62" i="20"/>
  <c r="AL62" i="15"/>
  <c r="M99" i="20"/>
  <c r="AL99" i="15"/>
  <c r="M58" i="20"/>
  <c r="AL58" i="15"/>
  <c r="M68" i="20"/>
  <c r="AL68" i="15"/>
  <c r="AL163" i="15"/>
  <c r="M163" i="20"/>
  <c r="AL160" i="15"/>
  <c r="M160" i="20"/>
  <c r="M139" i="20"/>
  <c r="AL139" i="15"/>
  <c r="M24" i="20"/>
  <c r="AL24" i="15"/>
  <c r="AL172" i="15"/>
  <c r="M172" i="20"/>
  <c r="M143" i="20"/>
  <c r="AL143" i="15"/>
  <c r="M25" i="20"/>
  <c r="AL25" i="15"/>
  <c r="M140" i="20"/>
  <c r="AL140" i="15"/>
  <c r="AL191" i="15"/>
  <c r="M191" i="20"/>
  <c r="M149" i="20"/>
  <c r="AL149" i="15"/>
  <c r="M117" i="20"/>
  <c r="AL117" i="15"/>
  <c r="AL26" i="15"/>
  <c r="M26" i="20"/>
  <c r="AL85" i="15"/>
  <c r="M85" i="20"/>
  <c r="M176" i="20"/>
  <c r="AL176" i="15"/>
  <c r="AL118" i="15"/>
  <c r="M118" i="20"/>
  <c r="AL91" i="15"/>
  <c r="M91" i="20"/>
  <c r="M190" i="20"/>
  <c r="AL190" i="15"/>
  <c r="M95" i="20"/>
  <c r="AL95" i="15"/>
  <c r="M155" i="20"/>
  <c r="AL155" i="15"/>
  <c r="AL94" i="15"/>
  <c r="M94" i="20"/>
  <c r="AL67" i="15"/>
  <c r="M67" i="20"/>
  <c r="M97" i="20"/>
  <c r="AL97" i="15"/>
  <c r="M10" i="20"/>
  <c r="AL10" i="15"/>
  <c r="J10" i="20" s="1"/>
  <c r="M100" i="20"/>
  <c r="AL100" i="15"/>
  <c r="AL137" i="15"/>
  <c r="M137" i="20"/>
  <c r="AL70" i="15"/>
  <c r="M70" i="20"/>
  <c r="AL196" i="15"/>
  <c r="M196" i="20"/>
  <c r="AX178" i="15"/>
  <c r="I178" i="21" s="1"/>
  <c r="AX71" i="15"/>
  <c r="AX35" i="15"/>
  <c r="AX167" i="15"/>
  <c r="I167" i="21" s="1"/>
  <c r="J155" i="21"/>
  <c r="AX109" i="15"/>
  <c r="AX51" i="15"/>
  <c r="J156" i="21"/>
  <c r="AX32" i="15"/>
  <c r="J199" i="21"/>
  <c r="J116" i="21"/>
  <c r="J118" i="21"/>
  <c r="J102" i="21"/>
  <c r="AX117" i="15"/>
  <c r="J61" i="21"/>
  <c r="J141" i="21"/>
  <c r="AX154" i="15"/>
  <c r="I154" i="21" s="1"/>
  <c r="AX182" i="15"/>
  <c r="I182" i="21" s="1"/>
  <c r="AX196" i="15"/>
  <c r="I196" i="21" s="1"/>
  <c r="J122" i="21"/>
  <c r="J125" i="21"/>
  <c r="AX134" i="15"/>
  <c r="I134" i="21" s="1"/>
  <c r="J58" i="21"/>
  <c r="J150" i="21"/>
  <c r="J177" i="21"/>
  <c r="J107" i="21"/>
  <c r="J34" i="21"/>
  <c r="AX54" i="15"/>
  <c r="J97" i="21"/>
  <c r="J195" i="21"/>
  <c r="J127" i="21"/>
  <c r="AX93" i="15"/>
  <c r="J45" i="21"/>
  <c r="AX146" i="15"/>
  <c r="I146" i="21" s="1"/>
  <c r="J175" i="21"/>
  <c r="AX192" i="15"/>
  <c r="I192" i="21" s="1"/>
  <c r="J21" i="21"/>
  <c r="AX31" i="15"/>
  <c r="AX18" i="15"/>
  <c r="J191" i="21"/>
  <c r="J67" i="21"/>
  <c r="AX79" i="15"/>
  <c r="AX22" i="15"/>
  <c r="J33" i="21"/>
  <c r="AX86" i="15"/>
  <c r="AX132" i="15"/>
  <c r="I132" i="21" s="1"/>
  <c r="AX129" i="15"/>
  <c r="I129" i="21" s="1"/>
  <c r="AX46" i="15"/>
  <c r="J114" i="21"/>
  <c r="J77" i="21"/>
  <c r="AX50" i="15"/>
  <c r="AX140" i="15"/>
  <c r="I140" i="21" s="1"/>
  <c r="AX25" i="15"/>
  <c r="AX180" i="15"/>
  <c r="I180" i="21" s="1"/>
  <c r="J80" i="21"/>
  <c r="J53" i="21"/>
  <c r="AX164" i="15"/>
  <c r="I164" i="21" s="1"/>
  <c r="J152" i="21"/>
  <c r="AX92" i="15"/>
  <c r="J186" i="21"/>
  <c r="AX56" i="15"/>
  <c r="AX148" i="15"/>
  <c r="I148" i="21" s="1"/>
  <c r="J39" i="21"/>
  <c r="AX120" i="15"/>
  <c r="I120" i="21" s="1"/>
  <c r="J163" i="21"/>
  <c r="AX47" i="15"/>
  <c r="J159" i="21"/>
  <c r="J27" i="21"/>
  <c r="J139" i="21"/>
  <c r="J43" i="21"/>
  <c r="J44" i="21"/>
  <c r="AX11" i="15"/>
  <c r="AX104" i="15"/>
  <c r="J88" i="21"/>
  <c r="J85" i="21"/>
  <c r="J103" i="21"/>
  <c r="J40" i="21"/>
  <c r="J52" i="21"/>
  <c r="AX121" i="15"/>
  <c r="I121" i="21" s="1"/>
  <c r="AX198" i="15"/>
  <c r="I198" i="21" s="1"/>
  <c r="J194" i="21"/>
  <c r="AX24" i="15"/>
  <c r="J110" i="21"/>
  <c r="J197" i="21"/>
  <c r="AX83" i="15"/>
  <c r="J26" i="21"/>
  <c r="J189" i="21"/>
  <c r="J65" i="21"/>
  <c r="AX143" i="15"/>
  <c r="I143" i="21" s="1"/>
  <c r="J19" i="21"/>
  <c r="J63" i="21"/>
  <c r="J75" i="21"/>
  <c r="J29" i="21"/>
  <c r="J70" i="21"/>
  <c r="J99" i="21"/>
  <c r="J135" i="21"/>
  <c r="J130" i="21"/>
  <c r="J38" i="21"/>
  <c r="J66" i="21"/>
  <c r="N24" i="15"/>
  <c r="J90" i="21"/>
  <c r="J115" i="21"/>
  <c r="J98" i="21"/>
  <c r="AX111" i="15"/>
  <c r="J157" i="21"/>
  <c r="AX172" i="15"/>
  <c r="I172" i="21" s="1"/>
  <c r="J84" i="21"/>
  <c r="K24" i="15"/>
  <c r="L24" i="15"/>
  <c r="O24" i="15"/>
  <c r="O7" i="15"/>
  <c r="O30" i="15"/>
  <c r="S30" i="15" s="1"/>
  <c r="AA30" i="15" s="1"/>
  <c r="O44" i="15"/>
  <c r="S44" i="15" s="1"/>
  <c r="K7" i="15"/>
  <c r="Q7" i="15" s="1"/>
  <c r="Y7" i="15" s="1"/>
  <c r="K44" i="15"/>
  <c r="Q44" i="15" s="1"/>
  <c r="Y44" i="15" s="1"/>
  <c r="BG44" i="15" s="1"/>
  <c r="F44" i="22" s="1"/>
  <c r="K30" i="15"/>
  <c r="Q30" i="15" s="1"/>
  <c r="Y30" i="15" s="1"/>
  <c r="S245" i="15"/>
  <c r="S309" i="15"/>
  <c r="S304" i="15"/>
  <c r="S272" i="15"/>
  <c r="S375" i="15"/>
  <c r="S311" i="15"/>
  <c r="S247" i="15"/>
  <c r="S364" i="15"/>
  <c r="Q314" i="15"/>
  <c r="S300" i="15"/>
  <c r="S236" i="15"/>
  <c r="S373" i="15"/>
  <c r="S264" i="15"/>
  <c r="Q165" i="15"/>
  <c r="Y165" i="15" s="1"/>
  <c r="S297" i="15"/>
  <c r="S91" i="15"/>
  <c r="P90" i="14" s="1"/>
  <c r="S328" i="15"/>
  <c r="S368" i="15"/>
  <c r="S358" i="15"/>
  <c r="S294" i="15"/>
  <c r="S230" i="15"/>
  <c r="S166" i="15"/>
  <c r="S376" i="15"/>
  <c r="S248" i="15"/>
  <c r="S383" i="15"/>
  <c r="S319" i="15"/>
  <c r="S255" i="15"/>
  <c r="S191" i="15"/>
  <c r="S127" i="15"/>
  <c r="S381" i="15"/>
  <c r="S372" i="15"/>
  <c r="S308" i="15"/>
  <c r="S244" i="15"/>
  <c r="S180" i="15"/>
  <c r="S116" i="15"/>
  <c r="S347" i="15"/>
  <c r="S283" i="15"/>
  <c r="S219" i="15"/>
  <c r="S155" i="15"/>
  <c r="P154" i="14" s="1"/>
  <c r="AX28" i="15"/>
  <c r="AX20" i="15"/>
  <c r="S63" i="15"/>
  <c r="AX6" i="15"/>
  <c r="B14" i="20"/>
  <c r="Q398" i="15"/>
  <c r="S312" i="15"/>
  <c r="S216" i="15"/>
  <c r="S351" i="15"/>
  <c r="S287" i="15"/>
  <c r="S223" i="15"/>
  <c r="Q237" i="15"/>
  <c r="Q355" i="15"/>
  <c r="S340" i="15"/>
  <c r="S276" i="15"/>
  <c r="S212" i="15"/>
  <c r="S379" i="15"/>
  <c r="S315" i="15"/>
  <c r="S251" i="15"/>
  <c r="Q297" i="15"/>
  <c r="S233" i="15"/>
  <c r="S339" i="15"/>
  <c r="S275" i="15"/>
  <c r="S211" i="15"/>
  <c r="S361" i="15"/>
  <c r="S346" i="15"/>
  <c r="S282" i="15"/>
  <c r="S218" i="15"/>
  <c r="Q339" i="15"/>
  <c r="Q225" i="15"/>
  <c r="S280" i="15"/>
  <c r="Q305" i="15"/>
  <c r="AX10" i="15"/>
  <c r="AX9" i="15"/>
  <c r="AX14" i="15"/>
  <c r="B9" i="20"/>
  <c r="AX13" i="15"/>
  <c r="S125" i="15"/>
  <c r="P124" i="14" s="1"/>
  <c r="S120" i="15"/>
  <c r="S28" i="15"/>
  <c r="S181" i="15"/>
  <c r="P180" i="14" s="1"/>
  <c r="S105" i="15"/>
  <c r="S11" i="15"/>
  <c r="S26" i="15"/>
  <c r="S31" i="15"/>
  <c r="S169" i="15"/>
  <c r="S184" i="15"/>
  <c r="S83" i="15"/>
  <c r="S176" i="15"/>
  <c r="S33" i="15"/>
  <c r="AA33" i="15" s="1"/>
  <c r="BI33" i="15" s="1"/>
  <c r="H33" i="22" s="1"/>
  <c r="S9" i="15"/>
  <c r="S55" i="15"/>
  <c r="S117" i="15"/>
  <c r="P116" i="14" s="1"/>
  <c r="S53" i="15"/>
  <c r="S90" i="15"/>
  <c r="S36" i="15"/>
  <c r="AA36" i="15" s="1"/>
  <c r="S80" i="15"/>
  <c r="S189" i="15"/>
  <c r="P188" i="14" s="1"/>
  <c r="S154" i="15"/>
  <c r="S183" i="15"/>
  <c r="P182" i="14" s="1"/>
  <c r="S119" i="15"/>
  <c r="S172" i="15"/>
  <c r="S108" i="15"/>
  <c r="P107" i="14" s="1"/>
  <c r="S147" i="15"/>
  <c r="Q141" i="15"/>
  <c r="Y141" i="15" s="1"/>
  <c r="S39" i="15"/>
  <c r="AA39" i="15" s="1"/>
  <c r="Q11" i="15"/>
  <c r="Y11" i="15" s="1"/>
  <c r="S192" i="15"/>
  <c r="S84" i="15"/>
  <c r="S159" i="15"/>
  <c r="P158" i="14" s="1"/>
  <c r="S95" i="15"/>
  <c r="S29" i="15"/>
  <c r="AA29" i="15" s="1"/>
  <c r="BI29" i="15" s="1"/>
  <c r="H29" i="22" s="1"/>
  <c r="S10" i="15"/>
  <c r="P10" i="14" s="1"/>
  <c r="S88" i="15"/>
  <c r="S148" i="15"/>
  <c r="P147" i="14" s="1"/>
  <c r="S187" i="15"/>
  <c r="P186" i="14" s="1"/>
  <c r="S123" i="15"/>
  <c r="S157" i="15"/>
  <c r="P156" i="14" s="1"/>
  <c r="AW9" i="15"/>
  <c r="B9" i="21"/>
  <c r="S19" i="15"/>
  <c r="AA19" i="15" s="1"/>
  <c r="B13" i="20"/>
  <c r="AX12" i="15"/>
  <c r="B14" i="21"/>
  <c r="AW14" i="15"/>
  <c r="AX7" i="15"/>
  <c r="S34" i="15"/>
  <c r="AX8" i="15"/>
  <c r="S52" i="15"/>
  <c r="B6" i="20"/>
  <c r="B12" i="20"/>
  <c r="B12" i="21"/>
  <c r="AW12" i="15"/>
  <c r="B6" i="21"/>
  <c r="AW6" i="15"/>
  <c r="B13" i="21"/>
  <c r="AW13" i="15"/>
  <c r="S25" i="15"/>
  <c r="AA25" i="15" s="1"/>
  <c r="G32" i="20"/>
  <c r="G169" i="20"/>
  <c r="C67" i="20"/>
  <c r="C184" i="20"/>
  <c r="C186" i="20"/>
  <c r="C24" i="20"/>
  <c r="G125" i="20"/>
  <c r="G191" i="20"/>
  <c r="G16" i="20"/>
  <c r="C185" i="20"/>
  <c r="C154" i="20"/>
  <c r="C16" i="20"/>
  <c r="C144" i="20"/>
  <c r="G137" i="20"/>
  <c r="G15" i="20"/>
  <c r="G21" i="20"/>
  <c r="G53" i="20"/>
  <c r="C140" i="20"/>
  <c r="G121" i="20"/>
  <c r="G136" i="20"/>
  <c r="C92" i="20"/>
  <c r="G194" i="20"/>
  <c r="G67" i="20"/>
  <c r="C100" i="20"/>
  <c r="C58" i="20"/>
  <c r="C36" i="20"/>
  <c r="D4" i="20"/>
  <c r="C128" i="20"/>
  <c r="F4" i="20"/>
  <c r="C47" i="20"/>
  <c r="C54" i="20"/>
  <c r="G90" i="20"/>
  <c r="C178" i="20"/>
  <c r="C171" i="20"/>
  <c r="G59" i="20"/>
  <c r="G84" i="20"/>
  <c r="G135" i="20"/>
  <c r="C160" i="20"/>
  <c r="G193" i="20"/>
  <c r="C137" i="20"/>
  <c r="G113" i="20"/>
  <c r="C41" i="20"/>
  <c r="C25" i="20"/>
  <c r="C43" i="20"/>
  <c r="C131" i="20"/>
  <c r="G34" i="20"/>
  <c r="G171" i="20"/>
  <c r="C145" i="20"/>
  <c r="C82" i="20"/>
  <c r="C62" i="20"/>
  <c r="C127" i="20"/>
  <c r="G159" i="20"/>
  <c r="C136" i="20"/>
  <c r="C151" i="20"/>
  <c r="G134" i="20"/>
  <c r="C193" i="20"/>
  <c r="G110" i="20"/>
  <c r="G65" i="20"/>
  <c r="C28" i="20"/>
  <c r="D14" i="20"/>
  <c r="C17" i="20"/>
  <c r="G126" i="20"/>
  <c r="G188" i="20"/>
  <c r="C27" i="20"/>
  <c r="C135" i="20"/>
  <c r="C101" i="20"/>
  <c r="C96" i="20"/>
  <c r="C104" i="20"/>
  <c r="G112" i="20"/>
  <c r="C172" i="20"/>
  <c r="C162" i="20"/>
  <c r="C19" i="20"/>
  <c r="C40" i="20"/>
  <c r="D11" i="20"/>
  <c r="D8" i="20"/>
  <c r="G139" i="20"/>
  <c r="C138" i="20"/>
  <c r="C75" i="20"/>
  <c r="G44" i="20"/>
  <c r="C199" i="20"/>
  <c r="C103" i="20"/>
  <c r="G101" i="20"/>
  <c r="G179" i="20"/>
  <c r="C156" i="20"/>
  <c r="C177" i="20"/>
  <c r="C149" i="20"/>
  <c r="C105" i="20"/>
  <c r="C52" i="20"/>
  <c r="C113" i="20"/>
  <c r="G19" i="20"/>
  <c r="D7" i="20"/>
  <c r="C132" i="20"/>
  <c r="G73" i="20"/>
  <c r="C182" i="20"/>
  <c r="C106" i="20"/>
  <c r="C57" i="20"/>
  <c r="G170" i="20"/>
  <c r="G41" i="20"/>
  <c r="C95" i="20"/>
  <c r="C181" i="20"/>
  <c r="G43" i="20"/>
  <c r="G94" i="20"/>
  <c r="G26" i="20"/>
  <c r="C180" i="20"/>
  <c r="G147" i="20"/>
  <c r="G119" i="20"/>
  <c r="C98" i="20"/>
  <c r="G176" i="20"/>
  <c r="G23" i="20"/>
  <c r="C161" i="20"/>
  <c r="C139" i="20"/>
  <c r="C80" i="20"/>
  <c r="G29" i="20"/>
  <c r="C102" i="20"/>
  <c r="G46" i="20"/>
  <c r="C155" i="20"/>
  <c r="G30" i="20"/>
  <c r="G89" i="20"/>
  <c r="C183" i="20"/>
  <c r="C114" i="20"/>
  <c r="C175" i="20"/>
  <c r="C68" i="20"/>
  <c r="G155" i="20"/>
  <c r="C130" i="20"/>
  <c r="G177" i="20"/>
  <c r="G47" i="20"/>
  <c r="C141" i="20"/>
  <c r="C74" i="20"/>
  <c r="G187" i="20"/>
  <c r="C174" i="20"/>
  <c r="G95" i="20"/>
  <c r="C112" i="20"/>
  <c r="G131" i="20"/>
  <c r="G190" i="20"/>
  <c r="G199" i="20"/>
  <c r="G146" i="20"/>
  <c r="G154" i="20"/>
  <c r="C167" i="20"/>
  <c r="C166" i="20"/>
  <c r="G106" i="20"/>
  <c r="C64" i="20"/>
  <c r="G178" i="20"/>
  <c r="G160" i="20"/>
  <c r="G168" i="20"/>
  <c r="G25" i="20"/>
  <c r="G70" i="20"/>
  <c r="D5" i="20"/>
  <c r="G163" i="20"/>
  <c r="C129" i="20"/>
  <c r="C65" i="20"/>
  <c r="C192" i="20"/>
  <c r="C147" i="20"/>
  <c r="G158" i="20"/>
  <c r="C71" i="20"/>
  <c r="C118" i="20"/>
  <c r="C81" i="20"/>
  <c r="G96" i="20"/>
  <c r="C169" i="20"/>
  <c r="G97" i="20"/>
  <c r="C124" i="20"/>
  <c r="C122" i="20"/>
  <c r="G189" i="20"/>
  <c r="G111" i="20"/>
  <c r="C34" i="20"/>
  <c r="G40" i="20"/>
  <c r="B8" i="20"/>
  <c r="C15" i="20"/>
  <c r="G92" i="20"/>
  <c r="C18" i="20"/>
  <c r="C29" i="20"/>
  <c r="C63" i="20"/>
  <c r="G123" i="20"/>
  <c r="C121" i="20"/>
  <c r="C195" i="20"/>
  <c r="C93" i="20"/>
  <c r="G124" i="20"/>
  <c r="G105" i="20"/>
  <c r="G54" i="20"/>
  <c r="G75" i="20"/>
  <c r="G24" i="20"/>
  <c r="C48" i="20"/>
  <c r="I33" i="20"/>
  <c r="G93" i="20"/>
  <c r="G107" i="20"/>
  <c r="G172" i="20"/>
  <c r="G68" i="20"/>
  <c r="C59" i="20"/>
  <c r="C189" i="20"/>
  <c r="C191" i="20"/>
  <c r="C66" i="20"/>
  <c r="C97" i="20"/>
  <c r="G120" i="20"/>
  <c r="C188" i="20"/>
  <c r="C60" i="20"/>
  <c r="C39" i="20"/>
  <c r="G72" i="20"/>
  <c r="G81" i="20"/>
  <c r="G36" i="20"/>
  <c r="G132" i="20"/>
  <c r="C70" i="20"/>
  <c r="C153" i="20"/>
  <c r="G79" i="20"/>
  <c r="G99" i="20"/>
  <c r="G144" i="20"/>
  <c r="G129" i="20"/>
  <c r="C111" i="20"/>
  <c r="G55" i="20"/>
  <c r="B11" i="20"/>
  <c r="C73" i="20"/>
  <c r="G192" i="20"/>
  <c r="C69" i="20"/>
  <c r="G114" i="20"/>
  <c r="G152" i="20"/>
  <c r="G122" i="20"/>
  <c r="G165" i="20"/>
  <c r="C31" i="20"/>
  <c r="G71" i="20"/>
  <c r="C173" i="20"/>
  <c r="G145" i="20"/>
  <c r="C117" i="20"/>
  <c r="C157" i="20"/>
  <c r="C165" i="20"/>
  <c r="C44" i="20"/>
  <c r="G157" i="20"/>
  <c r="C90" i="20"/>
  <c r="C108" i="20"/>
  <c r="C150" i="20"/>
  <c r="C123" i="20"/>
  <c r="G140" i="20"/>
  <c r="G184" i="20"/>
  <c r="C109" i="20"/>
  <c r="C142" i="20"/>
  <c r="G64" i="20"/>
  <c r="G48" i="20"/>
  <c r="C53" i="20"/>
  <c r="G104" i="20"/>
  <c r="G173" i="20"/>
  <c r="C33" i="20"/>
  <c r="C50" i="20"/>
  <c r="G100" i="20"/>
  <c r="G88" i="20"/>
  <c r="C37" i="20"/>
  <c r="G20" i="20"/>
  <c r="G133" i="20"/>
  <c r="G22" i="20"/>
  <c r="C158" i="20"/>
  <c r="G156" i="20"/>
  <c r="C143" i="20"/>
  <c r="B10" i="20"/>
  <c r="D9" i="20"/>
  <c r="C194" i="20"/>
  <c r="G38" i="20"/>
  <c r="C30" i="20"/>
  <c r="C32" i="20"/>
  <c r="G181" i="20"/>
  <c r="G150" i="20"/>
  <c r="C126" i="20"/>
  <c r="G27" i="20"/>
  <c r="C72" i="20"/>
  <c r="G86" i="20"/>
  <c r="C163" i="20"/>
  <c r="G195" i="20"/>
  <c r="C152" i="20"/>
  <c r="C115" i="20"/>
  <c r="C77" i="20"/>
  <c r="C49" i="20"/>
  <c r="B7" i="20"/>
  <c r="G49" i="20"/>
  <c r="C99" i="20"/>
  <c r="G115" i="20"/>
  <c r="G196" i="20"/>
  <c r="G118" i="20"/>
  <c r="G197" i="20"/>
  <c r="C86" i="20"/>
  <c r="C87" i="20"/>
  <c r="G39" i="20"/>
  <c r="C125" i="20"/>
  <c r="C89" i="20"/>
  <c r="C107" i="20"/>
  <c r="C168" i="20"/>
  <c r="C88" i="20"/>
  <c r="C76" i="20"/>
  <c r="C56" i="20"/>
  <c r="G28" i="20"/>
  <c r="G161" i="20"/>
  <c r="C176" i="20"/>
  <c r="C22" i="20"/>
  <c r="G183" i="20"/>
  <c r="C84" i="20"/>
  <c r="C146" i="20"/>
  <c r="G103" i="20"/>
  <c r="C83" i="20"/>
  <c r="G148" i="20"/>
  <c r="C46" i="20"/>
  <c r="C42" i="20"/>
  <c r="C21" i="20"/>
  <c r="C45" i="20"/>
  <c r="C85" i="20"/>
  <c r="G166" i="20"/>
  <c r="G77" i="20"/>
  <c r="G87" i="20"/>
  <c r="G153" i="20"/>
  <c r="C20" i="20"/>
  <c r="C148" i="20"/>
  <c r="C119" i="20"/>
  <c r="G102" i="20"/>
  <c r="G80" i="20"/>
  <c r="G78" i="20"/>
  <c r="D6" i="20"/>
  <c r="C179" i="20"/>
  <c r="C170" i="20"/>
  <c r="C91" i="20"/>
  <c r="G116" i="20"/>
  <c r="C134" i="20"/>
  <c r="G128" i="20"/>
  <c r="G17" i="20"/>
  <c r="C159" i="20"/>
  <c r="G66" i="20"/>
  <c r="C23" i="20"/>
  <c r="C51" i="20"/>
  <c r="G143" i="20"/>
  <c r="G62" i="20"/>
  <c r="G18" i="20"/>
  <c r="G31" i="20"/>
  <c r="D12" i="20"/>
  <c r="C120" i="20"/>
  <c r="I15" i="20"/>
  <c r="G200" i="20"/>
  <c r="G175" i="20"/>
  <c r="G85" i="20"/>
  <c r="G198" i="20"/>
  <c r="G91" i="20"/>
  <c r="C94" i="20"/>
  <c r="G185" i="20"/>
  <c r="G98" i="20"/>
  <c r="G142" i="20"/>
  <c r="G56" i="20"/>
  <c r="G164" i="20"/>
  <c r="C26" i="20"/>
  <c r="C187" i="20"/>
  <c r="G57" i="20"/>
  <c r="G108" i="20"/>
  <c r="C198" i="20"/>
  <c r="G33" i="20"/>
  <c r="D10" i="20"/>
  <c r="C61" i="20"/>
  <c r="G83" i="20"/>
  <c r="G35" i="20"/>
  <c r="C164" i="20"/>
  <c r="C110" i="20"/>
  <c r="C38" i="20"/>
  <c r="G45" i="20"/>
  <c r="D13" i="20"/>
  <c r="C197" i="20"/>
  <c r="C196" i="20"/>
  <c r="G60" i="20"/>
  <c r="G82" i="20"/>
  <c r="G74" i="20"/>
  <c r="G51" i="20"/>
  <c r="H4" i="20"/>
  <c r="C133" i="20"/>
  <c r="C190" i="20"/>
  <c r="G61" i="20"/>
  <c r="C116" i="20"/>
  <c r="G69" i="20"/>
  <c r="G76" i="20"/>
  <c r="S47" i="15"/>
  <c r="S56" i="15"/>
  <c r="S97" i="15"/>
  <c r="S353" i="15"/>
  <c r="S38" i="15"/>
  <c r="AA38" i="15" s="1"/>
  <c r="S109" i="15"/>
  <c r="S365" i="15"/>
  <c r="S144" i="15"/>
  <c r="S75" i="15"/>
  <c r="S397" i="15"/>
  <c r="S161" i="15"/>
  <c r="P160" i="14" s="1"/>
  <c r="S356" i="15"/>
  <c r="S292" i="15"/>
  <c r="S228" i="15"/>
  <c r="S164" i="15"/>
  <c r="S100" i="15"/>
  <c r="S395" i="15"/>
  <c r="S331" i="15"/>
  <c r="S267" i="15"/>
  <c r="S18" i="15"/>
  <c r="AA18" i="15" s="1"/>
  <c r="BI18" i="15" s="1"/>
  <c r="H18" i="22" s="1"/>
  <c r="Q290" i="15"/>
  <c r="S225" i="15"/>
  <c r="S237" i="15"/>
  <c r="S352" i="15"/>
  <c r="S289" i="15"/>
  <c r="S342" i="15"/>
  <c r="S278" i="15"/>
  <c r="S214" i="15"/>
  <c r="S150" i="15"/>
  <c r="S301" i="15"/>
  <c r="S82" i="15"/>
  <c r="S12" i="15"/>
  <c r="S338" i="15"/>
  <c r="S274" i="15"/>
  <c r="S210" i="15"/>
  <c r="S146" i="15"/>
  <c r="S62" i="15"/>
  <c r="S27" i="15"/>
  <c r="S197" i="15"/>
  <c r="C9" i="19"/>
  <c r="AE9" i="15"/>
  <c r="H8" i="19"/>
  <c r="C8" i="19"/>
  <c r="AE8" i="15"/>
  <c r="F11" i="19"/>
  <c r="AH11" i="15"/>
  <c r="H9" i="19"/>
  <c r="C14" i="19"/>
  <c r="AE14" i="15"/>
  <c r="C4" i="19"/>
  <c r="AE4" i="15"/>
  <c r="H5" i="19"/>
  <c r="I5" i="20"/>
  <c r="H14" i="19"/>
  <c r="F14" i="19"/>
  <c r="AH14" i="15"/>
  <c r="F8" i="19"/>
  <c r="AH8" i="15"/>
  <c r="H11" i="19"/>
  <c r="F9" i="19"/>
  <c r="AH9" i="15"/>
  <c r="H4" i="19"/>
  <c r="C5" i="19"/>
  <c r="AE5" i="15"/>
  <c r="F4" i="19"/>
  <c r="AH4" i="15"/>
  <c r="F7" i="19"/>
  <c r="AH7" i="15"/>
  <c r="C11" i="19"/>
  <c r="AE11" i="15"/>
  <c r="C12" i="19"/>
  <c r="AE12" i="15"/>
  <c r="H13" i="19"/>
  <c r="F6" i="19"/>
  <c r="AH6" i="15"/>
  <c r="S313" i="15"/>
  <c r="H7" i="19"/>
  <c r="H10" i="19"/>
  <c r="F12" i="19"/>
  <c r="AH12" i="15"/>
  <c r="F13" i="19"/>
  <c r="AH13" i="15"/>
  <c r="C6" i="19"/>
  <c r="AE6" i="15"/>
  <c r="C7" i="19"/>
  <c r="AE7" i="15"/>
  <c r="C10" i="19"/>
  <c r="AE10" i="15"/>
  <c r="H12" i="19"/>
  <c r="C13" i="19"/>
  <c r="AE13" i="15"/>
  <c r="H6" i="19"/>
  <c r="S121" i="15"/>
  <c r="S377" i="15"/>
  <c r="F5" i="19"/>
  <c r="AH5" i="15"/>
  <c r="F10" i="19"/>
  <c r="AH10" i="15"/>
  <c r="S185" i="15"/>
  <c r="S325" i="15"/>
  <c r="S249" i="15"/>
  <c r="S208" i="15"/>
  <c r="S42" i="15"/>
  <c r="S133" i="15"/>
  <c r="S389" i="15"/>
  <c r="S396" i="15"/>
  <c r="S320" i="15"/>
  <c r="S224" i="15"/>
  <c r="S96" i="15"/>
  <c r="Q317" i="15"/>
  <c r="Q189" i="15"/>
  <c r="Q369" i="15"/>
  <c r="Q4" i="15"/>
  <c r="S296" i="15"/>
  <c r="L5" i="15"/>
  <c r="O5" i="15"/>
  <c r="S74" i="15"/>
  <c r="S293" i="15"/>
  <c r="Q270" i="15"/>
  <c r="Q349" i="15"/>
  <c r="S344" i="15"/>
  <c r="S78" i="15"/>
  <c r="S217" i="15"/>
  <c r="Q399" i="15"/>
  <c r="S334" i="15"/>
  <c r="S270" i="15"/>
  <c r="S206" i="15"/>
  <c r="S142" i="15"/>
  <c r="Q145" i="15"/>
  <c r="Y145" i="15" s="1"/>
  <c r="N5" i="15"/>
  <c r="K5" i="15"/>
  <c r="Q240" i="15"/>
  <c r="Q75" i="15"/>
  <c r="Y75" i="15" s="1"/>
  <c r="Q148" i="15"/>
  <c r="Q54" i="15"/>
  <c r="Y54" i="15" s="1"/>
  <c r="Q79" i="15"/>
  <c r="Y79" i="15" s="1"/>
  <c r="Q271" i="15"/>
  <c r="Q386" i="15"/>
  <c r="Q313" i="15"/>
  <c r="S101" i="15"/>
  <c r="S357" i="15"/>
  <c r="S394" i="15"/>
  <c r="S330" i="15"/>
  <c r="S23" i="15"/>
  <c r="S165" i="15"/>
  <c r="S136" i="15"/>
  <c r="S345" i="15"/>
  <c r="S16" i="15"/>
  <c r="AA16" i="15" s="1"/>
  <c r="S67" i="15"/>
  <c r="S229" i="15"/>
  <c r="S384" i="15"/>
  <c r="S359" i="15"/>
  <c r="S295" i="15"/>
  <c r="S231" i="15"/>
  <c r="S103" i="15"/>
  <c r="S153" i="15"/>
  <c r="S348" i="15"/>
  <c r="S284" i="15"/>
  <c r="S220" i="15"/>
  <c r="S156" i="15"/>
  <c r="S92" i="15"/>
  <c r="S387" i="15"/>
  <c r="S323" i="15"/>
  <c r="S259" i="15"/>
  <c r="S195" i="15"/>
  <c r="S131" i="15"/>
  <c r="S37" i="15"/>
  <c r="AA37" i="15" s="1"/>
  <c r="S72" i="15"/>
  <c r="Q253" i="15"/>
  <c r="Q8" i="15"/>
  <c r="Y8" i="15" s="1"/>
  <c r="Q202" i="15"/>
  <c r="Q143" i="15"/>
  <c r="Y143" i="15" s="1"/>
  <c r="Q71" i="15"/>
  <c r="Y71" i="15" s="1"/>
  <c r="Q178" i="15"/>
  <c r="Q115" i="15"/>
  <c r="Y115" i="15" s="1"/>
  <c r="Q42" i="15"/>
  <c r="Y42" i="15" s="1"/>
  <c r="BG42" i="15" s="1"/>
  <c r="F42" i="22" s="1"/>
  <c r="Q266" i="15"/>
  <c r="Q154" i="15"/>
  <c r="Y154" i="15" s="1"/>
  <c r="Q85" i="15"/>
  <c r="Y85" i="15" s="1"/>
  <c r="BG85" i="15" s="1"/>
  <c r="F85" i="22" s="1"/>
  <c r="Q12" i="15"/>
  <c r="Y12" i="15" s="1"/>
  <c r="BG12" i="15" s="1"/>
  <c r="F12" i="22" s="1"/>
  <c r="Q116" i="15"/>
  <c r="Y116" i="15" s="1"/>
  <c r="Q296" i="15"/>
  <c r="Q132" i="15"/>
  <c r="Y132" i="15" s="1"/>
  <c r="Q278" i="15"/>
  <c r="Q396" i="15"/>
  <c r="Q118" i="15"/>
  <c r="Y118" i="15" s="1"/>
  <c r="Q168" i="15"/>
  <c r="Q304" i="15"/>
  <c r="Q17" i="15"/>
  <c r="Y17" i="15" s="1"/>
  <c r="Q81" i="15"/>
  <c r="Y81" i="15" s="1"/>
  <c r="S69" i="15"/>
  <c r="S86" i="15"/>
  <c r="S366" i="15"/>
  <c r="S302" i="15"/>
  <c r="S238" i="15"/>
  <c r="S174" i="15"/>
  <c r="P173" i="14" s="1"/>
  <c r="S110" i="15"/>
  <c r="S57" i="15"/>
  <c r="S89" i="15"/>
  <c r="S60" i="15"/>
  <c r="S362" i="15"/>
  <c r="S298" i="15"/>
  <c r="S234" i="15"/>
  <c r="S170" i="15"/>
  <c r="P169" i="14" s="1"/>
  <c r="S106" i="15"/>
  <c r="Q265" i="15"/>
  <c r="S203" i="15"/>
  <c r="S139" i="15"/>
  <c r="S391" i="15"/>
  <c r="S327" i="15"/>
  <c r="S263" i="15"/>
  <c r="S199" i="15"/>
  <c r="P198" i="14" s="1"/>
  <c r="S135" i="15"/>
  <c r="S45" i="15"/>
  <c r="Q144" i="15"/>
  <c r="Y144" i="15" s="1"/>
  <c r="Q195" i="15"/>
  <c r="Y195" i="15" s="1"/>
  <c r="Q93" i="15"/>
  <c r="Y93" i="15" s="1"/>
  <c r="S209" i="15"/>
  <c r="S266" i="15"/>
  <c r="S202" i="15"/>
  <c r="S138" i="15"/>
  <c r="N152" i="15"/>
  <c r="S152" i="15" s="1"/>
  <c r="S79" i="15"/>
  <c r="S333" i="15"/>
  <c r="N15" i="15"/>
  <c r="S15" i="15" s="1"/>
  <c r="S385" i="15"/>
  <c r="S64" i="15"/>
  <c r="S215" i="15"/>
  <c r="Q395" i="15"/>
  <c r="N73" i="15"/>
  <c r="S73" i="15" s="1"/>
  <c r="S398" i="15"/>
  <c r="S51" i="15"/>
  <c r="S112" i="15"/>
  <c r="S279" i="15"/>
  <c r="S77" i="15"/>
  <c r="S87" i="15"/>
  <c r="S141" i="15"/>
  <c r="Q301" i="15"/>
  <c r="Q360" i="15"/>
  <c r="S341" i="15"/>
  <c r="S265" i="15"/>
  <c r="S332" i="15"/>
  <c r="S268" i="15"/>
  <c r="S204" i="15"/>
  <c r="S140" i="15"/>
  <c r="S49" i="15"/>
  <c r="S20" i="15"/>
  <c r="S371" i="15"/>
  <c r="S307" i="15"/>
  <c r="S243" i="15"/>
  <c r="S179" i="15"/>
  <c r="P178" i="14" s="1"/>
  <c r="S115" i="15"/>
  <c r="P114" i="14" s="1"/>
  <c r="S68" i="15"/>
  <c r="S390" i="15"/>
  <c r="S326" i="15"/>
  <c r="S262" i="15"/>
  <c r="S198" i="15"/>
  <c r="S134" i="15"/>
  <c r="S41" i="15"/>
  <c r="S66" i="15"/>
  <c r="S221" i="15"/>
  <c r="S61" i="15"/>
  <c r="N43" i="15"/>
  <c r="S43" i="15" s="1"/>
  <c r="S129" i="15"/>
  <c r="S336" i="15"/>
  <c r="S240" i="15"/>
  <c r="S343" i="15"/>
  <c r="S151" i="15"/>
  <c r="N14" i="15"/>
  <c r="S14" i="15" s="1"/>
  <c r="N46" i="15"/>
  <c r="S46" i="15" s="1"/>
  <c r="S59" i="15"/>
  <c r="N173" i="15"/>
  <c r="S173" i="15" s="1"/>
  <c r="P172" i="14" s="1"/>
  <c r="S193" i="15"/>
  <c r="S392" i="15"/>
  <c r="S360" i="15"/>
  <c r="N200" i="15"/>
  <c r="S200" i="15" s="1"/>
  <c r="P199" i="14" s="1"/>
  <c r="S168" i="15"/>
  <c r="P167" i="14" s="1"/>
  <c r="N104" i="15"/>
  <c r="S104" i="15" s="1"/>
  <c r="S399" i="15"/>
  <c r="S335" i="15"/>
  <c r="S271" i="15"/>
  <c r="S207" i="15"/>
  <c r="N175" i="15"/>
  <c r="S175" i="15" s="1"/>
  <c r="P174" i="14" s="1"/>
  <c r="S143" i="15"/>
  <c r="N111" i="15"/>
  <c r="S111" i="15" s="1"/>
  <c r="P110" i="14" s="1"/>
  <c r="S386" i="15"/>
  <c r="S354" i="15"/>
  <c r="S322" i="15"/>
  <c r="S290" i="15"/>
  <c r="S258" i="15"/>
  <c r="S226" i="15"/>
  <c r="S194" i="15"/>
  <c r="P193" i="14" s="1"/>
  <c r="S162" i="15"/>
  <c r="S130" i="15"/>
  <c r="S98" i="15"/>
  <c r="S253" i="15"/>
  <c r="S337" i="15"/>
  <c r="S177" i="15"/>
  <c r="Q221" i="15"/>
  <c r="N13" i="15"/>
  <c r="S13" i="15" s="1"/>
  <c r="S50" i="15"/>
  <c r="N7" i="15"/>
  <c r="Q389" i="15"/>
  <c r="S205" i="15"/>
  <c r="S149" i="15"/>
  <c r="S65" i="15"/>
  <c r="S329" i="15"/>
  <c r="S388" i="15"/>
  <c r="S324" i="15"/>
  <c r="S260" i="15"/>
  <c r="S196" i="15"/>
  <c r="P195" i="14" s="1"/>
  <c r="S132" i="15"/>
  <c r="S363" i="15"/>
  <c r="S299" i="15"/>
  <c r="S235" i="15"/>
  <c r="S171" i="15"/>
  <c r="S107" i="15"/>
  <c r="P106" i="14" s="1"/>
  <c r="N48" i="15"/>
  <c r="S48" i="15" s="1"/>
  <c r="S81" i="15"/>
  <c r="S382" i="15"/>
  <c r="S318" i="15"/>
  <c r="S254" i="15"/>
  <c r="S190" i="15"/>
  <c r="N158" i="15"/>
  <c r="S158" i="15" s="1"/>
  <c r="P157" i="14" s="1"/>
  <c r="S126" i="15"/>
  <c r="N94" i="15"/>
  <c r="S94" i="15" s="1"/>
  <c r="S285" i="15"/>
  <c r="Q345" i="15"/>
  <c r="S241" i="15"/>
  <c r="S305" i="15"/>
  <c r="S145" i="15"/>
  <c r="N17" i="15"/>
  <c r="S17" i="15" s="1"/>
  <c r="S54" i="15"/>
  <c r="S257" i="15"/>
  <c r="Q246" i="15"/>
  <c r="N160" i="15"/>
  <c r="S160" i="15" s="1"/>
  <c r="N167" i="15"/>
  <c r="S167" i="15" s="1"/>
  <c r="S378" i="15"/>
  <c r="S314" i="15"/>
  <c r="S250" i="15"/>
  <c r="S186" i="15"/>
  <c r="P185" i="14" s="1"/>
  <c r="S85" i="15"/>
  <c r="S113" i="15"/>
  <c r="S4" i="15"/>
  <c r="P4" i="14" s="1"/>
  <c r="N178" i="15"/>
  <c r="S178" i="15" s="1"/>
  <c r="P177" i="14" s="1"/>
  <c r="N114" i="15"/>
  <c r="S114" i="15" s="1"/>
  <c r="N22" i="15"/>
  <c r="S22" i="15" s="1"/>
  <c r="S256" i="15"/>
  <c r="N128" i="15"/>
  <c r="S128" i="15" s="1"/>
  <c r="S32" i="15"/>
  <c r="S122" i="15"/>
  <c r="S21" i="15"/>
  <c r="S58" i="15"/>
  <c r="N35" i="15"/>
  <c r="S35" i="15" s="1"/>
  <c r="N71" i="15"/>
  <c r="S71" i="15" s="1"/>
  <c r="S40" i="15"/>
  <c r="S269" i="15"/>
  <c r="S70" i="15"/>
  <c r="S213" i="15"/>
  <c r="S137" i="15"/>
  <c r="S393" i="15"/>
  <c r="Q391" i="15"/>
  <c r="N188" i="15"/>
  <c r="S188" i="15" s="1"/>
  <c r="N124" i="15"/>
  <c r="S124" i="15" s="1"/>
  <c r="N163" i="15"/>
  <c r="S163" i="15" s="1"/>
  <c r="N99" i="15"/>
  <c r="S99" i="15" s="1"/>
  <c r="S374" i="15"/>
  <c r="S310" i="15"/>
  <c r="S246" i="15"/>
  <c r="S182" i="15"/>
  <c r="S118" i="15"/>
  <c r="S76" i="15"/>
  <c r="S93" i="15"/>
  <c r="S349" i="15"/>
  <c r="S369" i="15"/>
  <c r="S273" i="15"/>
  <c r="Q205" i="15"/>
  <c r="Q353" i="15"/>
  <c r="Q214" i="15"/>
  <c r="Q229" i="15"/>
  <c r="Q365" i="15"/>
  <c r="Q370" i="15"/>
  <c r="Q153" i="15"/>
  <c r="Y153" i="15" s="1"/>
  <c r="Q362" i="15"/>
  <c r="Q383" i="15"/>
  <c r="Q359" i="15"/>
  <c r="Q382" i="15"/>
  <c r="Q137" i="15"/>
  <c r="Y137" i="15" s="1"/>
  <c r="Q341" i="15"/>
  <c r="Q91" i="15"/>
  <c r="Q47" i="15"/>
  <c r="Y47" i="15" s="1"/>
  <c r="BG47" i="15" s="1"/>
  <c r="F47" i="22" s="1"/>
  <c r="Q373" i="15"/>
  <c r="Q175" i="15"/>
  <c r="Q282" i="15"/>
  <c r="Q348" i="15"/>
  <c r="Q390" i="15"/>
  <c r="Q284" i="15"/>
  <c r="Q283" i="15"/>
  <c r="Q128" i="15"/>
  <c r="Y128" i="15" s="1"/>
  <c r="Q377" i="15"/>
  <c r="Q209" i="15"/>
  <c r="Q354" i="15"/>
  <c r="Q95" i="15"/>
  <c r="Y95" i="15" s="1"/>
  <c r="BG95" i="15" s="1"/>
  <c r="F95" i="22" s="1"/>
  <c r="Q286" i="15"/>
  <c r="Q358" i="15"/>
  <c r="Q356" i="15"/>
  <c r="Q185" i="15"/>
  <c r="Y185" i="15" s="1"/>
  <c r="Q98" i="15"/>
  <c r="Y98" i="15" s="1"/>
  <c r="BG98" i="15" s="1"/>
  <c r="F98" i="22" s="1"/>
  <c r="Q41" i="15"/>
  <c r="Y41" i="15" s="1"/>
  <c r="Q364" i="15"/>
  <c r="Q379" i="15"/>
  <c r="Q73" i="15"/>
  <c r="Y73" i="15" s="1"/>
  <c r="Q34" i="15"/>
  <c r="Y34" i="15" s="1"/>
  <c r="BG34" i="15" s="1"/>
  <c r="F34" i="22" s="1"/>
  <c r="Q105" i="15"/>
  <c r="Y105" i="15" s="1"/>
  <c r="Q161" i="15"/>
  <c r="Q387" i="15"/>
  <c r="Q279" i="15"/>
  <c r="Q160" i="15"/>
  <c r="Y160" i="15" s="1"/>
  <c r="Q252" i="15"/>
  <c r="Q197" i="15"/>
  <c r="Y197" i="15" s="1"/>
  <c r="Q320" i="15"/>
  <c r="Q110" i="15"/>
  <c r="Y110" i="15" s="1"/>
  <c r="Q210" i="15"/>
  <c r="Q293" i="15"/>
  <c r="Q361" i="15"/>
  <c r="Q111" i="15"/>
  <c r="Q311" i="15"/>
  <c r="Q27" i="15"/>
  <c r="Y27" i="15" s="1"/>
  <c r="Q142" i="15"/>
  <c r="Y142" i="15" s="1"/>
  <c r="Q236" i="15"/>
  <c r="Q312" i="15"/>
  <c r="Q18" i="15"/>
  <c r="Y18" i="15" s="1"/>
  <c r="Q299" i="15"/>
  <c r="Q251" i="15"/>
  <c r="Q194" i="15"/>
  <c r="Q135" i="15"/>
  <c r="Y135" i="15" s="1"/>
  <c r="Q62" i="15"/>
  <c r="Y62" i="15" s="1"/>
  <c r="Q325" i="15"/>
  <c r="Q280" i="15"/>
  <c r="Q171" i="15"/>
  <c r="Y171" i="15" s="1"/>
  <c r="Q106" i="15"/>
  <c r="Y106" i="15" s="1"/>
  <c r="Q32" i="15"/>
  <c r="Y32" i="15" s="1"/>
  <c r="Q307" i="15"/>
  <c r="Q260" i="15"/>
  <c r="Q147" i="15"/>
  <c r="Y147" i="15" s="1"/>
  <c r="Q76" i="15"/>
  <c r="Y76" i="15" s="1"/>
  <c r="BG76" i="15" s="1"/>
  <c r="F76" i="22" s="1"/>
  <c r="Q10" i="15"/>
  <c r="Y10" i="15" s="1"/>
  <c r="Q130" i="15"/>
  <c r="Y130" i="15" s="1"/>
  <c r="Q226" i="15"/>
  <c r="Q352" i="15"/>
  <c r="Q392" i="15"/>
  <c r="Q249" i="15"/>
  <c r="Q269" i="15"/>
  <c r="Q344" i="15"/>
  <c r="Q88" i="15"/>
  <c r="Y88" i="15" s="1"/>
  <c r="BG88" i="15" s="1"/>
  <c r="F88" i="22" s="1"/>
  <c r="L29" i="15"/>
  <c r="Q29" i="15" s="1"/>
  <c r="Y29" i="15" s="1"/>
  <c r="BG29" i="15" s="1"/>
  <c r="F29" i="22" s="1"/>
  <c r="Q25" i="15"/>
  <c r="Y25" i="15" s="1"/>
  <c r="Q89" i="15"/>
  <c r="Y89" i="15" s="1"/>
  <c r="BG89" i="15" s="1"/>
  <c r="F89" i="22" s="1"/>
  <c r="Q150" i="15"/>
  <c r="Y150" i="15" s="1"/>
  <c r="Q272" i="15"/>
  <c r="Q104" i="15"/>
  <c r="Y104" i="15" s="1"/>
  <c r="Q63" i="15"/>
  <c r="Y63" i="15" s="1"/>
  <c r="Q172" i="15"/>
  <c r="Y172" i="15" s="1"/>
  <c r="Q261" i="15"/>
  <c r="Q332" i="15"/>
  <c r="Q223" i="15"/>
  <c r="Q109" i="15"/>
  <c r="Y109" i="15" s="1"/>
  <c r="Q291" i="15"/>
  <c r="Q125" i="15"/>
  <c r="Y125" i="15" s="1"/>
  <c r="Q394" i="15"/>
  <c r="Q127" i="15"/>
  <c r="Y127" i="15" s="1"/>
  <c r="Q40" i="15"/>
  <c r="Y40" i="15" s="1"/>
  <c r="BG40" i="15" s="1"/>
  <c r="F40" i="22" s="1"/>
  <c r="Q371" i="15"/>
  <c r="Q335" i="15"/>
  <c r="Q294" i="15"/>
  <c r="Q245" i="15"/>
  <c r="Q187" i="15"/>
  <c r="Q126" i="15"/>
  <c r="Y126" i="15" s="1"/>
  <c r="Q53" i="15"/>
  <c r="Y53" i="15" s="1"/>
  <c r="Q319" i="15"/>
  <c r="Q274" i="15"/>
  <c r="Q222" i="15"/>
  <c r="Q164" i="15"/>
  <c r="Y164" i="15" s="1"/>
  <c r="Q96" i="15"/>
  <c r="Y96" i="15" s="1"/>
  <c r="Q23" i="15"/>
  <c r="Y23" i="15" s="1"/>
  <c r="Q342" i="15"/>
  <c r="Q302" i="15"/>
  <c r="Q254" i="15"/>
  <c r="Q198" i="15"/>
  <c r="Y198" i="15" s="1"/>
  <c r="Q140" i="15"/>
  <c r="Y140" i="15" s="1"/>
  <c r="Q67" i="15"/>
  <c r="Y67" i="15" s="1"/>
  <c r="BG67" i="15" s="1"/>
  <c r="F67" i="22" s="1"/>
  <c r="Q28" i="15"/>
  <c r="Y28" i="15" s="1"/>
  <c r="BG28" i="15" s="1"/>
  <c r="F28" i="22" s="1"/>
  <c r="Q322" i="15"/>
  <c r="Q388" i="15"/>
  <c r="Q372" i="15"/>
  <c r="Q331" i="15"/>
  <c r="Q33" i="15"/>
  <c r="Y33" i="15" s="1"/>
  <c r="BG33" i="15" s="1"/>
  <c r="F33" i="22" s="1"/>
  <c r="Q97" i="15"/>
  <c r="Y97" i="15" s="1"/>
  <c r="BG97" i="15" s="1"/>
  <c r="F97" i="22" s="1"/>
  <c r="Q208" i="15"/>
  <c r="Q256" i="15"/>
  <c r="Q119" i="15"/>
  <c r="Y119" i="15" s="1"/>
  <c r="Q77" i="15"/>
  <c r="Y77" i="15" s="1"/>
  <c r="BG77" i="15" s="1"/>
  <c r="F77" i="22" s="1"/>
  <c r="Q183" i="15"/>
  <c r="Q340" i="15"/>
  <c r="Q381" i="15"/>
  <c r="Q123" i="15"/>
  <c r="Y123" i="15" s="1"/>
  <c r="Q219" i="15"/>
  <c r="Q22" i="15"/>
  <c r="Y22" i="15" s="1"/>
  <c r="Q139" i="15"/>
  <c r="Y139" i="15" s="1"/>
  <c r="Q233" i="15"/>
  <c r="Q55" i="15"/>
  <c r="Y55" i="15" s="1"/>
  <c r="Q166" i="15"/>
  <c r="Y166" i="15" s="1"/>
  <c r="Q257" i="15"/>
  <c r="Q329" i="15"/>
  <c r="Q375" i="15"/>
  <c r="Q287" i="15"/>
  <c r="Q238" i="15"/>
  <c r="Q180" i="15"/>
  <c r="Y180" i="15" s="1"/>
  <c r="Q117" i="15"/>
  <c r="Y117" i="15" s="1"/>
  <c r="Q268" i="15"/>
  <c r="Q215" i="15"/>
  <c r="Q156" i="15"/>
  <c r="Y156" i="15" s="1"/>
  <c r="Q87" i="15"/>
  <c r="Y87" i="15" s="1"/>
  <c r="Q14" i="15"/>
  <c r="Y14" i="15" s="1"/>
  <c r="BG14" i="15" s="1"/>
  <c r="F14" i="22" s="1"/>
  <c r="Q248" i="15"/>
  <c r="Q191" i="15"/>
  <c r="Y191" i="15" s="1"/>
  <c r="Q131" i="15"/>
  <c r="Y131" i="15" s="1"/>
  <c r="Q58" i="15"/>
  <c r="Y58" i="15" s="1"/>
  <c r="Q43" i="15"/>
  <c r="Y43" i="15" s="1"/>
  <c r="BG43" i="15" s="1"/>
  <c r="F43" i="22" s="1"/>
  <c r="Q155" i="15"/>
  <c r="Q247" i="15"/>
  <c r="Q330" i="15"/>
  <c r="Q216" i="15"/>
  <c r="Q59" i="15"/>
  <c r="Y59" i="15" s="1"/>
  <c r="Q376" i="15"/>
  <c r="Q384" i="15"/>
  <c r="Q163" i="15"/>
  <c r="Y163" i="15" s="1"/>
  <c r="Q15" i="15"/>
  <c r="Y15" i="15" s="1"/>
  <c r="BG15" i="15" s="1"/>
  <c r="F15" i="22" s="1"/>
  <c r="Q134" i="15"/>
  <c r="Y134" i="15" s="1"/>
  <c r="Q92" i="15"/>
  <c r="Y92" i="15" s="1"/>
  <c r="Q196" i="15"/>
  <c r="Q385" i="15"/>
  <c r="Q20" i="15"/>
  <c r="Y20" i="15" s="1"/>
  <c r="Q138" i="15"/>
  <c r="Y138" i="15" s="1"/>
  <c r="Q232" i="15"/>
  <c r="Q37" i="15"/>
  <c r="Y37" i="15" s="1"/>
  <c r="Q152" i="15"/>
  <c r="Y152" i="15" s="1"/>
  <c r="Q244" i="15"/>
  <c r="Q70" i="15"/>
  <c r="Y70" i="15" s="1"/>
  <c r="BG70" i="15" s="1"/>
  <c r="F70" i="22" s="1"/>
  <c r="Q336" i="15"/>
  <c r="Q326" i="15"/>
  <c r="Q231" i="15"/>
  <c r="Q173" i="15"/>
  <c r="Q108" i="15"/>
  <c r="Q35" i="15"/>
  <c r="Y35" i="15" s="1"/>
  <c r="BG35" i="15" s="1"/>
  <c r="F35" i="22" s="1"/>
  <c r="Q309" i="15"/>
  <c r="Q262" i="15"/>
  <c r="Q207" i="15"/>
  <c r="Q149" i="15"/>
  <c r="Y149" i="15" s="1"/>
  <c r="Q78" i="15"/>
  <c r="Y78" i="15" s="1"/>
  <c r="Q333" i="15"/>
  <c r="Q242" i="15"/>
  <c r="Q184" i="15"/>
  <c r="Y184" i="15" s="1"/>
  <c r="Q122" i="15"/>
  <c r="Y122" i="15" s="1"/>
  <c r="Q48" i="15"/>
  <c r="Y48" i="15" s="1"/>
  <c r="Q56" i="15"/>
  <c r="Y56" i="15" s="1"/>
  <c r="Q167" i="15"/>
  <c r="Y167" i="15" s="1"/>
  <c r="Q337" i="15"/>
  <c r="Q239" i="15"/>
  <c r="Q204" i="15"/>
  <c r="Q74" i="15"/>
  <c r="Y74" i="15" s="1"/>
  <c r="Q49" i="15"/>
  <c r="Y49" i="15" s="1"/>
  <c r="BG49" i="15" s="1"/>
  <c r="F49" i="22" s="1"/>
  <c r="Q113" i="15"/>
  <c r="Y113" i="15" s="1"/>
  <c r="Q288" i="15"/>
  <c r="Q31" i="15"/>
  <c r="Y31" i="15" s="1"/>
  <c r="BG31" i="15" s="1"/>
  <c r="F31" i="22" s="1"/>
  <c r="Q146" i="15"/>
  <c r="Y146" i="15" s="1"/>
  <c r="Q241" i="15"/>
  <c r="Q316" i="15"/>
  <c r="Q107" i="15"/>
  <c r="Q206" i="15"/>
  <c r="Q36" i="15"/>
  <c r="Y36" i="15" s="1"/>
  <c r="Q38" i="15"/>
  <c r="Y38" i="15" s="1"/>
  <c r="Q52" i="15"/>
  <c r="Y52" i="15" s="1"/>
  <c r="BG52" i="15" s="1"/>
  <c r="F52" i="22" s="1"/>
  <c r="Q162" i="15"/>
  <c r="Y162" i="15" s="1"/>
  <c r="Q327" i="15"/>
  <c r="Q374" i="15"/>
  <c r="Q188" i="15"/>
  <c r="Y188" i="15" s="1"/>
  <c r="Q84" i="15"/>
  <c r="Y84" i="15" s="1"/>
  <c r="BG84" i="15" s="1"/>
  <c r="F84" i="22" s="1"/>
  <c r="Q276" i="15"/>
  <c r="Q321" i="15"/>
  <c r="Q275" i="15"/>
  <c r="Q224" i="15"/>
  <c r="Q99" i="15"/>
  <c r="Y99" i="15" s="1"/>
  <c r="BG99" i="15" s="1"/>
  <c r="F99" i="22" s="1"/>
  <c r="Q26" i="15"/>
  <c r="Y26" i="15" s="1"/>
  <c r="Q343" i="15"/>
  <c r="Q303" i="15"/>
  <c r="Q255" i="15"/>
  <c r="Q200" i="15"/>
  <c r="Q69" i="15"/>
  <c r="Y69" i="15" s="1"/>
  <c r="BG69" i="15" s="1"/>
  <c r="F69" i="22" s="1"/>
  <c r="Q328" i="15"/>
  <c r="Q285" i="15"/>
  <c r="Q235" i="15"/>
  <c r="Q177" i="15"/>
  <c r="Y177" i="15" s="1"/>
  <c r="Q112" i="15"/>
  <c r="Y112" i="15" s="1"/>
  <c r="Q39" i="15"/>
  <c r="Y39" i="15" s="1"/>
  <c r="Q72" i="15"/>
  <c r="Y72" i="15" s="1"/>
  <c r="Q179" i="15"/>
  <c r="Q267" i="15"/>
  <c r="Q192" i="15"/>
  <c r="Y192" i="15" s="1"/>
  <c r="Q306" i="15"/>
  <c r="Q338" i="15"/>
  <c r="Q57" i="15"/>
  <c r="Y57" i="15" s="1"/>
  <c r="BG57" i="15" s="1"/>
  <c r="F57" i="22" s="1"/>
  <c r="Q121" i="15"/>
  <c r="Y121" i="15" s="1"/>
  <c r="Q176" i="15"/>
  <c r="Y176" i="15" s="1"/>
  <c r="Q227" i="15"/>
  <c r="Q46" i="15"/>
  <c r="Y46" i="15" s="1"/>
  <c r="BG46" i="15" s="1"/>
  <c r="F46" i="22" s="1"/>
  <c r="Q159" i="15"/>
  <c r="Y159" i="15" s="1"/>
  <c r="Q250" i="15"/>
  <c r="Q324" i="15"/>
  <c r="Q120" i="15"/>
  <c r="Y120" i="15" s="1"/>
  <c r="Q218" i="15"/>
  <c r="Q300" i="15"/>
  <c r="Q393" i="15"/>
  <c r="Q366" i="15"/>
  <c r="Q50" i="15"/>
  <c r="Y50" i="15" s="1"/>
  <c r="Q199" i="15"/>
  <c r="Q66" i="15"/>
  <c r="Y66" i="15" s="1"/>
  <c r="BG66" i="15" s="1"/>
  <c r="F66" i="22" s="1"/>
  <c r="Q174" i="15"/>
  <c r="Q264" i="15"/>
  <c r="Q378" i="15"/>
  <c r="Q68" i="15"/>
  <c r="Y68" i="15" s="1"/>
  <c r="Q211" i="15"/>
  <c r="Q100" i="15"/>
  <c r="Y100" i="15" s="1"/>
  <c r="Q201" i="15"/>
  <c r="Q350" i="15"/>
  <c r="Q315" i="15"/>
  <c r="Q217" i="15"/>
  <c r="Q158" i="15"/>
  <c r="Q90" i="15"/>
  <c r="Y90" i="15" s="1"/>
  <c r="BG90" i="15" s="1"/>
  <c r="F90" i="22" s="1"/>
  <c r="Q16" i="15"/>
  <c r="Y16" i="15" s="1"/>
  <c r="Q298" i="15"/>
  <c r="Q193" i="15"/>
  <c r="Y193" i="15" s="1"/>
  <c r="Q133" i="15"/>
  <c r="Y133" i="15" s="1"/>
  <c r="Q60" i="15"/>
  <c r="Y60" i="15" s="1"/>
  <c r="Q323" i="15"/>
  <c r="Q228" i="15"/>
  <c r="Q169" i="15"/>
  <c r="Y169" i="15" s="1"/>
  <c r="Q103" i="15"/>
  <c r="Y103" i="15" s="1"/>
  <c r="Q86" i="15"/>
  <c r="Y86" i="15" s="1"/>
  <c r="Q190" i="15"/>
  <c r="Y190" i="15" s="1"/>
  <c r="Q277" i="15"/>
  <c r="Q357" i="15"/>
  <c r="Q45" i="15"/>
  <c r="Y45" i="15" s="1"/>
  <c r="BG45" i="15" s="1"/>
  <c r="F45" i="22" s="1"/>
  <c r="Q181" i="15"/>
  <c r="Q368" i="15"/>
  <c r="Q380" i="15"/>
  <c r="Q65" i="15"/>
  <c r="Y65" i="15" s="1"/>
  <c r="Q129" i="15"/>
  <c r="Y129" i="15" s="1"/>
  <c r="Q182" i="15"/>
  <c r="Y182" i="15" s="1"/>
  <c r="Q9" i="15"/>
  <c r="Y9" i="15" s="1"/>
  <c r="BG9" i="15" s="1"/>
  <c r="F9" i="22" s="1"/>
  <c r="Q61" i="15"/>
  <c r="Y61" i="15" s="1"/>
  <c r="Q170" i="15"/>
  <c r="Q259" i="15"/>
  <c r="Q19" i="15"/>
  <c r="Y19" i="15" s="1"/>
  <c r="Q136" i="15"/>
  <c r="Y136" i="15" s="1"/>
  <c r="Q230" i="15"/>
  <c r="Q308" i="15"/>
  <c r="Q397" i="15"/>
  <c r="Q64" i="15"/>
  <c r="Y64" i="15" s="1"/>
  <c r="BG64" i="15" s="1"/>
  <c r="F64" i="22" s="1"/>
  <c r="Q82" i="15"/>
  <c r="Y82" i="15" s="1"/>
  <c r="BG82" i="15" s="1"/>
  <c r="F82" i="22" s="1"/>
  <c r="Q186" i="15"/>
  <c r="Q83" i="15"/>
  <c r="Y83" i="15" s="1"/>
  <c r="BG83" i="15" s="1"/>
  <c r="F83" i="22" s="1"/>
  <c r="Q234" i="15"/>
  <c r="Q114" i="15"/>
  <c r="Y114" i="15" s="1"/>
  <c r="Q212" i="15"/>
  <c r="Q295" i="15"/>
  <c r="Q310" i="15"/>
  <c r="Q263" i="15"/>
  <c r="Q151" i="15"/>
  <c r="Y151" i="15" s="1"/>
  <c r="Q80" i="15"/>
  <c r="Y80" i="15" s="1"/>
  <c r="Q334" i="15"/>
  <c r="Q292" i="15"/>
  <c r="Q243" i="15"/>
  <c r="Q124" i="15"/>
  <c r="Y124" i="15" s="1"/>
  <c r="Q51" i="15"/>
  <c r="Y51" i="15" s="1"/>
  <c r="Q318" i="15"/>
  <c r="Q273" i="15"/>
  <c r="Q220" i="15"/>
  <c r="Q94" i="15"/>
  <c r="Y94" i="15" s="1"/>
  <c r="Q21" i="15"/>
  <c r="Y21" i="15" s="1"/>
  <c r="Q101" i="15"/>
  <c r="Y101" i="15" s="1"/>
  <c r="BG101" i="15" s="1"/>
  <c r="F101" i="22" s="1"/>
  <c r="Q203" i="15"/>
  <c r="Q367" i="15"/>
  <c r="Q13" i="15"/>
  <c r="Y13" i="15" s="1"/>
  <c r="Q289" i="15"/>
  <c r="Q363" i="15"/>
  <c r="S8" i="15" l="1"/>
  <c r="P8" i="14" s="1"/>
  <c r="P55" i="14"/>
  <c r="AA56" i="15"/>
  <c r="S6" i="15"/>
  <c r="P74" i="14"/>
  <c r="AA75" i="15"/>
  <c r="AT75" i="15"/>
  <c r="F75" i="21" s="1"/>
  <c r="BG75" i="15"/>
  <c r="F75" i="22" s="1"/>
  <c r="E76" i="19"/>
  <c r="AG75" i="15"/>
  <c r="F75" i="20" s="1"/>
  <c r="P40" i="14"/>
  <c r="AA41" i="15"/>
  <c r="AT41" i="15"/>
  <c r="F41" i="21" s="1"/>
  <c r="BG41" i="15"/>
  <c r="F41" i="22" s="1"/>
  <c r="E41" i="19"/>
  <c r="AG41" i="15"/>
  <c r="F41" i="20" s="1"/>
  <c r="BG74" i="15"/>
  <c r="F74" i="22" s="1"/>
  <c r="E74" i="19"/>
  <c r="AT74" i="15"/>
  <c r="F74" i="21" s="1"/>
  <c r="AG74" i="15"/>
  <c r="F74" i="20" s="1"/>
  <c r="P73" i="14"/>
  <c r="AA74" i="15"/>
  <c r="BG127" i="15"/>
  <c r="F127" i="22" s="1"/>
  <c r="E128" i="19"/>
  <c r="AG127" i="15"/>
  <c r="F127" i="20" s="1"/>
  <c r="AT127" i="15"/>
  <c r="F127" i="21" s="1"/>
  <c r="P138" i="14"/>
  <c r="AA139" i="15"/>
  <c r="P127" i="14"/>
  <c r="AA128" i="15"/>
  <c r="AT135" i="15"/>
  <c r="F135" i="21" s="1"/>
  <c r="AG135" i="15"/>
  <c r="F135" i="20" s="1"/>
  <c r="BG135" i="15"/>
  <c r="F135" i="22" s="1"/>
  <c r="E136" i="19"/>
  <c r="P134" i="14"/>
  <c r="AA135" i="15"/>
  <c r="P105" i="14"/>
  <c r="AA106" i="15"/>
  <c r="P109" i="14"/>
  <c r="AA110" i="15"/>
  <c r="BG116" i="15"/>
  <c r="F116" i="22" s="1"/>
  <c r="AT116" i="15"/>
  <c r="F116" i="21" s="1"/>
  <c r="E117" i="19"/>
  <c r="AG116" i="15"/>
  <c r="F116" i="20" s="1"/>
  <c r="P126" i="14"/>
  <c r="AA127" i="15"/>
  <c r="BG110" i="15"/>
  <c r="F110" i="22" s="1"/>
  <c r="AG110" i="15"/>
  <c r="F110" i="20" s="1"/>
  <c r="E111" i="19"/>
  <c r="AT110" i="15"/>
  <c r="F110" i="21" s="1"/>
  <c r="P117" i="14"/>
  <c r="AA118" i="15"/>
  <c r="P122" i="14"/>
  <c r="AA123" i="15"/>
  <c r="AG114" i="15"/>
  <c r="F114" i="20" s="1"/>
  <c r="AT114" i="15"/>
  <c r="F114" i="21" s="1"/>
  <c r="BG114" i="15"/>
  <c r="F114" i="22" s="1"/>
  <c r="E115" i="19"/>
  <c r="BG136" i="15"/>
  <c r="F136" i="22" s="1"/>
  <c r="E137" i="19"/>
  <c r="AT136" i="15"/>
  <c r="F136" i="21" s="1"/>
  <c r="AG136" i="15"/>
  <c r="F136" i="20" s="1"/>
  <c r="BG123" i="15"/>
  <c r="F123" i="22" s="1"/>
  <c r="AG123" i="15"/>
  <c r="F123" i="20" s="1"/>
  <c r="E124" i="19"/>
  <c r="AT123" i="15"/>
  <c r="F123" i="21" s="1"/>
  <c r="P113" i="14"/>
  <c r="AA114" i="15"/>
  <c r="P102" i="14"/>
  <c r="AA103" i="15"/>
  <c r="P115" i="14"/>
  <c r="AA116" i="15"/>
  <c r="AT103" i="15"/>
  <c r="F103" i="21" s="1"/>
  <c r="BG103" i="15"/>
  <c r="F103" i="22" s="1"/>
  <c r="E104" i="19"/>
  <c r="AG103" i="15"/>
  <c r="F103" i="20" s="1"/>
  <c r="E107" i="19"/>
  <c r="AT106" i="15"/>
  <c r="F106" i="21" s="1"/>
  <c r="AG106" i="15"/>
  <c r="F106" i="20" s="1"/>
  <c r="BG106" i="15"/>
  <c r="F106" i="22" s="1"/>
  <c r="P135" i="14"/>
  <c r="AA136" i="15"/>
  <c r="BG185" i="15"/>
  <c r="F185" i="22" s="1"/>
  <c r="E186" i="19"/>
  <c r="AT185" i="15"/>
  <c r="F185" i="21" s="1"/>
  <c r="AG185" i="15"/>
  <c r="F185" i="20" s="1"/>
  <c r="AG191" i="15"/>
  <c r="F191" i="20" s="1"/>
  <c r="BG191" i="15"/>
  <c r="F191" i="22" s="1"/>
  <c r="E192" i="19"/>
  <c r="AT191" i="15"/>
  <c r="F191" i="21" s="1"/>
  <c r="BG119" i="15"/>
  <c r="F119" i="22" s="1"/>
  <c r="AG119" i="15"/>
  <c r="F119" i="20" s="1"/>
  <c r="AT119" i="15"/>
  <c r="F119" i="21" s="1"/>
  <c r="E120" i="19"/>
  <c r="P67" i="14"/>
  <c r="AA68" i="15"/>
  <c r="P196" i="14"/>
  <c r="AA197" i="15"/>
  <c r="P183" i="14"/>
  <c r="AA184" i="15"/>
  <c r="AG180" i="15"/>
  <c r="F180" i="20" s="1"/>
  <c r="E181" i="19"/>
  <c r="BG180" i="15"/>
  <c r="F180" i="22" s="1"/>
  <c r="AT180" i="15"/>
  <c r="F180" i="21" s="1"/>
  <c r="BG188" i="15"/>
  <c r="F188" i="22" s="1"/>
  <c r="E189" i="19"/>
  <c r="AT188" i="15"/>
  <c r="F188" i="21" s="1"/>
  <c r="AG188" i="15"/>
  <c r="F188" i="20" s="1"/>
  <c r="AT184" i="15"/>
  <c r="F184" i="21" s="1"/>
  <c r="BG184" i="15"/>
  <c r="F184" i="22" s="1"/>
  <c r="E185" i="19"/>
  <c r="AG184" i="15"/>
  <c r="F184" i="20" s="1"/>
  <c r="BG134" i="15"/>
  <c r="F134" i="22" s="1"/>
  <c r="E135" i="19"/>
  <c r="AT134" i="15"/>
  <c r="F134" i="21" s="1"/>
  <c r="AG134" i="15"/>
  <c r="F134" i="20" s="1"/>
  <c r="BG197" i="15"/>
  <c r="F197" i="22" s="1"/>
  <c r="E198" i="19"/>
  <c r="AT197" i="15"/>
  <c r="F197" i="21" s="1"/>
  <c r="AG197" i="15"/>
  <c r="F197" i="20" s="1"/>
  <c r="P170" i="14"/>
  <c r="AA171" i="15"/>
  <c r="P194" i="14"/>
  <c r="AA195" i="15"/>
  <c r="P171" i="14"/>
  <c r="AA172" i="15"/>
  <c r="E183" i="19"/>
  <c r="BG182" i="15"/>
  <c r="F182" i="22" s="1"/>
  <c r="AT182" i="15"/>
  <c r="F182" i="21" s="1"/>
  <c r="AG182" i="15"/>
  <c r="F182" i="20" s="1"/>
  <c r="E191" i="19"/>
  <c r="AG190" i="15"/>
  <c r="F190" i="20" s="1"/>
  <c r="BG190" i="15"/>
  <c r="F190" i="22" s="1"/>
  <c r="AT190" i="15"/>
  <c r="F190" i="21" s="1"/>
  <c r="BG193" i="15"/>
  <c r="F193" i="22" s="1"/>
  <c r="AT193" i="15"/>
  <c r="F193" i="21" s="1"/>
  <c r="AG193" i="15"/>
  <c r="F193" i="20" s="1"/>
  <c r="E194" i="19"/>
  <c r="P187" i="14"/>
  <c r="AA188" i="15"/>
  <c r="P189" i="14"/>
  <c r="AA190" i="15"/>
  <c r="P118" i="14"/>
  <c r="AA119" i="15"/>
  <c r="P190" i="14"/>
  <c r="AA191" i="15"/>
  <c r="BG172" i="15"/>
  <c r="F172" i="22" s="1"/>
  <c r="AG172" i="15"/>
  <c r="F172" i="20" s="1"/>
  <c r="E173" i="19"/>
  <c r="AT172" i="15"/>
  <c r="F172" i="21" s="1"/>
  <c r="BG195" i="15"/>
  <c r="F195" i="22" s="1"/>
  <c r="E196" i="19"/>
  <c r="AT195" i="15"/>
  <c r="F195" i="21" s="1"/>
  <c r="AG195" i="15"/>
  <c r="F195" i="20" s="1"/>
  <c r="E193" i="19"/>
  <c r="AG192" i="15"/>
  <c r="F192" i="20" s="1"/>
  <c r="AT192" i="15"/>
  <c r="F192" i="21" s="1"/>
  <c r="BG192" i="15"/>
  <c r="F192" i="22" s="1"/>
  <c r="P181" i="14"/>
  <c r="AA182" i="15"/>
  <c r="P133" i="14"/>
  <c r="AA134" i="15"/>
  <c r="P184" i="14"/>
  <c r="AA185" i="15"/>
  <c r="P191" i="14"/>
  <c r="AA192" i="15"/>
  <c r="AT176" i="15"/>
  <c r="F176" i="21" s="1"/>
  <c r="BG176" i="15"/>
  <c r="F176" i="22" s="1"/>
  <c r="E177" i="19"/>
  <c r="AG176" i="15"/>
  <c r="F176" i="20" s="1"/>
  <c r="P192" i="14"/>
  <c r="AA193" i="15"/>
  <c r="P179" i="14"/>
  <c r="AA180" i="15"/>
  <c r="P175" i="14"/>
  <c r="AA176" i="15"/>
  <c r="BG171" i="15"/>
  <c r="F171" i="22" s="1"/>
  <c r="AG171" i="15"/>
  <c r="F171" i="20" s="1"/>
  <c r="AT171" i="15"/>
  <c r="F171" i="21" s="1"/>
  <c r="E172" i="19"/>
  <c r="AT198" i="15"/>
  <c r="F198" i="21" s="1"/>
  <c r="BG198" i="15"/>
  <c r="F198" i="22" s="1"/>
  <c r="E199" i="19"/>
  <c r="AG198" i="15"/>
  <c r="F198" i="20" s="1"/>
  <c r="P197" i="14"/>
  <c r="AA198" i="15"/>
  <c r="AT177" i="15"/>
  <c r="F177" i="21" s="1"/>
  <c r="AG177" i="15"/>
  <c r="F177" i="20" s="1"/>
  <c r="E178" i="19"/>
  <c r="BG177" i="15"/>
  <c r="F177" i="22" s="1"/>
  <c r="P176" i="14"/>
  <c r="AA177" i="15"/>
  <c r="P163" i="14"/>
  <c r="AA164" i="15"/>
  <c r="P162" i="14"/>
  <c r="AA163" i="15"/>
  <c r="P161" i="14"/>
  <c r="AA162" i="15"/>
  <c r="AT162" i="15"/>
  <c r="F162" i="21" s="1"/>
  <c r="BG162" i="15"/>
  <c r="F162" i="22" s="1"/>
  <c r="E163" i="19"/>
  <c r="AG162" i="15"/>
  <c r="F162" i="20" s="1"/>
  <c r="P91" i="14"/>
  <c r="AA92" i="15"/>
  <c r="AA10" i="15"/>
  <c r="AV10" i="15" s="1"/>
  <c r="H10" i="21" s="1"/>
  <c r="P77" i="14"/>
  <c r="AA78" i="15"/>
  <c r="AT78" i="15"/>
  <c r="F78" i="21" s="1"/>
  <c r="E79" i="19"/>
  <c r="AG78" i="15"/>
  <c r="F78" i="20" s="1"/>
  <c r="BG78" i="15"/>
  <c r="F78" i="22" s="1"/>
  <c r="P103" i="14"/>
  <c r="AA104" i="15"/>
  <c r="AG115" i="15"/>
  <c r="F115" i="20" s="1"/>
  <c r="AT115" i="15"/>
  <c r="F115" i="21" s="1"/>
  <c r="E116" i="19"/>
  <c r="BG115" i="15"/>
  <c r="F115" i="22" s="1"/>
  <c r="BG117" i="15"/>
  <c r="F117" i="22" s="1"/>
  <c r="AT117" i="15"/>
  <c r="F117" i="21" s="1"/>
  <c r="AG117" i="15"/>
  <c r="F117" i="20" s="1"/>
  <c r="E118" i="19"/>
  <c r="BG139" i="15"/>
  <c r="F139" i="22" s="1"/>
  <c r="E140" i="19"/>
  <c r="AG139" i="15"/>
  <c r="F139" i="20" s="1"/>
  <c r="AT139" i="15"/>
  <c r="F139" i="21" s="1"/>
  <c r="BG125" i="15"/>
  <c r="F125" i="22" s="1"/>
  <c r="AG125" i="15"/>
  <c r="F125" i="20" s="1"/>
  <c r="E126" i="19"/>
  <c r="AT125" i="15"/>
  <c r="F125" i="21" s="1"/>
  <c r="BG104" i="15"/>
  <c r="F104" i="22" s="1"/>
  <c r="E105" i="19"/>
  <c r="AT104" i="15"/>
  <c r="F104" i="21" s="1"/>
  <c r="AG104" i="15"/>
  <c r="F104" i="20" s="1"/>
  <c r="AT56" i="15"/>
  <c r="F56" i="21" s="1"/>
  <c r="BG56" i="15"/>
  <c r="F56" i="22" s="1"/>
  <c r="E56" i="19"/>
  <c r="AG56" i="15"/>
  <c r="F56" i="20" s="1"/>
  <c r="BG164" i="15"/>
  <c r="F164" i="22" s="1"/>
  <c r="E165" i="19"/>
  <c r="AG164" i="15"/>
  <c r="F164" i="20" s="1"/>
  <c r="AT164" i="15"/>
  <c r="F164" i="21" s="1"/>
  <c r="BG128" i="15"/>
  <c r="F128" i="22" s="1"/>
  <c r="AG128" i="15"/>
  <c r="F128" i="20" s="1"/>
  <c r="E129" i="19"/>
  <c r="AT128" i="15"/>
  <c r="F128" i="21" s="1"/>
  <c r="BG159" i="15"/>
  <c r="F159" i="22" s="1"/>
  <c r="E160" i="19"/>
  <c r="AT159" i="15"/>
  <c r="F159" i="21" s="1"/>
  <c r="AG159" i="15"/>
  <c r="F159" i="20" s="1"/>
  <c r="BG163" i="15"/>
  <c r="F163" i="22" s="1"/>
  <c r="AT163" i="15"/>
  <c r="F163" i="21" s="1"/>
  <c r="E164" i="19"/>
  <c r="AG163" i="15"/>
  <c r="F163" i="20" s="1"/>
  <c r="E93" i="19"/>
  <c r="AG92" i="15"/>
  <c r="F92" i="20" s="1"/>
  <c r="BG92" i="15"/>
  <c r="F92" i="22" s="1"/>
  <c r="AT92" i="15"/>
  <c r="F92" i="21" s="1"/>
  <c r="BG118" i="15"/>
  <c r="F118" i="22" s="1"/>
  <c r="AT118" i="15"/>
  <c r="F118" i="21" s="1"/>
  <c r="AG118" i="15"/>
  <c r="F118" i="20" s="1"/>
  <c r="E119" i="19"/>
  <c r="AT68" i="15"/>
  <c r="F68" i="21" s="1"/>
  <c r="BG68" i="15"/>
  <c r="F68" i="22" s="1"/>
  <c r="E68" i="19"/>
  <c r="AG68" i="15"/>
  <c r="F68" i="20" s="1"/>
  <c r="P112" i="14"/>
  <c r="AA113" i="15"/>
  <c r="P58" i="14"/>
  <c r="AA59" i="15"/>
  <c r="P71" i="14"/>
  <c r="AA72" i="15"/>
  <c r="P155" i="14"/>
  <c r="AA156" i="15"/>
  <c r="AT113" i="15"/>
  <c r="F113" i="21" s="1"/>
  <c r="E114" i="19"/>
  <c r="BG113" i="15"/>
  <c r="F113" i="22" s="1"/>
  <c r="AG113" i="15"/>
  <c r="F113" i="20" s="1"/>
  <c r="AT59" i="15"/>
  <c r="F59" i="21" s="1"/>
  <c r="BG59" i="15"/>
  <c r="F59" i="22" s="1"/>
  <c r="E59" i="19"/>
  <c r="AG59" i="15"/>
  <c r="F59" i="20" s="1"/>
  <c r="AT105" i="15"/>
  <c r="F105" i="21" s="1"/>
  <c r="E106" i="19"/>
  <c r="BG105" i="15"/>
  <c r="F105" i="22" s="1"/>
  <c r="AG105" i="15"/>
  <c r="F105" i="20" s="1"/>
  <c r="P72" i="14"/>
  <c r="AA73" i="15"/>
  <c r="P99" i="14"/>
  <c r="AA100" i="15"/>
  <c r="E121" i="19"/>
  <c r="AG120" i="15"/>
  <c r="F120" i="20" s="1"/>
  <c r="AT120" i="15"/>
  <c r="F120" i="21" s="1"/>
  <c r="BG120" i="15"/>
  <c r="F120" i="22" s="1"/>
  <c r="BG112" i="15"/>
  <c r="F112" i="22" s="1"/>
  <c r="E113" i="19"/>
  <c r="AG112" i="15"/>
  <c r="F112" i="20" s="1"/>
  <c r="AT112" i="15"/>
  <c r="F112" i="21" s="1"/>
  <c r="P119" i="14"/>
  <c r="AA120" i="15"/>
  <c r="E73" i="19"/>
  <c r="AT73" i="15"/>
  <c r="F73" i="21" s="1"/>
  <c r="AG73" i="15"/>
  <c r="F73" i="20" s="1"/>
  <c r="BG73" i="15"/>
  <c r="F73" i="22" s="1"/>
  <c r="P137" i="14"/>
  <c r="AA138" i="15"/>
  <c r="P108" i="14"/>
  <c r="AA109" i="15"/>
  <c r="P168" i="14"/>
  <c r="AA169" i="15"/>
  <c r="P165" i="14"/>
  <c r="AA166" i="15"/>
  <c r="BG165" i="15"/>
  <c r="F165" i="22" s="1"/>
  <c r="E166" i="19"/>
  <c r="AT165" i="15"/>
  <c r="F165" i="21" s="1"/>
  <c r="AG165" i="15"/>
  <c r="F165" i="20" s="1"/>
  <c r="AG72" i="15"/>
  <c r="F72" i="20" s="1"/>
  <c r="E72" i="19"/>
  <c r="AT72" i="15"/>
  <c r="F72" i="21" s="1"/>
  <c r="BG72" i="15"/>
  <c r="F72" i="22" s="1"/>
  <c r="AT129" i="15"/>
  <c r="F129" i="21" s="1"/>
  <c r="BG129" i="15"/>
  <c r="F129" i="22" s="1"/>
  <c r="E130" i="19"/>
  <c r="AG129" i="15"/>
  <c r="F129" i="20" s="1"/>
  <c r="E110" i="19"/>
  <c r="AG109" i="15"/>
  <c r="F109" i="20" s="1"/>
  <c r="AT109" i="15"/>
  <c r="F109" i="21" s="1"/>
  <c r="BG109" i="15"/>
  <c r="F109" i="22" s="1"/>
  <c r="E151" i="19"/>
  <c r="BG150" i="15"/>
  <c r="F150" i="22" s="1"/>
  <c r="AG150" i="15"/>
  <c r="F150" i="20" s="1"/>
  <c r="AT150" i="15"/>
  <c r="F150" i="21" s="1"/>
  <c r="P149" i="14"/>
  <c r="AA150" i="15"/>
  <c r="AT100" i="15"/>
  <c r="F100" i="21" s="1"/>
  <c r="BG100" i="15"/>
  <c r="F100" i="22" s="1"/>
  <c r="E101" i="19"/>
  <c r="AG100" i="15"/>
  <c r="F100" i="20" s="1"/>
  <c r="BG156" i="15"/>
  <c r="F156" i="22" s="1"/>
  <c r="E157" i="19"/>
  <c r="AT156" i="15"/>
  <c r="F156" i="21" s="1"/>
  <c r="AG156" i="15"/>
  <c r="F156" i="20" s="1"/>
  <c r="BG160" i="15"/>
  <c r="F160" i="22" s="1"/>
  <c r="AT160" i="15"/>
  <c r="F160" i="21" s="1"/>
  <c r="E161" i="19"/>
  <c r="AG160" i="15"/>
  <c r="F160" i="20" s="1"/>
  <c r="P145" i="14"/>
  <c r="AA146" i="15"/>
  <c r="BG146" i="15"/>
  <c r="F146" i="22" s="1"/>
  <c r="E147" i="19"/>
  <c r="AG146" i="15"/>
  <c r="F146" i="20" s="1"/>
  <c r="AT146" i="15"/>
  <c r="F146" i="21" s="1"/>
  <c r="E139" i="19"/>
  <c r="AT138" i="15"/>
  <c r="F138" i="21" s="1"/>
  <c r="AG138" i="15"/>
  <c r="F138" i="20" s="1"/>
  <c r="BG138" i="15"/>
  <c r="F138" i="22" s="1"/>
  <c r="P57" i="14"/>
  <c r="AA58" i="15"/>
  <c r="P166" i="14"/>
  <c r="AA167" i="15"/>
  <c r="P111" i="14"/>
  <c r="AA112" i="15"/>
  <c r="BG169" i="15"/>
  <c r="F169" i="22" s="1"/>
  <c r="E170" i="19"/>
  <c r="AG169" i="15"/>
  <c r="F169" i="20" s="1"/>
  <c r="AT169" i="15"/>
  <c r="F169" i="21" s="1"/>
  <c r="AT167" i="15"/>
  <c r="F167" i="21" s="1"/>
  <c r="BG167" i="15"/>
  <c r="F167" i="22" s="1"/>
  <c r="E168" i="19"/>
  <c r="AG167" i="15"/>
  <c r="F167" i="20" s="1"/>
  <c r="E58" i="19"/>
  <c r="BG58" i="15"/>
  <c r="F58" i="22" s="1"/>
  <c r="AT58" i="15"/>
  <c r="F58" i="21" s="1"/>
  <c r="AG58" i="15"/>
  <c r="F58" i="20" s="1"/>
  <c r="AT166" i="15"/>
  <c r="F166" i="21" s="1"/>
  <c r="BG166" i="15"/>
  <c r="F166" i="22" s="1"/>
  <c r="E167" i="19"/>
  <c r="AG166" i="15"/>
  <c r="F166" i="20" s="1"/>
  <c r="P159" i="14"/>
  <c r="AA160" i="15"/>
  <c r="P128" i="14"/>
  <c r="AA129" i="15"/>
  <c r="P164" i="14"/>
  <c r="AA165" i="15"/>
  <c r="P104" i="14"/>
  <c r="AA105" i="15"/>
  <c r="BG102" i="15"/>
  <c r="F102" i="22" s="1"/>
  <c r="AT102" i="15"/>
  <c r="F102" i="21" s="1"/>
  <c r="AG102" i="15"/>
  <c r="F102" i="20" s="1"/>
  <c r="E103" i="19"/>
  <c r="P101" i="14"/>
  <c r="AA102" i="15"/>
  <c r="J60" i="20"/>
  <c r="E20" i="19"/>
  <c r="AG20" i="15"/>
  <c r="F20" i="20" s="1"/>
  <c r="AT20" i="15"/>
  <c r="F20" i="21" s="1"/>
  <c r="BG20" i="15"/>
  <c r="F20" i="22" s="1"/>
  <c r="P20" i="14"/>
  <c r="AA20" i="15"/>
  <c r="AT80" i="15"/>
  <c r="F80" i="21" s="1"/>
  <c r="BG80" i="15"/>
  <c r="F80" i="22" s="1"/>
  <c r="E81" i="19"/>
  <c r="AG80" i="15"/>
  <c r="F80" i="20" s="1"/>
  <c r="P79" i="14"/>
  <c r="AA80" i="15"/>
  <c r="P78" i="14"/>
  <c r="AA79" i="15"/>
  <c r="P59" i="14"/>
  <c r="AA60" i="15"/>
  <c r="AG79" i="15"/>
  <c r="F79" i="20" s="1"/>
  <c r="E80" i="19"/>
  <c r="AT79" i="15"/>
  <c r="F79" i="21" s="1"/>
  <c r="BG79" i="15"/>
  <c r="F79" i="22" s="1"/>
  <c r="AT60" i="15"/>
  <c r="F60" i="21" s="1"/>
  <c r="BG60" i="15"/>
  <c r="F60" i="22" s="1"/>
  <c r="E60" i="19"/>
  <c r="AG60" i="15"/>
  <c r="F60" i="20" s="1"/>
  <c r="AG63" i="15"/>
  <c r="F63" i="20" s="1"/>
  <c r="E63" i="19"/>
  <c r="AT63" i="15"/>
  <c r="F63" i="21" s="1"/>
  <c r="BG63" i="15"/>
  <c r="F63" i="22" s="1"/>
  <c r="BG54" i="15"/>
  <c r="F54" i="22" s="1"/>
  <c r="E54" i="19"/>
  <c r="AG54" i="15"/>
  <c r="F54" i="20" s="1"/>
  <c r="AT54" i="15"/>
  <c r="F54" i="21" s="1"/>
  <c r="AT23" i="15"/>
  <c r="F23" i="21" s="1"/>
  <c r="BG23" i="15"/>
  <c r="F23" i="22" s="1"/>
  <c r="E23" i="19"/>
  <c r="AG23" i="15"/>
  <c r="F23" i="20" s="1"/>
  <c r="AT62" i="15"/>
  <c r="F62" i="21" s="1"/>
  <c r="BG62" i="15"/>
  <c r="F62" i="22" s="1"/>
  <c r="E62" i="19"/>
  <c r="AG62" i="15"/>
  <c r="F62" i="20" s="1"/>
  <c r="P53" i="14"/>
  <c r="AA54" i="15"/>
  <c r="P13" i="14"/>
  <c r="AA13" i="15"/>
  <c r="P61" i="14"/>
  <c r="AA62" i="15"/>
  <c r="AG65" i="15"/>
  <c r="F65" i="20" s="1"/>
  <c r="AT65" i="15"/>
  <c r="F65" i="21" s="1"/>
  <c r="BG65" i="15"/>
  <c r="F65" i="22" s="1"/>
  <c r="E65" i="19"/>
  <c r="P64" i="14"/>
  <c r="AA65" i="15"/>
  <c r="P52" i="14"/>
  <c r="AA53" i="15"/>
  <c r="E13" i="19"/>
  <c r="AT13" i="15"/>
  <c r="F13" i="21" s="1"/>
  <c r="AG13" i="15"/>
  <c r="F13" i="20" s="1"/>
  <c r="BG13" i="15"/>
  <c r="F13" i="22" s="1"/>
  <c r="E53" i="19"/>
  <c r="AG53" i="15"/>
  <c r="F53" i="20" s="1"/>
  <c r="AT53" i="15"/>
  <c r="F53" i="21" s="1"/>
  <c r="BG53" i="15"/>
  <c r="F53" i="22" s="1"/>
  <c r="P23" i="14"/>
  <c r="AA23" i="15"/>
  <c r="P62" i="14"/>
  <c r="AA63" i="15"/>
  <c r="P49" i="14"/>
  <c r="AA50" i="15"/>
  <c r="P25" i="14"/>
  <c r="AA26" i="15"/>
  <c r="AT50" i="15"/>
  <c r="F50" i="21" s="1"/>
  <c r="E50" i="19"/>
  <c r="BG50" i="15"/>
  <c r="F50" i="22" s="1"/>
  <c r="AG50" i="15"/>
  <c r="F50" i="20" s="1"/>
  <c r="BG26" i="15"/>
  <c r="F26" i="22" s="1"/>
  <c r="E26" i="19"/>
  <c r="AG26" i="15"/>
  <c r="F26" i="20" s="1"/>
  <c r="AT26" i="15"/>
  <c r="F26" i="21" s="1"/>
  <c r="AK22" i="15"/>
  <c r="I22" i="20" s="1"/>
  <c r="E148" i="19"/>
  <c r="AT147" i="15"/>
  <c r="F147" i="21" s="1"/>
  <c r="BG147" i="15"/>
  <c r="F147" i="22" s="1"/>
  <c r="AG147" i="15"/>
  <c r="F147" i="20" s="1"/>
  <c r="AT137" i="15"/>
  <c r="F137" i="21" s="1"/>
  <c r="E138" i="19"/>
  <c r="AG137" i="15"/>
  <c r="F137" i="20" s="1"/>
  <c r="BG137" i="15"/>
  <c r="F137" i="22" s="1"/>
  <c r="P146" i="14"/>
  <c r="AA147" i="15"/>
  <c r="P144" i="14"/>
  <c r="AA145" i="15"/>
  <c r="P136" i="14"/>
  <c r="AA137" i="15"/>
  <c r="P131" i="14"/>
  <c r="AA132" i="15"/>
  <c r="AT145" i="15"/>
  <c r="F145" i="21" s="1"/>
  <c r="BG145" i="15"/>
  <c r="F145" i="22" s="1"/>
  <c r="E146" i="19"/>
  <c r="AG145" i="15"/>
  <c r="F145" i="20" s="1"/>
  <c r="AT144" i="15"/>
  <c r="F144" i="21" s="1"/>
  <c r="AG144" i="15"/>
  <c r="F144" i="20" s="1"/>
  <c r="BG144" i="15"/>
  <c r="F144" i="22" s="1"/>
  <c r="E145" i="19"/>
  <c r="AG132" i="15"/>
  <c r="F132" i="20" s="1"/>
  <c r="AT132" i="15"/>
  <c r="F132" i="21" s="1"/>
  <c r="BG132" i="15"/>
  <c r="F132" i="22" s="1"/>
  <c r="E133" i="19"/>
  <c r="P143" i="14"/>
  <c r="AA144" i="15"/>
  <c r="J30" i="20"/>
  <c r="AK9" i="15"/>
  <c r="I9" i="20" s="1"/>
  <c r="AT94" i="15"/>
  <c r="F94" i="21" s="1"/>
  <c r="E95" i="19"/>
  <c r="BG94" i="15"/>
  <c r="F94" i="22" s="1"/>
  <c r="AG94" i="15"/>
  <c r="F94" i="20" s="1"/>
  <c r="AT87" i="15"/>
  <c r="F87" i="21" s="1"/>
  <c r="BG87" i="15"/>
  <c r="F87" i="22" s="1"/>
  <c r="E88" i="19"/>
  <c r="AG87" i="15"/>
  <c r="F87" i="20" s="1"/>
  <c r="P70" i="14"/>
  <c r="AA71" i="15"/>
  <c r="AT143" i="15"/>
  <c r="F143" i="21" s="1"/>
  <c r="BG143" i="15"/>
  <c r="F143" i="22" s="1"/>
  <c r="E144" i="19"/>
  <c r="AG143" i="15"/>
  <c r="F143" i="20" s="1"/>
  <c r="P152" i="14"/>
  <c r="AA153" i="15"/>
  <c r="P120" i="14"/>
  <c r="AA121" i="15"/>
  <c r="AT86" i="15"/>
  <c r="F86" i="21" s="1"/>
  <c r="BG86" i="15"/>
  <c r="F86" i="22" s="1"/>
  <c r="E87" i="19"/>
  <c r="AG86" i="15"/>
  <c r="F86" i="20" s="1"/>
  <c r="AG140" i="15"/>
  <c r="F140" i="20" s="1"/>
  <c r="BG140" i="15"/>
  <c r="F140" i="22" s="1"/>
  <c r="E141" i="19"/>
  <c r="AT140" i="15"/>
  <c r="F140" i="21" s="1"/>
  <c r="P148" i="14"/>
  <c r="AA149" i="15"/>
  <c r="E155" i="19"/>
  <c r="AG154" i="15"/>
  <c r="F154" i="20" s="1"/>
  <c r="AT154" i="15"/>
  <c r="F154" i="21" s="1"/>
  <c r="BG154" i="15"/>
  <c r="F154" i="22" s="1"/>
  <c r="BG151" i="15"/>
  <c r="F151" i="22" s="1"/>
  <c r="AT151" i="15"/>
  <c r="F151" i="21" s="1"/>
  <c r="AG151" i="15"/>
  <c r="F151" i="20" s="1"/>
  <c r="E152" i="19"/>
  <c r="E150" i="19"/>
  <c r="AG149" i="15"/>
  <c r="F149" i="20" s="1"/>
  <c r="AT149" i="15"/>
  <c r="F149" i="21" s="1"/>
  <c r="BG149" i="15"/>
  <c r="F149" i="22" s="1"/>
  <c r="AT130" i="15"/>
  <c r="F130" i="21" s="1"/>
  <c r="BG130" i="15"/>
  <c r="F130" i="22" s="1"/>
  <c r="AG130" i="15"/>
  <c r="F130" i="20" s="1"/>
  <c r="E131" i="19"/>
  <c r="P50" i="14"/>
  <c r="AA51" i="15"/>
  <c r="BG93" i="15"/>
  <c r="F93" i="22" s="1"/>
  <c r="E94" i="19"/>
  <c r="AG93" i="15"/>
  <c r="F93" i="20" s="1"/>
  <c r="AT93" i="15"/>
  <c r="F93" i="21" s="1"/>
  <c r="AG51" i="15"/>
  <c r="F51" i="20" s="1"/>
  <c r="AT51" i="15"/>
  <c r="F51" i="21" s="1"/>
  <c r="BG51" i="15"/>
  <c r="F51" i="22" s="1"/>
  <c r="E51" i="19"/>
  <c r="BG131" i="15"/>
  <c r="F131" i="22" s="1"/>
  <c r="E132" i="19"/>
  <c r="AG131" i="15"/>
  <c r="F131" i="20" s="1"/>
  <c r="AT131" i="15"/>
  <c r="F131" i="21" s="1"/>
  <c r="AT55" i="15"/>
  <c r="F55" i="21" s="1"/>
  <c r="E55" i="19"/>
  <c r="AG55" i="15"/>
  <c r="F55" i="20" s="1"/>
  <c r="BG55" i="15"/>
  <c r="F55" i="22" s="1"/>
  <c r="AT153" i="15"/>
  <c r="F153" i="21" s="1"/>
  <c r="BG153" i="15"/>
  <c r="F153" i="22" s="1"/>
  <c r="E154" i="19"/>
  <c r="AG153" i="15"/>
  <c r="F153" i="20" s="1"/>
  <c r="P121" i="14"/>
  <c r="AA122" i="15"/>
  <c r="P80" i="14"/>
  <c r="AA81" i="15"/>
  <c r="P85" i="14"/>
  <c r="AA86" i="15"/>
  <c r="P141" i="14"/>
  <c r="AA142" i="15"/>
  <c r="P132" i="14"/>
  <c r="AA133" i="15"/>
  <c r="P54" i="14"/>
  <c r="AA55" i="15"/>
  <c r="BG124" i="15"/>
  <c r="F124" i="22" s="1"/>
  <c r="E125" i="19"/>
  <c r="AT124" i="15"/>
  <c r="F124" i="21" s="1"/>
  <c r="AG124" i="15"/>
  <c r="F124" i="20" s="1"/>
  <c r="E61" i="19"/>
  <c r="AG61" i="15"/>
  <c r="F61" i="20" s="1"/>
  <c r="AT61" i="15"/>
  <c r="F61" i="21" s="1"/>
  <c r="BG61" i="15"/>
  <c r="F61" i="22" s="1"/>
  <c r="AT121" i="15"/>
  <c r="F121" i="21" s="1"/>
  <c r="BG121" i="15"/>
  <c r="F121" i="22" s="1"/>
  <c r="E122" i="19"/>
  <c r="AG121" i="15"/>
  <c r="F121" i="20" s="1"/>
  <c r="AT48" i="15"/>
  <c r="F48" i="21" s="1"/>
  <c r="BG48" i="15"/>
  <c r="F48" i="22" s="1"/>
  <c r="E48" i="19"/>
  <c r="AG48" i="15"/>
  <c r="F48" i="20" s="1"/>
  <c r="E127" i="19"/>
  <c r="AG126" i="15"/>
  <c r="F126" i="20" s="1"/>
  <c r="BG126" i="15"/>
  <c r="F126" i="22" s="1"/>
  <c r="AT126" i="15"/>
  <c r="F126" i="21" s="1"/>
  <c r="P93" i="14"/>
  <c r="AA94" i="15"/>
  <c r="P47" i="14"/>
  <c r="AA48" i="15"/>
  <c r="P129" i="14"/>
  <c r="AA130" i="15"/>
  <c r="P60" i="14"/>
  <c r="AA61" i="15"/>
  <c r="P151" i="14"/>
  <c r="AA152" i="15"/>
  <c r="P153" i="14"/>
  <c r="AA154" i="15"/>
  <c r="E123" i="19"/>
  <c r="AT122" i="15"/>
  <c r="F122" i="21" s="1"/>
  <c r="AG122" i="15"/>
  <c r="F122" i="20" s="1"/>
  <c r="BG122" i="15"/>
  <c r="F122" i="22" s="1"/>
  <c r="AT142" i="15"/>
  <c r="F142" i="21" s="1"/>
  <c r="AG142" i="15"/>
  <c r="F142" i="20" s="1"/>
  <c r="BG142" i="15"/>
  <c r="F142" i="22" s="1"/>
  <c r="E143" i="19"/>
  <c r="P92" i="14"/>
  <c r="AA93" i="15"/>
  <c r="P125" i="14"/>
  <c r="AA126" i="15"/>
  <c r="P139" i="14"/>
  <c r="AA140" i="15"/>
  <c r="P140" i="14"/>
  <c r="AA141" i="15"/>
  <c r="E82" i="19"/>
  <c r="AG81" i="15"/>
  <c r="F81" i="20" s="1"/>
  <c r="AT81" i="15"/>
  <c r="F81" i="21" s="1"/>
  <c r="BG81" i="15"/>
  <c r="F81" i="22" s="1"/>
  <c r="P130" i="14"/>
  <c r="AA131" i="15"/>
  <c r="BG133" i="15"/>
  <c r="F133" i="22" s="1"/>
  <c r="E134" i="19"/>
  <c r="AT133" i="15"/>
  <c r="F133" i="21" s="1"/>
  <c r="AG133" i="15"/>
  <c r="F133" i="20" s="1"/>
  <c r="AT152" i="15"/>
  <c r="F152" i="21" s="1"/>
  <c r="BG152" i="15"/>
  <c r="F152" i="22" s="1"/>
  <c r="E153" i="19"/>
  <c r="AG152" i="15"/>
  <c r="F152" i="20" s="1"/>
  <c r="AT96" i="15"/>
  <c r="F96" i="21" s="1"/>
  <c r="BG96" i="15"/>
  <c r="F96" i="22" s="1"/>
  <c r="E97" i="19"/>
  <c r="AG96" i="15"/>
  <c r="F96" i="20" s="1"/>
  <c r="P123" i="14"/>
  <c r="AA124" i="15"/>
  <c r="P142" i="14"/>
  <c r="AA143" i="15"/>
  <c r="P150" i="14"/>
  <c r="AA151" i="15"/>
  <c r="P86" i="14"/>
  <c r="AA87" i="15"/>
  <c r="AT71" i="15"/>
  <c r="F71" i="21" s="1"/>
  <c r="E71" i="19"/>
  <c r="BG71" i="15"/>
  <c r="F71" i="22" s="1"/>
  <c r="AG71" i="15"/>
  <c r="F71" i="20" s="1"/>
  <c r="P95" i="14"/>
  <c r="AA96" i="15"/>
  <c r="E142" i="19"/>
  <c r="AT141" i="15"/>
  <c r="F141" i="21" s="1"/>
  <c r="AG141" i="15"/>
  <c r="F141" i="20" s="1"/>
  <c r="BG141" i="15"/>
  <c r="F141" i="22" s="1"/>
  <c r="J4" i="22"/>
  <c r="BK4" i="15"/>
  <c r="I4" i="22" s="1"/>
  <c r="AL4" i="15"/>
  <c r="AK4" i="15" s="1"/>
  <c r="I4" i="20" s="1"/>
  <c r="C4" i="21"/>
  <c r="C4" i="22"/>
  <c r="BG21" i="15"/>
  <c r="F21" i="22" s="1"/>
  <c r="E21" i="19"/>
  <c r="AT21" i="15"/>
  <c r="F21" i="21" s="1"/>
  <c r="AG21" i="15"/>
  <c r="F21" i="20" s="1"/>
  <c r="AT22" i="15"/>
  <c r="F22" i="21" s="1"/>
  <c r="BG22" i="15"/>
  <c r="F22" i="22" s="1"/>
  <c r="E22" i="19"/>
  <c r="AG22" i="15"/>
  <c r="F22" i="20" s="1"/>
  <c r="P17" i="14"/>
  <c r="AA17" i="15"/>
  <c r="AT17" i="15"/>
  <c r="F17" i="21" s="1"/>
  <c r="BG17" i="15"/>
  <c r="F17" i="22" s="1"/>
  <c r="E17" i="19"/>
  <c r="AG17" i="15"/>
  <c r="F17" i="20" s="1"/>
  <c r="P22" i="14"/>
  <c r="AA22" i="15"/>
  <c r="P21" i="14"/>
  <c r="AA21" i="15"/>
  <c r="AK6" i="15"/>
  <c r="I6" i="20" s="1"/>
  <c r="AK8" i="15"/>
  <c r="I8" i="20" s="1"/>
  <c r="AK28" i="15"/>
  <c r="I28" i="20" s="1"/>
  <c r="AV37" i="15"/>
  <c r="H37" i="21" s="1"/>
  <c r="BI37" i="15"/>
  <c r="H37" i="22" s="1"/>
  <c r="AV30" i="15"/>
  <c r="H30" i="21" s="1"/>
  <c r="BI30" i="15"/>
  <c r="H30" i="22" s="1"/>
  <c r="AV25" i="15"/>
  <c r="H25" i="21" s="1"/>
  <c r="BI25" i="15"/>
  <c r="H25" i="22" s="1"/>
  <c r="AV39" i="15"/>
  <c r="H39" i="21" s="1"/>
  <c r="BI39" i="15"/>
  <c r="H39" i="22" s="1"/>
  <c r="AV16" i="15"/>
  <c r="H16" i="21" s="1"/>
  <c r="BI16" i="15"/>
  <c r="H16" i="22" s="1"/>
  <c r="G38" i="19"/>
  <c r="BI38" i="15"/>
  <c r="H38" i="22" s="1"/>
  <c r="AV19" i="15"/>
  <c r="H19" i="21" s="1"/>
  <c r="BI19" i="15"/>
  <c r="H19" i="22" s="1"/>
  <c r="AV36" i="15"/>
  <c r="H36" i="21" s="1"/>
  <c r="BI36" i="15"/>
  <c r="H36" i="22" s="1"/>
  <c r="AK18" i="15"/>
  <c r="I18" i="20" s="1"/>
  <c r="AK13" i="15"/>
  <c r="I13" i="20" s="1"/>
  <c r="AK23" i="15"/>
  <c r="I23" i="20" s="1"/>
  <c r="J23" i="20"/>
  <c r="I44" i="21"/>
  <c r="I67" i="21"/>
  <c r="I102" i="21"/>
  <c r="I114" i="21"/>
  <c r="I58" i="21"/>
  <c r="AT37" i="15"/>
  <c r="BG37" i="15"/>
  <c r="F37" i="22" s="1"/>
  <c r="I6" i="21"/>
  <c r="AT7" i="15"/>
  <c r="BG7" i="15"/>
  <c r="F7" i="22" s="1"/>
  <c r="I93" i="21"/>
  <c r="AK12" i="15"/>
  <c r="I12" i="20" s="1"/>
  <c r="I32" i="21"/>
  <c r="I71" i="21"/>
  <c r="G12" i="21"/>
  <c r="C11" i="21"/>
  <c r="C11" i="22"/>
  <c r="C14" i="21"/>
  <c r="C14" i="22"/>
  <c r="I61" i="21"/>
  <c r="I75" i="21"/>
  <c r="I29" i="21"/>
  <c r="I84" i="21"/>
  <c r="E27" i="19"/>
  <c r="BG27" i="15"/>
  <c r="F27" i="22" s="1"/>
  <c r="AT32" i="15"/>
  <c r="BG32" i="15"/>
  <c r="F32" i="22" s="1"/>
  <c r="I12" i="21"/>
  <c r="I14" i="21"/>
  <c r="I24" i="21"/>
  <c r="I56" i="21"/>
  <c r="J31" i="20"/>
  <c r="I88" i="21"/>
  <c r="I80" i="21"/>
  <c r="I98" i="21"/>
  <c r="I107" i="21"/>
  <c r="I38" i="21"/>
  <c r="I46" i="21"/>
  <c r="AT19" i="15"/>
  <c r="BG19" i="15"/>
  <c r="F19" i="22" s="1"/>
  <c r="AT16" i="15"/>
  <c r="BG16" i="15"/>
  <c r="F16" i="22" s="1"/>
  <c r="AT25" i="15"/>
  <c r="BG25" i="15"/>
  <c r="F25" i="22" s="1"/>
  <c r="I9" i="21"/>
  <c r="AK17" i="15"/>
  <c r="I17" i="20" s="1"/>
  <c r="I104" i="21"/>
  <c r="I25" i="21"/>
  <c r="I86" i="21"/>
  <c r="I31" i="21"/>
  <c r="I51" i="21"/>
  <c r="I116" i="21"/>
  <c r="I33" i="21"/>
  <c r="I53" i="21"/>
  <c r="G7" i="21"/>
  <c r="G11" i="21"/>
  <c r="I40" i="21"/>
  <c r="I70" i="21"/>
  <c r="I19" i="21"/>
  <c r="G10" i="21"/>
  <c r="AT18" i="15"/>
  <c r="BG18" i="15"/>
  <c r="F18" i="22" s="1"/>
  <c r="I8" i="21"/>
  <c r="I10" i="21"/>
  <c r="I111" i="21"/>
  <c r="I92" i="21"/>
  <c r="I117" i="21"/>
  <c r="I109" i="21"/>
  <c r="I43" i="21"/>
  <c r="I39" i="21"/>
  <c r="I52" i="21"/>
  <c r="G9" i="21"/>
  <c r="I85" i="21"/>
  <c r="I17" i="21"/>
  <c r="G14" i="21"/>
  <c r="I97" i="21"/>
  <c r="C7" i="21"/>
  <c r="C7" i="22"/>
  <c r="I21" i="21"/>
  <c r="AT8" i="15"/>
  <c r="BG8" i="15"/>
  <c r="F8" i="22" s="1"/>
  <c r="AT38" i="15"/>
  <c r="BG38" i="15"/>
  <c r="F38" i="22" s="1"/>
  <c r="AT10" i="15"/>
  <c r="BG10" i="15"/>
  <c r="F10" i="22" s="1"/>
  <c r="AK11" i="15"/>
  <c r="I11" i="20" s="1"/>
  <c r="I20" i="21"/>
  <c r="I11" i="21"/>
  <c r="I47" i="21"/>
  <c r="I50" i="21"/>
  <c r="I22" i="21"/>
  <c r="I54" i="21"/>
  <c r="C6" i="21"/>
  <c r="C6" i="22"/>
  <c r="I45" i="21"/>
  <c r="I115" i="21"/>
  <c r="I90" i="21"/>
  <c r="G6" i="21"/>
  <c r="C8" i="21"/>
  <c r="C8" i="22"/>
  <c r="I77" i="21"/>
  <c r="I110" i="21"/>
  <c r="I26" i="21"/>
  <c r="G5" i="21"/>
  <c r="C13" i="21"/>
  <c r="C13" i="22"/>
  <c r="I13" i="21"/>
  <c r="AT39" i="15"/>
  <c r="BG39" i="15"/>
  <c r="F39" i="22" s="1"/>
  <c r="I28" i="21"/>
  <c r="G8" i="21"/>
  <c r="C5" i="21"/>
  <c r="C5" i="22"/>
  <c r="I118" i="21"/>
  <c r="I99" i="21"/>
  <c r="I34" i="21"/>
  <c r="C9" i="21"/>
  <c r="C9" i="22"/>
  <c r="AT36" i="15"/>
  <c r="BG36" i="15"/>
  <c r="F36" i="22" s="1"/>
  <c r="AT11" i="15"/>
  <c r="BG11" i="15"/>
  <c r="F11" i="22" s="1"/>
  <c r="I7" i="21"/>
  <c r="AT30" i="15"/>
  <c r="BG30" i="15"/>
  <c r="F30" i="22" s="1"/>
  <c r="I83" i="21"/>
  <c r="I79" i="21"/>
  <c r="I35" i="21"/>
  <c r="I66" i="21"/>
  <c r="G13" i="21"/>
  <c r="I27" i="21"/>
  <c r="C12" i="21"/>
  <c r="C12" i="22"/>
  <c r="I63" i="21"/>
  <c r="I103" i="21"/>
  <c r="I65" i="21"/>
  <c r="C10" i="21"/>
  <c r="C10" i="22"/>
  <c r="I18" i="21"/>
  <c r="E83" i="19"/>
  <c r="AT82" i="15"/>
  <c r="AG82" i="15"/>
  <c r="F82" i="20" s="1"/>
  <c r="P84" i="14"/>
  <c r="AA85" i="15"/>
  <c r="BI85" i="15" s="1"/>
  <c r="H85" i="22" s="1"/>
  <c r="AT101" i="15"/>
  <c r="E102" i="19"/>
  <c r="AG101" i="15"/>
  <c r="F101" i="20" s="1"/>
  <c r="AT84" i="15"/>
  <c r="E85" i="19"/>
  <c r="AG84" i="15"/>
  <c r="F84" i="20" s="1"/>
  <c r="P82" i="14"/>
  <c r="AA83" i="15"/>
  <c r="BI83" i="15" s="1"/>
  <c r="H83" i="22" s="1"/>
  <c r="AK155" i="15"/>
  <c r="I155" i="20" s="1"/>
  <c r="J155" i="20"/>
  <c r="AK117" i="15"/>
  <c r="I117" i="20" s="1"/>
  <c r="J117" i="20"/>
  <c r="AK25" i="15"/>
  <c r="I25" i="20" s="1"/>
  <c r="J25" i="20"/>
  <c r="AK139" i="15"/>
  <c r="I139" i="20" s="1"/>
  <c r="J139" i="20"/>
  <c r="J58" i="20"/>
  <c r="AK58" i="15"/>
  <c r="I58" i="20" s="1"/>
  <c r="J92" i="20"/>
  <c r="AK92" i="15"/>
  <c r="I92" i="20" s="1"/>
  <c r="AK169" i="15"/>
  <c r="I169" i="20" s="1"/>
  <c r="J169" i="20"/>
  <c r="J134" i="20"/>
  <c r="AK134" i="15"/>
  <c r="I134" i="20" s="1"/>
  <c r="AK165" i="15"/>
  <c r="I165" i="20" s="1"/>
  <c r="J165" i="20"/>
  <c r="AK166" i="15"/>
  <c r="I166" i="20" s="1"/>
  <c r="J166" i="20"/>
  <c r="AK72" i="15"/>
  <c r="I72" i="20" s="1"/>
  <c r="J72" i="20"/>
  <c r="AK90" i="15"/>
  <c r="I90" i="20" s="1"/>
  <c r="J90" i="20"/>
  <c r="AK101" i="15"/>
  <c r="I101" i="20" s="1"/>
  <c r="J101" i="20"/>
  <c r="AK19" i="15"/>
  <c r="I19" i="20" s="1"/>
  <c r="J19" i="20"/>
  <c r="AK141" i="15"/>
  <c r="I141" i="20" s="1"/>
  <c r="J141" i="20"/>
  <c r="J42" i="20"/>
  <c r="AK42" i="15"/>
  <c r="I42" i="20" s="1"/>
  <c r="AK29" i="15"/>
  <c r="I29" i="20" s="1"/>
  <c r="J29" i="20"/>
  <c r="AK39" i="15"/>
  <c r="I39" i="20" s="1"/>
  <c r="J39" i="20"/>
  <c r="AK158" i="15"/>
  <c r="I158" i="20" s="1"/>
  <c r="J158" i="20"/>
  <c r="AK183" i="15"/>
  <c r="I183" i="20" s="1"/>
  <c r="J183" i="20"/>
  <c r="AK142" i="15"/>
  <c r="I142" i="20" s="1"/>
  <c r="J142" i="20"/>
  <c r="AK124" i="15"/>
  <c r="I124" i="20" s="1"/>
  <c r="J124" i="20"/>
  <c r="J175" i="20"/>
  <c r="AK175" i="15"/>
  <c r="I175" i="20" s="1"/>
  <c r="AT76" i="15"/>
  <c r="AG76" i="15"/>
  <c r="F76" i="20" s="1"/>
  <c r="E77" i="19"/>
  <c r="P75" i="14"/>
  <c r="AA76" i="15"/>
  <c r="BI76" i="15" s="1"/>
  <c r="H76" i="22" s="1"/>
  <c r="P94" i="14"/>
  <c r="AA95" i="15"/>
  <c r="BI95" i="15" s="1"/>
  <c r="H95" i="22" s="1"/>
  <c r="P89" i="14"/>
  <c r="AA90" i="15"/>
  <c r="BI90" i="15" s="1"/>
  <c r="H90" i="22" s="1"/>
  <c r="AK196" i="15"/>
  <c r="I196" i="20" s="1"/>
  <c r="J196" i="20"/>
  <c r="AK118" i="15"/>
  <c r="I118" i="20" s="1"/>
  <c r="J118" i="20"/>
  <c r="J159" i="20"/>
  <c r="AK159" i="15"/>
  <c r="I159" i="20" s="1"/>
  <c r="AK83" i="15"/>
  <c r="I83" i="20" s="1"/>
  <c r="J83" i="20"/>
  <c r="AK189" i="15"/>
  <c r="I189" i="20" s="1"/>
  <c r="J189" i="20"/>
  <c r="AK152" i="15"/>
  <c r="I152" i="20" s="1"/>
  <c r="J152" i="20"/>
  <c r="AK195" i="15"/>
  <c r="I195" i="20" s="1"/>
  <c r="J195" i="20"/>
  <c r="AK173" i="15"/>
  <c r="I173" i="20" s="1"/>
  <c r="J173" i="20"/>
  <c r="AK86" i="15"/>
  <c r="I86" i="20" s="1"/>
  <c r="J86" i="20"/>
  <c r="J76" i="20"/>
  <c r="AK76" i="15"/>
  <c r="I76" i="20" s="1"/>
  <c r="J178" i="20"/>
  <c r="AK178" i="15"/>
  <c r="I178" i="20" s="1"/>
  <c r="AK51" i="15"/>
  <c r="I51" i="20" s="1"/>
  <c r="J51" i="20"/>
  <c r="AK125" i="15"/>
  <c r="I125" i="20" s="1"/>
  <c r="J125" i="20"/>
  <c r="J16" i="20"/>
  <c r="AK16" i="15"/>
  <c r="I16" i="20" s="1"/>
  <c r="AK185" i="15"/>
  <c r="I185" i="20" s="1"/>
  <c r="J185" i="20"/>
  <c r="AK10" i="15"/>
  <c r="I10" i="20" s="1"/>
  <c r="J180" i="20"/>
  <c r="AK180" i="15"/>
  <c r="I180" i="20" s="1"/>
  <c r="AK174" i="15"/>
  <c r="I174" i="20" s="1"/>
  <c r="J174" i="20"/>
  <c r="AK75" i="15"/>
  <c r="I75" i="20" s="1"/>
  <c r="J75" i="20"/>
  <c r="AK161" i="15"/>
  <c r="I161" i="20" s="1"/>
  <c r="J161" i="20"/>
  <c r="J32" i="20"/>
  <c r="AK32" i="15"/>
  <c r="I32" i="20" s="1"/>
  <c r="J111" i="20"/>
  <c r="AK111" i="15"/>
  <c r="I111" i="20" s="1"/>
  <c r="AT95" i="15"/>
  <c r="AG95" i="15"/>
  <c r="F95" i="20" s="1"/>
  <c r="E96" i="19"/>
  <c r="P76" i="14"/>
  <c r="AA77" i="15"/>
  <c r="BI77" i="15" s="1"/>
  <c r="H77" i="22" s="1"/>
  <c r="P100" i="14"/>
  <c r="AA101" i="15"/>
  <c r="BI101" i="15" s="1"/>
  <c r="H101" i="22" s="1"/>
  <c r="P81" i="14"/>
  <c r="AA82" i="15"/>
  <c r="BI82" i="15" s="1"/>
  <c r="H82" i="22" s="1"/>
  <c r="AK97" i="15"/>
  <c r="I97" i="20" s="1"/>
  <c r="J97" i="20"/>
  <c r="J95" i="20"/>
  <c r="AK95" i="15"/>
  <c r="I95" i="20" s="1"/>
  <c r="AK176" i="15"/>
  <c r="I176" i="20" s="1"/>
  <c r="J176" i="20"/>
  <c r="J149" i="20"/>
  <c r="AK149" i="15"/>
  <c r="I149" i="20" s="1"/>
  <c r="J143" i="20"/>
  <c r="AK143" i="15"/>
  <c r="I143" i="20" s="1"/>
  <c r="AK99" i="15"/>
  <c r="I99" i="20" s="1"/>
  <c r="J99" i="20"/>
  <c r="J110" i="20"/>
  <c r="AK110" i="15"/>
  <c r="I110" i="20" s="1"/>
  <c r="AK93" i="15"/>
  <c r="I93" i="20" s="1"/>
  <c r="J93" i="20"/>
  <c r="J181" i="20"/>
  <c r="AK181" i="15"/>
  <c r="I181" i="20" s="1"/>
  <c r="J200" i="20"/>
  <c r="AK200" i="15"/>
  <c r="I200" i="20" s="1"/>
  <c r="AK37" i="15"/>
  <c r="I37" i="20" s="1"/>
  <c r="J37" i="20"/>
  <c r="AK56" i="15"/>
  <c r="I56" i="20" s="1"/>
  <c r="J56" i="20"/>
  <c r="J50" i="20"/>
  <c r="AK50" i="15"/>
  <c r="I50" i="20" s="1"/>
  <c r="J45" i="20"/>
  <c r="AK45" i="15"/>
  <c r="I45" i="20" s="1"/>
  <c r="J103" i="20"/>
  <c r="AK103" i="15"/>
  <c r="I103" i="20" s="1"/>
  <c r="AK186" i="15"/>
  <c r="I186" i="20" s="1"/>
  <c r="J186" i="20"/>
  <c r="J41" i="20"/>
  <c r="AK41" i="15"/>
  <c r="I41" i="20" s="1"/>
  <c r="AK54" i="15"/>
  <c r="I54" i="20" s="1"/>
  <c r="J54" i="20"/>
  <c r="J138" i="20"/>
  <c r="AK138" i="15"/>
  <c r="I138" i="20" s="1"/>
  <c r="J197" i="20"/>
  <c r="AK197" i="15"/>
  <c r="I197" i="20" s="1"/>
  <c r="J102" i="20"/>
  <c r="AK102" i="15"/>
  <c r="I102" i="20" s="1"/>
  <c r="AK179" i="15"/>
  <c r="I179" i="20" s="1"/>
  <c r="J179" i="20"/>
  <c r="J130" i="20"/>
  <c r="AK130" i="15"/>
  <c r="I130" i="20" s="1"/>
  <c r="AT99" i="15"/>
  <c r="E100" i="19"/>
  <c r="AG99" i="15"/>
  <c r="F99" i="20" s="1"/>
  <c r="E98" i="19"/>
  <c r="AG97" i="15"/>
  <c r="F97" i="20" s="1"/>
  <c r="AT97" i="15"/>
  <c r="AT89" i="15"/>
  <c r="AG89" i="15"/>
  <c r="F89" i="20" s="1"/>
  <c r="E90" i="19"/>
  <c r="AT85" i="15"/>
  <c r="AG85" i="15"/>
  <c r="F85" i="20" s="1"/>
  <c r="E86" i="19"/>
  <c r="P83" i="14"/>
  <c r="AA84" i="15"/>
  <c r="BI84" i="15" s="1"/>
  <c r="H84" i="22" s="1"/>
  <c r="AK70" i="15"/>
  <c r="I70" i="20" s="1"/>
  <c r="J70" i="20"/>
  <c r="AK160" i="15"/>
  <c r="I160" i="20" s="1"/>
  <c r="J160" i="20"/>
  <c r="AK182" i="15"/>
  <c r="I182" i="20" s="1"/>
  <c r="J182" i="20"/>
  <c r="J65" i="20"/>
  <c r="AK65" i="15"/>
  <c r="I65" i="20" s="1"/>
  <c r="J71" i="20"/>
  <c r="AK71" i="15"/>
  <c r="I71" i="20" s="1"/>
  <c r="AK193" i="15"/>
  <c r="I193" i="20" s="1"/>
  <c r="J193" i="20"/>
  <c r="AK194" i="15"/>
  <c r="I194" i="20" s="1"/>
  <c r="J194" i="20"/>
  <c r="AK104" i="15"/>
  <c r="I104" i="20" s="1"/>
  <c r="J104" i="20"/>
  <c r="AK78" i="15"/>
  <c r="I78" i="20" s="1"/>
  <c r="J78" i="20"/>
  <c r="J170" i="20"/>
  <c r="AK170" i="15"/>
  <c r="I170" i="20" s="1"/>
  <c r="AK154" i="15"/>
  <c r="I154" i="20" s="1"/>
  <c r="J154" i="20"/>
  <c r="AK148" i="15"/>
  <c r="I148" i="20" s="1"/>
  <c r="J148" i="20"/>
  <c r="J144" i="20"/>
  <c r="AK144" i="15"/>
  <c r="I144" i="20" s="1"/>
  <c r="AK187" i="15"/>
  <c r="I187" i="20" s="1"/>
  <c r="J187" i="20"/>
  <c r="AK73" i="15"/>
  <c r="I73" i="20" s="1"/>
  <c r="J73" i="20"/>
  <c r="J188" i="20"/>
  <c r="AK188" i="15"/>
  <c r="I188" i="20" s="1"/>
  <c r="J127" i="20"/>
  <c r="AK127" i="15"/>
  <c r="I127" i="20" s="1"/>
  <c r="AK35" i="15"/>
  <c r="I35" i="20" s="1"/>
  <c r="J35" i="20"/>
  <c r="AT83" i="15"/>
  <c r="E84" i="19"/>
  <c r="AG83" i="15"/>
  <c r="F83" i="20" s="1"/>
  <c r="AK190" i="15"/>
  <c r="I190" i="20" s="1"/>
  <c r="J190" i="20"/>
  <c r="AK62" i="15"/>
  <c r="I62" i="20" s="1"/>
  <c r="J62" i="20"/>
  <c r="AK116" i="15"/>
  <c r="I116" i="20" s="1"/>
  <c r="J116" i="20"/>
  <c r="AK153" i="15"/>
  <c r="I153" i="20" s="1"/>
  <c r="J153" i="20"/>
  <c r="AK146" i="15"/>
  <c r="I146" i="20" s="1"/>
  <c r="J146" i="20"/>
  <c r="AK112" i="15"/>
  <c r="I112" i="20" s="1"/>
  <c r="J112" i="20"/>
  <c r="AK192" i="15"/>
  <c r="I192" i="20" s="1"/>
  <c r="J192" i="20"/>
  <c r="AK126" i="15"/>
  <c r="I126" i="20" s="1"/>
  <c r="J126" i="20"/>
  <c r="AK150" i="15"/>
  <c r="I150" i="20" s="1"/>
  <c r="J150" i="20"/>
  <c r="J157" i="20"/>
  <c r="AK157" i="15"/>
  <c r="I157" i="20" s="1"/>
  <c r="AK34" i="15"/>
  <c r="I34" i="20" s="1"/>
  <c r="J34" i="20"/>
  <c r="J128" i="20"/>
  <c r="AK128" i="15"/>
  <c r="I128" i="20" s="1"/>
  <c r="AK145" i="15"/>
  <c r="I145" i="20" s="1"/>
  <c r="J145" i="20"/>
  <c r="AK198" i="15"/>
  <c r="I198" i="20" s="1"/>
  <c r="J198" i="20"/>
  <c r="AK199" i="15"/>
  <c r="I199" i="20" s="1"/>
  <c r="J199" i="20"/>
  <c r="AK61" i="15"/>
  <c r="I61" i="20" s="1"/>
  <c r="J61" i="20"/>
  <c r="AK133" i="15"/>
  <c r="I133" i="20" s="1"/>
  <c r="J133" i="20"/>
  <c r="AK132" i="15"/>
  <c r="I132" i="20" s="1"/>
  <c r="J132" i="20"/>
  <c r="J121" i="20"/>
  <c r="AK121" i="15"/>
  <c r="I121" i="20" s="1"/>
  <c r="J82" i="20"/>
  <c r="AK82" i="15"/>
  <c r="I82" i="20" s="1"/>
  <c r="AK89" i="15"/>
  <c r="I89" i="20" s="1"/>
  <c r="J89" i="20"/>
  <c r="AT90" i="15"/>
  <c r="E91" i="19"/>
  <c r="AG90" i="15"/>
  <c r="F90" i="20" s="1"/>
  <c r="E99" i="19"/>
  <c r="AT98" i="15"/>
  <c r="AG98" i="15"/>
  <c r="F98" i="20" s="1"/>
  <c r="AK137" i="15"/>
  <c r="I137" i="20" s="1"/>
  <c r="J137" i="20"/>
  <c r="AK67" i="15"/>
  <c r="I67" i="20" s="1"/>
  <c r="J67" i="20"/>
  <c r="AK85" i="15"/>
  <c r="I85" i="20" s="1"/>
  <c r="J85" i="20"/>
  <c r="AK191" i="15"/>
  <c r="I191" i="20" s="1"/>
  <c r="J191" i="20"/>
  <c r="AK172" i="15"/>
  <c r="I172" i="20" s="1"/>
  <c r="J172" i="20"/>
  <c r="AK163" i="15"/>
  <c r="I163" i="20" s="1"/>
  <c r="J163" i="20"/>
  <c r="J156" i="20"/>
  <c r="AK156" i="15"/>
  <c r="I156" i="20" s="1"/>
  <c r="AK113" i="15"/>
  <c r="I113" i="20" s="1"/>
  <c r="J113" i="20"/>
  <c r="AK107" i="15"/>
  <c r="I107" i="20" s="1"/>
  <c r="J107" i="20"/>
  <c r="AK46" i="15"/>
  <c r="I46" i="20" s="1"/>
  <c r="J46" i="20"/>
  <c r="AK55" i="15"/>
  <c r="I55" i="20" s="1"/>
  <c r="J55" i="20"/>
  <c r="AK40" i="15"/>
  <c r="I40" i="20" s="1"/>
  <c r="J40" i="20"/>
  <c r="J184" i="20"/>
  <c r="AK184" i="15"/>
  <c r="I184" i="20" s="1"/>
  <c r="AK7" i="15"/>
  <c r="I7" i="20" s="1"/>
  <c r="J21" i="20"/>
  <c r="AK21" i="15"/>
  <c r="I21" i="20" s="1"/>
  <c r="AK36" i="15"/>
  <c r="I36" i="20" s="1"/>
  <c r="J36" i="20"/>
  <c r="AK119" i="15"/>
  <c r="I119" i="20" s="1"/>
  <c r="J119" i="20"/>
  <c r="AK120" i="15"/>
  <c r="I120" i="20" s="1"/>
  <c r="J120" i="20"/>
  <c r="J164" i="20"/>
  <c r="AK164" i="15"/>
  <c r="I164" i="20" s="1"/>
  <c r="AK88" i="15"/>
  <c r="I88" i="20" s="1"/>
  <c r="J88" i="20"/>
  <c r="AK79" i="15"/>
  <c r="I79" i="20" s="1"/>
  <c r="J79" i="20"/>
  <c r="AK105" i="15"/>
  <c r="I105" i="20" s="1"/>
  <c r="J105" i="20"/>
  <c r="AK69" i="15"/>
  <c r="I69" i="20" s="1"/>
  <c r="J69" i="20"/>
  <c r="J77" i="20"/>
  <c r="AK77" i="15"/>
  <c r="I77" i="20" s="1"/>
  <c r="AT88" i="15"/>
  <c r="AG88" i="15"/>
  <c r="F88" i="20" s="1"/>
  <c r="E89" i="19"/>
  <c r="P97" i="14"/>
  <c r="AA98" i="15"/>
  <c r="BI98" i="15" s="1"/>
  <c r="H98" i="22" s="1"/>
  <c r="P96" i="14"/>
  <c r="AA97" i="15"/>
  <c r="BI97" i="15" s="1"/>
  <c r="H97" i="22" s="1"/>
  <c r="P87" i="14"/>
  <c r="AA88" i="15"/>
  <c r="BI88" i="15" s="1"/>
  <c r="H88" i="22" s="1"/>
  <c r="J100" i="20"/>
  <c r="AK100" i="15"/>
  <c r="I100" i="20" s="1"/>
  <c r="AK140" i="15"/>
  <c r="I140" i="20" s="1"/>
  <c r="J140" i="20"/>
  <c r="AK24" i="15"/>
  <c r="I24" i="20" s="1"/>
  <c r="J24" i="20"/>
  <c r="AK68" i="15"/>
  <c r="I68" i="20" s="1"/>
  <c r="J68" i="20"/>
  <c r="AK106" i="15"/>
  <c r="I106" i="20" s="1"/>
  <c r="J106" i="20"/>
  <c r="AK52" i="15"/>
  <c r="I52" i="20" s="1"/>
  <c r="J52" i="20"/>
  <c r="AK64" i="15"/>
  <c r="I64" i="20" s="1"/>
  <c r="J64" i="20"/>
  <c r="J57" i="20"/>
  <c r="AK57" i="15"/>
  <c r="I57" i="20" s="1"/>
  <c r="J122" i="20"/>
  <c r="AK122" i="15"/>
  <c r="I122" i="20" s="1"/>
  <c r="AK96" i="15"/>
  <c r="I96" i="20" s="1"/>
  <c r="J96" i="20"/>
  <c r="J87" i="20"/>
  <c r="AK87" i="15"/>
  <c r="I87" i="20" s="1"/>
  <c r="J168" i="20"/>
  <c r="AK168" i="15"/>
  <c r="I168" i="20" s="1"/>
  <c r="AK80" i="15"/>
  <c r="I80" i="20" s="1"/>
  <c r="J80" i="20"/>
  <c r="AK48" i="15"/>
  <c r="I48" i="20" s="1"/>
  <c r="J48" i="20"/>
  <c r="AK108" i="15"/>
  <c r="I108" i="20" s="1"/>
  <c r="J108" i="20"/>
  <c r="AK136" i="15"/>
  <c r="I136" i="20" s="1"/>
  <c r="J136" i="20"/>
  <c r="J44" i="20"/>
  <c r="AK44" i="15"/>
  <c r="I44" i="20" s="1"/>
  <c r="AK162" i="15"/>
  <c r="I162" i="20" s="1"/>
  <c r="J162" i="20"/>
  <c r="AK115" i="15"/>
  <c r="I115" i="20" s="1"/>
  <c r="J115" i="20"/>
  <c r="J43" i="20"/>
  <c r="AK43" i="15"/>
  <c r="I43" i="20" s="1"/>
  <c r="AK151" i="15"/>
  <c r="I151" i="20" s="1"/>
  <c r="J151" i="20"/>
  <c r="AT77" i="15"/>
  <c r="E78" i="19"/>
  <c r="AG77" i="15"/>
  <c r="F77" i="20" s="1"/>
  <c r="P98" i="14"/>
  <c r="AA99" i="15"/>
  <c r="BI99" i="15" s="1"/>
  <c r="H99" i="22" s="1"/>
  <c r="P88" i="14"/>
  <c r="AA89" i="15"/>
  <c r="BI89" i="15" s="1"/>
  <c r="H89" i="22" s="1"/>
  <c r="AK94" i="15"/>
  <c r="I94" i="20" s="1"/>
  <c r="J94" i="20"/>
  <c r="AK91" i="15"/>
  <c r="I91" i="20" s="1"/>
  <c r="J91" i="20"/>
  <c r="AK26" i="15"/>
  <c r="I26" i="20" s="1"/>
  <c r="J26" i="20"/>
  <c r="AK129" i="15"/>
  <c r="I129" i="20" s="1"/>
  <c r="J129" i="20"/>
  <c r="AK59" i="15"/>
  <c r="I59" i="20" s="1"/>
  <c r="J59" i="20"/>
  <c r="AK131" i="15"/>
  <c r="I131" i="20" s="1"/>
  <c r="J131" i="20"/>
  <c r="AK38" i="15"/>
  <c r="I38" i="20" s="1"/>
  <c r="J38" i="20"/>
  <c r="AK109" i="15"/>
  <c r="I109" i="20" s="1"/>
  <c r="J109" i="20"/>
  <c r="AK123" i="15"/>
  <c r="I123" i="20" s="1"/>
  <c r="J123" i="20"/>
  <c r="AK177" i="15"/>
  <c r="I177" i="20" s="1"/>
  <c r="J177" i="20"/>
  <c r="AK171" i="15"/>
  <c r="I171" i="20" s="1"/>
  <c r="J171" i="20"/>
  <c r="AK135" i="15"/>
  <c r="I135" i="20" s="1"/>
  <c r="J135" i="20"/>
  <c r="J53" i="20"/>
  <c r="AK53" i="15"/>
  <c r="I53" i="20" s="1"/>
  <c r="AK74" i="15"/>
  <c r="I74" i="20" s="1"/>
  <c r="J74" i="20"/>
  <c r="AK81" i="15"/>
  <c r="I81" i="20" s="1"/>
  <c r="J81" i="20"/>
  <c r="J63" i="20"/>
  <c r="AK63" i="15"/>
  <c r="I63" i="20" s="1"/>
  <c r="AK147" i="15"/>
  <c r="I147" i="20" s="1"/>
  <c r="J147" i="20"/>
  <c r="AK66" i="15"/>
  <c r="I66" i="20" s="1"/>
  <c r="J66" i="20"/>
  <c r="J49" i="20"/>
  <c r="AK49" i="15"/>
  <c r="I49" i="20" s="1"/>
  <c r="J114" i="20"/>
  <c r="AK114" i="15"/>
  <c r="I114" i="20" s="1"/>
  <c r="AK84" i="15"/>
  <c r="I84" i="20" s="1"/>
  <c r="J84" i="20"/>
  <c r="AK98" i="15"/>
  <c r="I98" i="20" s="1"/>
  <c r="J98" i="20"/>
  <c r="J47" i="20"/>
  <c r="AK47" i="15"/>
  <c r="I47" i="20" s="1"/>
  <c r="J167" i="20"/>
  <c r="AK167" i="15"/>
  <c r="I167" i="20" s="1"/>
  <c r="AK27" i="15"/>
  <c r="I27" i="20" s="1"/>
  <c r="J27" i="20"/>
  <c r="Q24" i="15"/>
  <c r="Y24" i="15" s="1"/>
  <c r="E24" i="19" s="1"/>
  <c r="AT35" i="15"/>
  <c r="E35" i="19"/>
  <c r="AG35" i="15"/>
  <c r="F35" i="20" s="1"/>
  <c r="P34" i="14"/>
  <c r="AA35" i="15"/>
  <c r="BI35" i="15" s="1"/>
  <c r="H35" i="22" s="1"/>
  <c r="S24" i="15"/>
  <c r="AA24" i="15" s="1"/>
  <c r="P27" i="14"/>
  <c r="AA28" i="15"/>
  <c r="BI28" i="15" s="1"/>
  <c r="H28" i="22" s="1"/>
  <c r="AT28" i="15"/>
  <c r="AG28" i="15"/>
  <c r="F28" i="20" s="1"/>
  <c r="E28" i="19"/>
  <c r="S7" i="15"/>
  <c r="P7" i="14" s="1"/>
  <c r="P65" i="14"/>
  <c r="AA66" i="15"/>
  <c r="BI66" i="15" s="1"/>
  <c r="H66" i="22" s="1"/>
  <c r="P66" i="14"/>
  <c r="AA67" i="15"/>
  <c r="BI67" i="15" s="1"/>
  <c r="H67" i="22" s="1"/>
  <c r="P63" i="14"/>
  <c r="AA64" i="15"/>
  <c r="BI64" i="15" s="1"/>
  <c r="H64" i="22" s="1"/>
  <c r="P15" i="14"/>
  <c r="AA15" i="15"/>
  <c r="BI15" i="15" s="1"/>
  <c r="H15" i="22" s="1"/>
  <c r="P69" i="14"/>
  <c r="AA70" i="15"/>
  <c r="BI70" i="15" s="1"/>
  <c r="H70" i="22" s="1"/>
  <c r="P12" i="14"/>
  <c r="AA12" i="15"/>
  <c r="BI12" i="15" s="1"/>
  <c r="H12" i="22" s="1"/>
  <c r="P51" i="14"/>
  <c r="AA52" i="15"/>
  <c r="BI52" i="15" s="1"/>
  <c r="H52" i="22" s="1"/>
  <c r="P48" i="14"/>
  <c r="AA49" i="15"/>
  <c r="BI49" i="15" s="1"/>
  <c r="H49" i="22" s="1"/>
  <c r="P68" i="14"/>
  <c r="AA69" i="15"/>
  <c r="BI69" i="15" s="1"/>
  <c r="H69" i="22" s="1"/>
  <c r="P56" i="14"/>
  <c r="AA57" i="15"/>
  <c r="BI57" i="15" s="1"/>
  <c r="H57" i="22" s="1"/>
  <c r="AT67" i="15"/>
  <c r="AG67" i="15"/>
  <c r="F67" i="20" s="1"/>
  <c r="E67" i="19"/>
  <c r="AT15" i="15"/>
  <c r="E15" i="19"/>
  <c r="AG15" i="15"/>
  <c r="F15" i="20" s="1"/>
  <c r="AT69" i="15"/>
  <c r="E69" i="19"/>
  <c r="AG69" i="15"/>
  <c r="F69" i="20" s="1"/>
  <c r="AT52" i="15"/>
  <c r="E52" i="19"/>
  <c r="AG52" i="15"/>
  <c r="F52" i="20" s="1"/>
  <c r="AT64" i="15"/>
  <c r="AG64" i="15"/>
  <c r="F64" i="20" s="1"/>
  <c r="E64" i="19"/>
  <c r="AT12" i="15"/>
  <c r="AG12" i="15"/>
  <c r="F12" i="20" s="1"/>
  <c r="E12" i="19"/>
  <c r="AT70" i="15"/>
  <c r="E70" i="19"/>
  <c r="AG70" i="15"/>
  <c r="F70" i="20" s="1"/>
  <c r="AT57" i="15"/>
  <c r="E57" i="19"/>
  <c r="AG57" i="15"/>
  <c r="F57" i="20" s="1"/>
  <c r="AT49" i="15"/>
  <c r="AG49" i="15"/>
  <c r="F49" i="20" s="1"/>
  <c r="E49" i="19"/>
  <c r="E66" i="19"/>
  <c r="AT66" i="15"/>
  <c r="AG66" i="15"/>
  <c r="F66" i="20" s="1"/>
  <c r="AT6" i="15"/>
  <c r="AG6" i="15"/>
  <c r="F6" i="20" s="1"/>
  <c r="E6" i="19"/>
  <c r="P6" i="14"/>
  <c r="AA6" i="15"/>
  <c r="BI6" i="15" s="1"/>
  <c r="H6" i="22" s="1"/>
  <c r="AT40" i="15"/>
  <c r="AG40" i="15"/>
  <c r="F40" i="20" s="1"/>
  <c r="E40" i="19"/>
  <c r="AT44" i="15"/>
  <c r="AG44" i="15"/>
  <c r="F44" i="20" s="1"/>
  <c r="E44" i="19"/>
  <c r="P30" i="14"/>
  <c r="AA31" i="15"/>
  <c r="BI31" i="15" s="1"/>
  <c r="H31" i="22" s="1"/>
  <c r="AT29" i="15"/>
  <c r="E29" i="19"/>
  <c r="AG29" i="15"/>
  <c r="F29" i="20" s="1"/>
  <c r="AT47" i="15"/>
  <c r="E47" i="19"/>
  <c r="AG47" i="15"/>
  <c r="F47" i="20" s="1"/>
  <c r="P46" i="14"/>
  <c r="AA47" i="15"/>
  <c r="BI47" i="15" s="1"/>
  <c r="H47" i="22" s="1"/>
  <c r="P9" i="14"/>
  <c r="AA9" i="15"/>
  <c r="BI9" i="15" s="1"/>
  <c r="H9" i="22" s="1"/>
  <c r="AT14" i="15"/>
  <c r="E14" i="19"/>
  <c r="AG14" i="15"/>
  <c r="F14" i="20" s="1"/>
  <c r="P42" i="14"/>
  <c r="AA43" i="15"/>
  <c r="BI43" i="15" s="1"/>
  <c r="H43" i="22" s="1"/>
  <c r="AT42" i="15"/>
  <c r="E42" i="19"/>
  <c r="AG42" i="15"/>
  <c r="F42" i="20" s="1"/>
  <c r="P43" i="14"/>
  <c r="AA44" i="15"/>
  <c r="BI44" i="15" s="1"/>
  <c r="H44" i="22" s="1"/>
  <c r="AV33" i="15"/>
  <c r="G33" i="19"/>
  <c r="AI33" i="15"/>
  <c r="H33" i="20" s="1"/>
  <c r="AT9" i="15"/>
  <c r="AG9" i="15"/>
  <c r="F9" i="20" s="1"/>
  <c r="E9" i="19"/>
  <c r="P45" i="14"/>
  <c r="AA46" i="15"/>
  <c r="BI46" i="15" s="1"/>
  <c r="H46" i="22" s="1"/>
  <c r="P41" i="14"/>
  <c r="AA42" i="15"/>
  <c r="BI42" i="15" s="1"/>
  <c r="H42" i="22" s="1"/>
  <c r="AV29" i="15"/>
  <c r="G29" i="19"/>
  <c r="AI29" i="15"/>
  <c r="H29" i="20" s="1"/>
  <c r="AT34" i="15"/>
  <c r="E34" i="19"/>
  <c r="AG34" i="15"/>
  <c r="F34" i="20" s="1"/>
  <c r="AT46" i="15"/>
  <c r="E46" i="19"/>
  <c r="AG46" i="15"/>
  <c r="F46" i="20" s="1"/>
  <c r="AT27" i="15"/>
  <c r="AG27" i="15"/>
  <c r="F27" i="20" s="1"/>
  <c r="P39" i="14"/>
  <c r="AA40" i="15"/>
  <c r="BI40" i="15" s="1"/>
  <c r="H40" i="22" s="1"/>
  <c r="P14" i="14"/>
  <c r="AA14" i="15"/>
  <c r="BI14" i="15" s="1"/>
  <c r="H14" i="22" s="1"/>
  <c r="P44" i="14"/>
  <c r="AA45" i="15"/>
  <c r="BI45" i="15" s="1"/>
  <c r="H45" i="22" s="1"/>
  <c r="P26" i="14"/>
  <c r="AA27" i="15"/>
  <c r="BI27" i="15" s="1"/>
  <c r="H27" i="22" s="1"/>
  <c r="P33" i="14"/>
  <c r="AA34" i="15"/>
  <c r="BI34" i="15" s="1"/>
  <c r="H34" i="22" s="1"/>
  <c r="AT31" i="15"/>
  <c r="E31" i="19"/>
  <c r="AG31" i="15"/>
  <c r="F31" i="20" s="1"/>
  <c r="AT43" i="15"/>
  <c r="E43" i="19"/>
  <c r="AG43" i="15"/>
  <c r="F43" i="20" s="1"/>
  <c r="AT45" i="15"/>
  <c r="E45" i="19"/>
  <c r="AG45" i="15"/>
  <c r="F45" i="20" s="1"/>
  <c r="E33" i="19"/>
  <c r="AT33" i="15"/>
  <c r="AG33" i="15"/>
  <c r="F33" i="20" s="1"/>
  <c r="Q5" i="15"/>
  <c r="Y5" i="15" s="1"/>
  <c r="P35" i="14"/>
  <c r="P38" i="14"/>
  <c r="AI36" i="15"/>
  <c r="H36" i="20" s="1"/>
  <c r="G36" i="19"/>
  <c r="AI25" i="15"/>
  <c r="H25" i="20" s="1"/>
  <c r="AI39" i="15"/>
  <c r="H39" i="20" s="1"/>
  <c r="AI19" i="15"/>
  <c r="H19" i="20" s="1"/>
  <c r="G19" i="19"/>
  <c r="G39" i="19"/>
  <c r="G25" i="19"/>
  <c r="P29" i="14"/>
  <c r="P18" i="14"/>
  <c r="AI18" i="15"/>
  <c r="H18" i="20" s="1"/>
  <c r="AV18" i="15"/>
  <c r="AI38" i="15"/>
  <c r="H38" i="20" s="1"/>
  <c r="AV38" i="15"/>
  <c r="G18" i="19"/>
  <c r="C4" i="20"/>
  <c r="G9" i="20"/>
  <c r="G5" i="20"/>
  <c r="C6" i="20"/>
  <c r="I14" i="20"/>
  <c r="C14" i="20"/>
  <c r="G6" i="20"/>
  <c r="G14" i="20"/>
  <c r="C8" i="20"/>
  <c r="C12" i="20"/>
  <c r="G4" i="20"/>
  <c r="G10" i="20"/>
  <c r="C10" i="20"/>
  <c r="G13" i="20"/>
  <c r="C11" i="20"/>
  <c r="C5" i="20"/>
  <c r="G8" i="20"/>
  <c r="G7" i="20"/>
  <c r="C13" i="20"/>
  <c r="C7" i="20"/>
  <c r="G12" i="20"/>
  <c r="G11" i="20"/>
  <c r="C9" i="20"/>
  <c r="E37" i="19"/>
  <c r="AG37" i="15"/>
  <c r="E11" i="19"/>
  <c r="AG11" i="15"/>
  <c r="E8" i="19"/>
  <c r="AG8" i="15"/>
  <c r="E16" i="19"/>
  <c r="AG16" i="15"/>
  <c r="E19" i="19"/>
  <c r="AG19" i="15"/>
  <c r="P36" i="14"/>
  <c r="E38" i="19"/>
  <c r="AG38" i="15"/>
  <c r="E7" i="19"/>
  <c r="AG7" i="15"/>
  <c r="E32" i="19"/>
  <c r="AG32" i="15"/>
  <c r="G16" i="19"/>
  <c r="AI16" i="15"/>
  <c r="E39" i="19"/>
  <c r="AG39" i="15"/>
  <c r="E36" i="19"/>
  <c r="AG36" i="15"/>
  <c r="E25" i="19"/>
  <c r="AG25" i="15"/>
  <c r="G37" i="19"/>
  <c r="AI37" i="15"/>
  <c r="E18" i="19"/>
  <c r="AG18" i="15"/>
  <c r="G30" i="19"/>
  <c r="AI30" i="15"/>
  <c r="E30" i="19"/>
  <c r="AG30" i="15"/>
  <c r="E10" i="19"/>
  <c r="AG10" i="15"/>
  <c r="P31" i="14"/>
  <c r="AA32" i="15"/>
  <c r="S5" i="15"/>
  <c r="P5" i="14" s="1"/>
  <c r="AA8" i="15"/>
  <c r="P32" i="14"/>
  <c r="P37" i="14"/>
  <c r="P19" i="14"/>
  <c r="AA11" i="15"/>
  <c r="P11" i="14"/>
  <c r="P16" i="14"/>
  <c r="P28" i="14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BI56" i="15" l="1"/>
  <c r="H56" i="22" s="1"/>
  <c r="AV56" i="15"/>
  <c r="H56" i="21" s="1"/>
  <c r="G56" i="19"/>
  <c r="AI56" i="15"/>
  <c r="H56" i="20" s="1"/>
  <c r="AV75" i="15"/>
  <c r="H75" i="21" s="1"/>
  <c r="BI75" i="15"/>
  <c r="H75" i="22" s="1"/>
  <c r="G76" i="19"/>
  <c r="AI75" i="15"/>
  <c r="H75" i="20" s="1"/>
  <c r="AV41" i="15"/>
  <c r="H41" i="21" s="1"/>
  <c r="BI41" i="15"/>
  <c r="H41" i="22" s="1"/>
  <c r="G41" i="19"/>
  <c r="AI41" i="15"/>
  <c r="H41" i="20" s="1"/>
  <c r="AV74" i="15"/>
  <c r="H74" i="21" s="1"/>
  <c r="BI74" i="15"/>
  <c r="H74" i="22" s="1"/>
  <c r="G74" i="19"/>
  <c r="AI74" i="15"/>
  <c r="H74" i="20" s="1"/>
  <c r="AI103" i="15"/>
  <c r="H103" i="20" s="1"/>
  <c r="AV103" i="15"/>
  <c r="H103" i="21" s="1"/>
  <c r="BI103" i="15"/>
  <c r="H103" i="22" s="1"/>
  <c r="G104" i="19"/>
  <c r="AV123" i="15"/>
  <c r="H123" i="21" s="1"/>
  <c r="BI123" i="15"/>
  <c r="H123" i="22" s="1"/>
  <c r="G124" i="19"/>
  <c r="AI123" i="15"/>
  <c r="H123" i="20" s="1"/>
  <c r="G128" i="19"/>
  <c r="BI127" i="15"/>
  <c r="H127" i="22" s="1"/>
  <c r="AV127" i="15"/>
  <c r="H127" i="21" s="1"/>
  <c r="AI127" i="15"/>
  <c r="H127" i="20" s="1"/>
  <c r="G107" i="19"/>
  <c r="AI106" i="15"/>
  <c r="H106" i="20" s="1"/>
  <c r="AV106" i="15"/>
  <c r="H106" i="21" s="1"/>
  <c r="BI106" i="15"/>
  <c r="H106" i="22" s="1"/>
  <c r="G129" i="19"/>
  <c r="AV128" i="15"/>
  <c r="H128" i="21" s="1"/>
  <c r="BI128" i="15"/>
  <c r="H128" i="22" s="1"/>
  <c r="AI128" i="15"/>
  <c r="H128" i="20" s="1"/>
  <c r="AI114" i="15"/>
  <c r="H114" i="20" s="1"/>
  <c r="AV114" i="15"/>
  <c r="H114" i="21" s="1"/>
  <c r="BI114" i="15"/>
  <c r="H114" i="22" s="1"/>
  <c r="G115" i="19"/>
  <c r="AV118" i="15"/>
  <c r="H118" i="21" s="1"/>
  <c r="BI118" i="15"/>
  <c r="H118" i="22" s="1"/>
  <c r="G119" i="19"/>
  <c r="AI118" i="15"/>
  <c r="H118" i="20" s="1"/>
  <c r="G136" i="19"/>
  <c r="BI135" i="15"/>
  <c r="H135" i="22" s="1"/>
  <c r="AV135" i="15"/>
  <c r="H135" i="21" s="1"/>
  <c r="AI135" i="15"/>
  <c r="H135" i="20" s="1"/>
  <c r="AV139" i="15"/>
  <c r="H139" i="21" s="1"/>
  <c r="AI139" i="15"/>
  <c r="H139" i="20" s="1"/>
  <c r="BI139" i="15"/>
  <c r="H139" i="22" s="1"/>
  <c r="G140" i="19"/>
  <c r="G137" i="19"/>
  <c r="AV136" i="15"/>
  <c r="H136" i="21" s="1"/>
  <c r="AI136" i="15"/>
  <c r="H136" i="20" s="1"/>
  <c r="BI136" i="15"/>
  <c r="H136" i="22" s="1"/>
  <c r="AI116" i="15"/>
  <c r="H116" i="20" s="1"/>
  <c r="BI116" i="15"/>
  <c r="H116" i="22" s="1"/>
  <c r="AV116" i="15"/>
  <c r="H116" i="21" s="1"/>
  <c r="G117" i="19"/>
  <c r="G111" i="19"/>
  <c r="BI110" i="15"/>
  <c r="H110" i="22" s="1"/>
  <c r="AV110" i="15"/>
  <c r="H110" i="21" s="1"/>
  <c r="AI110" i="15"/>
  <c r="H110" i="20" s="1"/>
  <c r="BI191" i="15"/>
  <c r="H191" i="22" s="1"/>
  <c r="AV191" i="15"/>
  <c r="H191" i="21" s="1"/>
  <c r="G192" i="19"/>
  <c r="AI191" i="15"/>
  <c r="H191" i="20" s="1"/>
  <c r="BI171" i="15"/>
  <c r="H171" i="22" s="1"/>
  <c r="AI171" i="15"/>
  <c r="H171" i="20" s="1"/>
  <c r="G172" i="19"/>
  <c r="AV171" i="15"/>
  <c r="H171" i="21" s="1"/>
  <c r="BI197" i="15"/>
  <c r="H197" i="22" s="1"/>
  <c r="G198" i="19"/>
  <c r="AV197" i="15"/>
  <c r="H197" i="21" s="1"/>
  <c r="AI197" i="15"/>
  <c r="H197" i="20" s="1"/>
  <c r="AI182" i="15"/>
  <c r="H182" i="20" s="1"/>
  <c r="G183" i="19"/>
  <c r="BI182" i="15"/>
  <c r="H182" i="22" s="1"/>
  <c r="AV182" i="15"/>
  <c r="H182" i="21" s="1"/>
  <c r="AI119" i="15"/>
  <c r="H119" i="20" s="1"/>
  <c r="BI119" i="15"/>
  <c r="H119" i="22" s="1"/>
  <c r="AV119" i="15"/>
  <c r="H119" i="21" s="1"/>
  <c r="G120" i="19"/>
  <c r="G68" i="19"/>
  <c r="AV68" i="15"/>
  <c r="H68" i="21" s="1"/>
  <c r="BI68" i="15"/>
  <c r="H68" i="22" s="1"/>
  <c r="AI68" i="15"/>
  <c r="H68" i="20" s="1"/>
  <c r="BI134" i="15"/>
  <c r="H134" i="22" s="1"/>
  <c r="G135" i="19"/>
  <c r="AV134" i="15"/>
  <c r="H134" i="21" s="1"/>
  <c r="AI134" i="15"/>
  <c r="H134" i="20" s="1"/>
  <c r="BI176" i="15"/>
  <c r="H176" i="22" s="1"/>
  <c r="AV176" i="15"/>
  <c r="H176" i="21" s="1"/>
  <c r="G177" i="19"/>
  <c r="AI176" i="15"/>
  <c r="H176" i="20" s="1"/>
  <c r="AI180" i="15"/>
  <c r="H180" i="20" s="1"/>
  <c r="AV180" i="15"/>
  <c r="H180" i="21" s="1"/>
  <c r="G181" i="19"/>
  <c r="BI180" i="15"/>
  <c r="H180" i="22" s="1"/>
  <c r="BI192" i="15"/>
  <c r="H192" i="22" s="1"/>
  <c r="AI192" i="15"/>
  <c r="H192" i="20" s="1"/>
  <c r="AV192" i="15"/>
  <c r="H192" i="21" s="1"/>
  <c r="G193" i="19"/>
  <c r="G191" i="19"/>
  <c r="AV190" i="15"/>
  <c r="H190" i="21" s="1"/>
  <c r="AI190" i="15"/>
  <c r="H190" i="20" s="1"/>
  <c r="BI190" i="15"/>
  <c r="H190" i="22" s="1"/>
  <c r="AV172" i="15"/>
  <c r="H172" i="21" s="1"/>
  <c r="BI172" i="15"/>
  <c r="H172" i="22" s="1"/>
  <c r="G173" i="19"/>
  <c r="AI172" i="15"/>
  <c r="H172" i="20" s="1"/>
  <c r="G194" i="19"/>
  <c r="AV193" i="15"/>
  <c r="H193" i="21" s="1"/>
  <c r="AI193" i="15"/>
  <c r="H193" i="20" s="1"/>
  <c r="BI193" i="15"/>
  <c r="H193" i="22" s="1"/>
  <c r="G186" i="19"/>
  <c r="AI185" i="15"/>
  <c r="H185" i="20" s="1"/>
  <c r="AV185" i="15"/>
  <c r="H185" i="21" s="1"/>
  <c r="BI185" i="15"/>
  <c r="H185" i="22" s="1"/>
  <c r="AI188" i="15"/>
  <c r="H188" i="20" s="1"/>
  <c r="AV188" i="15"/>
  <c r="H188" i="21" s="1"/>
  <c r="BI188" i="15"/>
  <c r="H188" i="22" s="1"/>
  <c r="G189" i="19"/>
  <c r="BI195" i="15"/>
  <c r="H195" i="22" s="1"/>
  <c r="G196" i="19"/>
  <c r="AV195" i="15"/>
  <c r="H195" i="21" s="1"/>
  <c r="AI195" i="15"/>
  <c r="H195" i="20" s="1"/>
  <c r="BI184" i="15"/>
  <c r="H184" i="22" s="1"/>
  <c r="AV184" i="15"/>
  <c r="H184" i="21" s="1"/>
  <c r="AI184" i="15"/>
  <c r="H184" i="20" s="1"/>
  <c r="G185" i="19"/>
  <c r="AI198" i="15"/>
  <c r="H198" i="20" s="1"/>
  <c r="AV198" i="15"/>
  <c r="H198" i="21" s="1"/>
  <c r="BI198" i="15"/>
  <c r="H198" i="22" s="1"/>
  <c r="G199" i="19"/>
  <c r="AV177" i="15"/>
  <c r="H177" i="21" s="1"/>
  <c r="BI177" i="15"/>
  <c r="H177" i="22" s="1"/>
  <c r="G178" i="19"/>
  <c r="AI177" i="15"/>
  <c r="H177" i="20" s="1"/>
  <c r="BI164" i="15"/>
  <c r="H164" i="22" s="1"/>
  <c r="G165" i="19"/>
  <c r="AI164" i="15"/>
  <c r="H164" i="20" s="1"/>
  <c r="AV164" i="15"/>
  <c r="H164" i="21" s="1"/>
  <c r="BI163" i="15"/>
  <c r="H163" i="22" s="1"/>
  <c r="AI163" i="15"/>
  <c r="H163" i="20" s="1"/>
  <c r="AV163" i="15"/>
  <c r="H163" i="21" s="1"/>
  <c r="G164" i="19"/>
  <c r="AV162" i="15"/>
  <c r="H162" i="21" s="1"/>
  <c r="G163" i="19"/>
  <c r="BI162" i="15"/>
  <c r="H162" i="22" s="1"/>
  <c r="AI162" i="15"/>
  <c r="H162" i="20" s="1"/>
  <c r="AV92" i="15"/>
  <c r="H92" i="21" s="1"/>
  <c r="BI92" i="15"/>
  <c r="H92" i="22" s="1"/>
  <c r="G93" i="19"/>
  <c r="AI92" i="15"/>
  <c r="H92" i="20" s="1"/>
  <c r="G10" i="19"/>
  <c r="BI10" i="15"/>
  <c r="H10" i="22" s="1"/>
  <c r="AI10" i="15"/>
  <c r="H10" i="20" s="1"/>
  <c r="J4" i="20"/>
  <c r="AI78" i="15"/>
  <c r="H78" i="20" s="1"/>
  <c r="BI78" i="15"/>
  <c r="H78" i="22" s="1"/>
  <c r="G79" i="19"/>
  <c r="AV78" i="15"/>
  <c r="H78" i="21" s="1"/>
  <c r="AV104" i="15"/>
  <c r="H104" i="21" s="1"/>
  <c r="G105" i="19"/>
  <c r="BI104" i="15"/>
  <c r="H104" i="22" s="1"/>
  <c r="AI104" i="15"/>
  <c r="H104" i="20" s="1"/>
  <c r="BI105" i="15"/>
  <c r="H105" i="22" s="1"/>
  <c r="AI105" i="15"/>
  <c r="H105" i="20" s="1"/>
  <c r="AV105" i="15"/>
  <c r="H105" i="21" s="1"/>
  <c r="G106" i="19"/>
  <c r="BI112" i="15"/>
  <c r="H112" i="22" s="1"/>
  <c r="G113" i="19"/>
  <c r="AI112" i="15"/>
  <c r="H112" i="20" s="1"/>
  <c r="AV112" i="15"/>
  <c r="H112" i="21" s="1"/>
  <c r="BI138" i="15"/>
  <c r="H138" i="22" s="1"/>
  <c r="G139" i="19"/>
  <c r="AI138" i="15"/>
  <c r="H138" i="20" s="1"/>
  <c r="AV138" i="15"/>
  <c r="H138" i="21" s="1"/>
  <c r="BI100" i="15"/>
  <c r="H100" i="22" s="1"/>
  <c r="AV100" i="15"/>
  <c r="H100" i="21" s="1"/>
  <c r="AI100" i="15"/>
  <c r="H100" i="20" s="1"/>
  <c r="G101" i="19"/>
  <c r="BI156" i="15"/>
  <c r="H156" i="22" s="1"/>
  <c r="G157" i="19"/>
  <c r="AI156" i="15"/>
  <c r="H156" i="20" s="1"/>
  <c r="AV156" i="15"/>
  <c r="H156" i="21" s="1"/>
  <c r="G166" i="19"/>
  <c r="AI165" i="15"/>
  <c r="H165" i="20" s="1"/>
  <c r="AV165" i="15"/>
  <c r="H165" i="21" s="1"/>
  <c r="BI165" i="15"/>
  <c r="H165" i="22" s="1"/>
  <c r="G168" i="19"/>
  <c r="AV167" i="15"/>
  <c r="H167" i="21" s="1"/>
  <c r="BI167" i="15"/>
  <c r="H167" i="22" s="1"/>
  <c r="AI167" i="15"/>
  <c r="H167" i="20" s="1"/>
  <c r="G167" i="19"/>
  <c r="BI166" i="15"/>
  <c r="H166" i="22" s="1"/>
  <c r="AV166" i="15"/>
  <c r="H166" i="21" s="1"/>
  <c r="AI166" i="15"/>
  <c r="H166" i="20" s="1"/>
  <c r="G73" i="19"/>
  <c r="AV73" i="15"/>
  <c r="H73" i="21" s="1"/>
  <c r="AI73" i="15"/>
  <c r="H73" i="20" s="1"/>
  <c r="BI73" i="15"/>
  <c r="H73" i="22" s="1"/>
  <c r="AI72" i="15"/>
  <c r="H72" i="20" s="1"/>
  <c r="G72" i="19"/>
  <c r="AV72" i="15"/>
  <c r="H72" i="21" s="1"/>
  <c r="BI72" i="15"/>
  <c r="H72" i="22" s="1"/>
  <c r="BI129" i="15"/>
  <c r="H129" i="22" s="1"/>
  <c r="G130" i="19"/>
  <c r="AV129" i="15"/>
  <c r="H129" i="21" s="1"/>
  <c r="AI129" i="15"/>
  <c r="H129" i="20" s="1"/>
  <c r="BI58" i="15"/>
  <c r="H58" i="22" s="1"/>
  <c r="G58" i="19"/>
  <c r="AV58" i="15"/>
  <c r="H58" i="21" s="1"/>
  <c r="AI58" i="15"/>
  <c r="H58" i="20" s="1"/>
  <c r="AI150" i="15"/>
  <c r="H150" i="20" s="1"/>
  <c r="AV150" i="15"/>
  <c r="H150" i="21" s="1"/>
  <c r="BI150" i="15"/>
  <c r="H150" i="22" s="1"/>
  <c r="G151" i="19"/>
  <c r="AV169" i="15"/>
  <c r="H169" i="21" s="1"/>
  <c r="BI169" i="15"/>
  <c r="H169" i="22" s="1"/>
  <c r="G170" i="19"/>
  <c r="AI169" i="15"/>
  <c r="H169" i="20" s="1"/>
  <c r="BI59" i="15"/>
  <c r="H59" i="22" s="1"/>
  <c r="G59" i="19"/>
  <c r="AV59" i="15"/>
  <c r="H59" i="21" s="1"/>
  <c r="AI59" i="15"/>
  <c r="H59" i="20" s="1"/>
  <c r="G161" i="19"/>
  <c r="BI160" i="15"/>
  <c r="H160" i="22" s="1"/>
  <c r="AI160" i="15"/>
  <c r="H160" i="20" s="1"/>
  <c r="AV160" i="15"/>
  <c r="H160" i="21" s="1"/>
  <c r="AI146" i="15"/>
  <c r="H146" i="20" s="1"/>
  <c r="G147" i="19"/>
  <c r="BI146" i="15"/>
  <c r="H146" i="22" s="1"/>
  <c r="AV146" i="15"/>
  <c r="H146" i="21" s="1"/>
  <c r="AV109" i="15"/>
  <c r="H109" i="21" s="1"/>
  <c r="BI109" i="15"/>
  <c r="H109" i="22" s="1"/>
  <c r="G110" i="19"/>
  <c r="AI109" i="15"/>
  <c r="H109" i="20" s="1"/>
  <c r="BI120" i="15"/>
  <c r="H120" i="22" s="1"/>
  <c r="AV120" i="15"/>
  <c r="H120" i="21" s="1"/>
  <c r="AI120" i="15"/>
  <c r="H120" i="20" s="1"/>
  <c r="G121" i="19"/>
  <c r="BI113" i="15"/>
  <c r="H113" i="22" s="1"/>
  <c r="AI113" i="15"/>
  <c r="H113" i="20" s="1"/>
  <c r="G114" i="19"/>
  <c r="AV113" i="15"/>
  <c r="H113" i="21" s="1"/>
  <c r="G103" i="19"/>
  <c r="BI102" i="15"/>
  <c r="H102" i="22" s="1"/>
  <c r="AV102" i="15"/>
  <c r="H102" i="21" s="1"/>
  <c r="AI102" i="15"/>
  <c r="H102" i="20" s="1"/>
  <c r="G20" i="19"/>
  <c r="AI20" i="15"/>
  <c r="H20" i="20" s="1"/>
  <c r="AV20" i="15"/>
  <c r="H20" i="21" s="1"/>
  <c r="BI20" i="15"/>
  <c r="H20" i="22" s="1"/>
  <c r="AI80" i="15"/>
  <c r="H80" i="20" s="1"/>
  <c r="AV80" i="15"/>
  <c r="H80" i="21" s="1"/>
  <c r="BI80" i="15"/>
  <c r="H80" i="22" s="1"/>
  <c r="G81" i="19"/>
  <c r="BI60" i="15"/>
  <c r="H60" i="22" s="1"/>
  <c r="G60" i="19"/>
  <c r="AV60" i="15"/>
  <c r="H60" i="21" s="1"/>
  <c r="AI60" i="15"/>
  <c r="H60" i="20" s="1"/>
  <c r="AV79" i="15"/>
  <c r="H79" i="21" s="1"/>
  <c r="G80" i="19"/>
  <c r="BI79" i="15"/>
  <c r="H79" i="22" s="1"/>
  <c r="AI79" i="15"/>
  <c r="H79" i="20" s="1"/>
  <c r="G23" i="19"/>
  <c r="AV23" i="15"/>
  <c r="H23" i="21" s="1"/>
  <c r="AI23" i="15"/>
  <c r="H23" i="20" s="1"/>
  <c r="BI23" i="15"/>
  <c r="H23" i="22" s="1"/>
  <c r="G53" i="19"/>
  <c r="AV53" i="15"/>
  <c r="H53" i="21" s="1"/>
  <c r="AI53" i="15"/>
  <c r="H53" i="20" s="1"/>
  <c r="BI53" i="15"/>
  <c r="H53" i="22" s="1"/>
  <c r="AI62" i="15"/>
  <c r="H62" i="20" s="1"/>
  <c r="G62" i="19"/>
  <c r="BI62" i="15"/>
  <c r="H62" i="22" s="1"/>
  <c r="AV62" i="15"/>
  <c r="H62" i="21" s="1"/>
  <c r="BI65" i="15"/>
  <c r="H65" i="22" s="1"/>
  <c r="AI65" i="15"/>
  <c r="H65" i="20" s="1"/>
  <c r="AV65" i="15"/>
  <c r="H65" i="21" s="1"/>
  <c r="G65" i="19"/>
  <c r="AV13" i="15"/>
  <c r="H13" i="21" s="1"/>
  <c r="G13" i="19"/>
  <c r="BI13" i="15"/>
  <c r="H13" i="22" s="1"/>
  <c r="AI13" i="15"/>
  <c r="H13" i="20" s="1"/>
  <c r="G63" i="19"/>
  <c r="AI63" i="15"/>
  <c r="H63" i="20" s="1"/>
  <c r="AV63" i="15"/>
  <c r="H63" i="21" s="1"/>
  <c r="BI63" i="15"/>
  <c r="H63" i="22" s="1"/>
  <c r="AI54" i="15"/>
  <c r="H54" i="20" s="1"/>
  <c r="AV54" i="15"/>
  <c r="H54" i="21" s="1"/>
  <c r="BI54" i="15"/>
  <c r="H54" i="22" s="1"/>
  <c r="G54" i="19"/>
  <c r="G26" i="19"/>
  <c r="AI26" i="15"/>
  <c r="H26" i="20" s="1"/>
  <c r="AV26" i="15"/>
  <c r="H26" i="21" s="1"/>
  <c r="BI26" i="15"/>
  <c r="H26" i="22" s="1"/>
  <c r="G50" i="19"/>
  <c r="AI50" i="15"/>
  <c r="H50" i="20" s="1"/>
  <c r="BI50" i="15"/>
  <c r="H50" i="22" s="1"/>
  <c r="AV50" i="15"/>
  <c r="H50" i="21" s="1"/>
  <c r="G133" i="19"/>
  <c r="BI132" i="15"/>
  <c r="H132" i="22" s="1"/>
  <c r="AV132" i="15"/>
  <c r="H132" i="21" s="1"/>
  <c r="AI132" i="15"/>
  <c r="H132" i="20" s="1"/>
  <c r="AV144" i="15"/>
  <c r="H144" i="21" s="1"/>
  <c r="G145" i="19"/>
  <c r="AI144" i="15"/>
  <c r="H144" i="20" s="1"/>
  <c r="BI144" i="15"/>
  <c r="H144" i="22" s="1"/>
  <c r="BI137" i="15"/>
  <c r="H137" i="22" s="1"/>
  <c r="G138" i="19"/>
  <c r="AV137" i="15"/>
  <c r="H137" i="21" s="1"/>
  <c r="AI137" i="15"/>
  <c r="H137" i="20" s="1"/>
  <c r="AI145" i="15"/>
  <c r="H145" i="20" s="1"/>
  <c r="G146" i="19"/>
  <c r="BI145" i="15"/>
  <c r="H145" i="22" s="1"/>
  <c r="AV145" i="15"/>
  <c r="H145" i="21" s="1"/>
  <c r="G148" i="19"/>
  <c r="AV147" i="15"/>
  <c r="H147" i="21" s="1"/>
  <c r="AI147" i="15"/>
  <c r="H147" i="20" s="1"/>
  <c r="BI147" i="15"/>
  <c r="H147" i="22" s="1"/>
  <c r="AV86" i="15"/>
  <c r="H86" i="21" s="1"/>
  <c r="G87" i="19"/>
  <c r="BI86" i="15"/>
  <c r="H86" i="22" s="1"/>
  <c r="AI86" i="15"/>
  <c r="H86" i="20" s="1"/>
  <c r="G154" i="19"/>
  <c r="AV153" i="15"/>
  <c r="H153" i="21" s="1"/>
  <c r="AI153" i="15"/>
  <c r="H153" i="20" s="1"/>
  <c r="BI153" i="15"/>
  <c r="H153" i="22" s="1"/>
  <c r="AV96" i="15"/>
  <c r="H96" i="21" s="1"/>
  <c r="BI96" i="15"/>
  <c r="H96" i="22" s="1"/>
  <c r="G97" i="19"/>
  <c r="AI96" i="15"/>
  <c r="H96" i="20" s="1"/>
  <c r="G152" i="19"/>
  <c r="BI151" i="15"/>
  <c r="H151" i="22" s="1"/>
  <c r="AI151" i="15"/>
  <c r="H151" i="20" s="1"/>
  <c r="AV151" i="15"/>
  <c r="H151" i="21" s="1"/>
  <c r="BI141" i="15"/>
  <c r="H141" i="22" s="1"/>
  <c r="G142" i="19"/>
  <c r="AI141" i="15"/>
  <c r="H141" i="20" s="1"/>
  <c r="AV141" i="15"/>
  <c r="H141" i="21" s="1"/>
  <c r="G155" i="19"/>
  <c r="BI154" i="15"/>
  <c r="H154" i="22" s="1"/>
  <c r="AV154" i="15"/>
  <c r="H154" i="21" s="1"/>
  <c r="AI154" i="15"/>
  <c r="H154" i="20" s="1"/>
  <c r="AI48" i="15"/>
  <c r="H48" i="20" s="1"/>
  <c r="AV48" i="15"/>
  <c r="H48" i="21" s="1"/>
  <c r="BI48" i="15"/>
  <c r="H48" i="22" s="1"/>
  <c r="G48" i="19"/>
  <c r="AV55" i="15"/>
  <c r="H55" i="21" s="1"/>
  <c r="BI55" i="15"/>
  <c r="H55" i="22" s="1"/>
  <c r="AI55" i="15"/>
  <c r="H55" i="20" s="1"/>
  <c r="G55" i="19"/>
  <c r="G82" i="19"/>
  <c r="AI81" i="15"/>
  <c r="H81" i="20" s="1"/>
  <c r="BI81" i="15"/>
  <c r="H81" i="22" s="1"/>
  <c r="AV81" i="15"/>
  <c r="H81" i="21" s="1"/>
  <c r="G51" i="19"/>
  <c r="AI51" i="15"/>
  <c r="H51" i="20" s="1"/>
  <c r="AV51" i="15"/>
  <c r="H51" i="21" s="1"/>
  <c r="BI51" i="15"/>
  <c r="H51" i="22" s="1"/>
  <c r="G88" i="19"/>
  <c r="AI87" i="15"/>
  <c r="H87" i="20" s="1"/>
  <c r="AV87" i="15"/>
  <c r="H87" i="21" s="1"/>
  <c r="BI87" i="15"/>
  <c r="H87" i="22" s="1"/>
  <c r="AI130" i="15"/>
  <c r="H130" i="20" s="1"/>
  <c r="G131" i="19"/>
  <c r="BI130" i="15"/>
  <c r="H130" i="22" s="1"/>
  <c r="AV130" i="15"/>
  <c r="H130" i="21" s="1"/>
  <c r="G144" i="19"/>
  <c r="AV143" i="15"/>
  <c r="H143" i="21" s="1"/>
  <c r="AI143" i="15"/>
  <c r="H143" i="20" s="1"/>
  <c r="BI143" i="15"/>
  <c r="H143" i="22" s="1"/>
  <c r="G132" i="19"/>
  <c r="AI131" i="15"/>
  <c r="H131" i="20" s="1"/>
  <c r="AV131" i="15"/>
  <c r="H131" i="21" s="1"/>
  <c r="BI131" i="15"/>
  <c r="H131" i="22" s="1"/>
  <c r="AV140" i="15"/>
  <c r="H140" i="21" s="1"/>
  <c r="BI140" i="15"/>
  <c r="H140" i="22" s="1"/>
  <c r="G141" i="19"/>
  <c r="AI140" i="15"/>
  <c r="H140" i="20" s="1"/>
  <c r="G153" i="19"/>
  <c r="BI152" i="15"/>
  <c r="H152" i="22" s="1"/>
  <c r="AV152" i="15"/>
  <c r="H152" i="21" s="1"/>
  <c r="AI152" i="15"/>
  <c r="H152" i="20" s="1"/>
  <c r="G95" i="19"/>
  <c r="AI94" i="15"/>
  <c r="H94" i="20" s="1"/>
  <c r="AV94" i="15"/>
  <c r="H94" i="21" s="1"/>
  <c r="BI94" i="15"/>
  <c r="H94" i="22" s="1"/>
  <c r="AV133" i="15"/>
  <c r="H133" i="21" s="1"/>
  <c r="BI133" i="15"/>
  <c r="H133" i="22" s="1"/>
  <c r="G134" i="19"/>
  <c r="AI133" i="15"/>
  <c r="H133" i="20" s="1"/>
  <c r="AI122" i="15"/>
  <c r="H122" i="20" s="1"/>
  <c r="G123" i="19"/>
  <c r="BI122" i="15"/>
  <c r="H122" i="22" s="1"/>
  <c r="AV122" i="15"/>
  <c r="H122" i="21" s="1"/>
  <c r="BI149" i="15"/>
  <c r="H149" i="22" s="1"/>
  <c r="AI149" i="15"/>
  <c r="H149" i="20" s="1"/>
  <c r="G150" i="19"/>
  <c r="AV149" i="15"/>
  <c r="H149" i="21" s="1"/>
  <c r="AI93" i="15"/>
  <c r="H93" i="20" s="1"/>
  <c r="AV93" i="15"/>
  <c r="H93" i="21" s="1"/>
  <c r="BI93" i="15"/>
  <c r="H93" i="22" s="1"/>
  <c r="G94" i="19"/>
  <c r="AV124" i="15"/>
  <c r="H124" i="21" s="1"/>
  <c r="BI124" i="15"/>
  <c r="H124" i="22" s="1"/>
  <c r="G125" i="19"/>
  <c r="AI124" i="15"/>
  <c r="H124" i="20" s="1"/>
  <c r="G127" i="19"/>
  <c r="AI126" i="15"/>
  <c r="H126" i="20" s="1"/>
  <c r="BI126" i="15"/>
  <c r="H126" i="22" s="1"/>
  <c r="AV126" i="15"/>
  <c r="H126" i="21" s="1"/>
  <c r="AV61" i="15"/>
  <c r="H61" i="21" s="1"/>
  <c r="BI61" i="15"/>
  <c r="H61" i="22" s="1"/>
  <c r="AI61" i="15"/>
  <c r="H61" i="20" s="1"/>
  <c r="G61" i="19"/>
  <c r="AI142" i="15"/>
  <c r="H142" i="20" s="1"/>
  <c r="AV142" i="15"/>
  <c r="H142" i="21" s="1"/>
  <c r="BI142" i="15"/>
  <c r="H142" i="22" s="1"/>
  <c r="G143" i="19"/>
  <c r="G122" i="19"/>
  <c r="AI121" i="15"/>
  <c r="H121" i="20" s="1"/>
  <c r="AV121" i="15"/>
  <c r="H121" i="21" s="1"/>
  <c r="BI121" i="15"/>
  <c r="H121" i="22" s="1"/>
  <c r="G71" i="19"/>
  <c r="AV71" i="15"/>
  <c r="H71" i="21" s="1"/>
  <c r="AI71" i="15"/>
  <c r="H71" i="20" s="1"/>
  <c r="BI71" i="15"/>
  <c r="H71" i="22" s="1"/>
  <c r="AV22" i="15"/>
  <c r="H22" i="21" s="1"/>
  <c r="G22" i="19"/>
  <c r="BI22" i="15"/>
  <c r="H22" i="22" s="1"/>
  <c r="AI22" i="15"/>
  <c r="H22" i="20" s="1"/>
  <c r="AV21" i="15"/>
  <c r="H21" i="21" s="1"/>
  <c r="BI21" i="15"/>
  <c r="H21" i="22" s="1"/>
  <c r="G21" i="19"/>
  <c r="AI21" i="15"/>
  <c r="H21" i="20" s="1"/>
  <c r="G17" i="19"/>
  <c r="AV17" i="15"/>
  <c r="H17" i="21" s="1"/>
  <c r="BI17" i="15"/>
  <c r="H17" i="22" s="1"/>
  <c r="AI17" i="15"/>
  <c r="H17" i="20" s="1"/>
  <c r="AV8" i="15"/>
  <c r="H8" i="21" s="1"/>
  <c r="BI8" i="15"/>
  <c r="H8" i="22" s="1"/>
  <c r="AV11" i="15"/>
  <c r="H11" i="21" s="1"/>
  <c r="BI11" i="15"/>
  <c r="H11" i="22" s="1"/>
  <c r="AV24" i="15"/>
  <c r="H24" i="21" s="1"/>
  <c r="BI24" i="15"/>
  <c r="H24" i="22" s="1"/>
  <c r="AV32" i="15"/>
  <c r="H32" i="21" s="1"/>
  <c r="BI32" i="15"/>
  <c r="H32" i="22" s="1"/>
  <c r="AA7" i="15"/>
  <c r="AI7" i="15" s="1"/>
  <c r="AA5" i="15"/>
  <c r="AI5" i="15" s="1"/>
  <c r="AG24" i="15"/>
  <c r="F24" i="20" s="1"/>
  <c r="F45" i="21"/>
  <c r="F34" i="21"/>
  <c r="F66" i="21"/>
  <c r="F64" i="21"/>
  <c r="F77" i="21"/>
  <c r="F90" i="21"/>
  <c r="F101" i="21"/>
  <c r="F10" i="21"/>
  <c r="F18" i="21"/>
  <c r="F29" i="21"/>
  <c r="F40" i="21"/>
  <c r="F15" i="21"/>
  <c r="F89" i="21"/>
  <c r="F19" i="21"/>
  <c r="F37" i="21"/>
  <c r="AT5" i="15"/>
  <c r="BG5" i="15"/>
  <c r="F5" i="22" s="1"/>
  <c r="F27" i="21"/>
  <c r="F9" i="21"/>
  <c r="F42" i="21"/>
  <c r="F70" i="21"/>
  <c r="F97" i="21"/>
  <c r="F76" i="21"/>
  <c r="F38" i="21"/>
  <c r="F32" i="21"/>
  <c r="F43" i="21"/>
  <c r="F88" i="21"/>
  <c r="F11" i="21"/>
  <c r="F7" i="21"/>
  <c r="H29" i="21"/>
  <c r="H18" i="21"/>
  <c r="F28" i="21"/>
  <c r="F98" i="21"/>
  <c r="F8" i="21"/>
  <c r="H38" i="21"/>
  <c r="F52" i="21"/>
  <c r="F33" i="21"/>
  <c r="F49" i="21"/>
  <c r="F67" i="21"/>
  <c r="F82" i="21"/>
  <c r="F46" i="21"/>
  <c r="H33" i="21"/>
  <c r="F12" i="21"/>
  <c r="F83" i="21"/>
  <c r="F84" i="21"/>
  <c r="F36" i="21"/>
  <c r="F25" i="21"/>
  <c r="F31" i="21"/>
  <c r="F47" i="21"/>
  <c r="F44" i="21"/>
  <c r="F6" i="21"/>
  <c r="F69" i="21"/>
  <c r="F35" i="21"/>
  <c r="F85" i="21"/>
  <c r="F95" i="21"/>
  <c r="F14" i="21"/>
  <c r="F57" i="21"/>
  <c r="AT24" i="15"/>
  <c r="BG24" i="15"/>
  <c r="F24" i="22" s="1"/>
  <c r="F99" i="21"/>
  <c r="F30" i="21"/>
  <c r="F39" i="21"/>
  <c r="F16" i="21"/>
  <c r="AV82" i="15"/>
  <c r="G83" i="19"/>
  <c r="AI82" i="15"/>
  <c r="H82" i="20" s="1"/>
  <c r="AV76" i="15"/>
  <c r="G77" i="19"/>
  <c r="AI76" i="15"/>
  <c r="H76" i="20" s="1"/>
  <c r="AV98" i="15"/>
  <c r="G99" i="19"/>
  <c r="AI98" i="15"/>
  <c r="H98" i="20" s="1"/>
  <c r="AV101" i="15"/>
  <c r="G102" i="19"/>
  <c r="AI101" i="15"/>
  <c r="H101" i="20" s="1"/>
  <c r="G84" i="19"/>
  <c r="AI83" i="15"/>
  <c r="H83" i="20" s="1"/>
  <c r="AV83" i="15"/>
  <c r="AV85" i="15"/>
  <c r="G86" i="19"/>
  <c r="AI85" i="15"/>
  <c r="H85" i="20" s="1"/>
  <c r="AV89" i="15"/>
  <c r="G90" i="19"/>
  <c r="AI89" i="15"/>
  <c r="H89" i="20" s="1"/>
  <c r="G85" i="19"/>
  <c r="AV84" i="15"/>
  <c r="AI84" i="15"/>
  <c r="H84" i="20" s="1"/>
  <c r="AV77" i="15"/>
  <c r="AI77" i="15"/>
  <c r="H77" i="20" s="1"/>
  <c r="G78" i="19"/>
  <c r="AV90" i="15"/>
  <c r="G91" i="19"/>
  <c r="AI90" i="15"/>
  <c r="H90" i="20" s="1"/>
  <c r="AV88" i="15"/>
  <c r="G89" i="19"/>
  <c r="AI88" i="15"/>
  <c r="H88" i="20" s="1"/>
  <c r="AI99" i="15"/>
  <c r="H99" i="20" s="1"/>
  <c r="AV99" i="15"/>
  <c r="G100" i="19"/>
  <c r="AV95" i="15"/>
  <c r="G96" i="19"/>
  <c r="AI95" i="15"/>
  <c r="H95" i="20" s="1"/>
  <c r="AV97" i="15"/>
  <c r="G98" i="19"/>
  <c r="AI97" i="15"/>
  <c r="H97" i="20" s="1"/>
  <c r="AV35" i="15"/>
  <c r="G35" i="19"/>
  <c r="AI35" i="15"/>
  <c r="H35" i="20" s="1"/>
  <c r="P24" i="14"/>
  <c r="AI24" i="15"/>
  <c r="H24" i="20" s="1"/>
  <c r="G24" i="19"/>
  <c r="AV28" i="15"/>
  <c r="G28" i="19"/>
  <c r="AI28" i="15"/>
  <c r="H28" i="20" s="1"/>
  <c r="AV52" i="15"/>
  <c r="G52" i="19"/>
  <c r="AI52" i="15"/>
  <c r="H52" i="20" s="1"/>
  <c r="AV64" i="15"/>
  <c r="G64" i="19"/>
  <c r="AI64" i="15"/>
  <c r="H64" i="20" s="1"/>
  <c r="AV15" i="15"/>
  <c r="AI15" i="15"/>
  <c r="H15" i="20" s="1"/>
  <c r="G15" i="19"/>
  <c r="AV57" i="15"/>
  <c r="AI57" i="15"/>
  <c r="H57" i="20" s="1"/>
  <c r="G57" i="19"/>
  <c r="AV12" i="15"/>
  <c r="G12" i="19"/>
  <c r="AI12" i="15"/>
  <c r="H12" i="20" s="1"/>
  <c r="AV67" i="15"/>
  <c r="AI67" i="15"/>
  <c r="H67" i="20" s="1"/>
  <c r="G67" i="19"/>
  <c r="AV49" i="15"/>
  <c r="G49" i="19"/>
  <c r="AI49" i="15"/>
  <c r="H49" i="20" s="1"/>
  <c r="AV69" i="15"/>
  <c r="G69" i="19"/>
  <c r="AI69" i="15"/>
  <c r="H69" i="20" s="1"/>
  <c r="AV70" i="15"/>
  <c r="AI70" i="15"/>
  <c r="H70" i="20" s="1"/>
  <c r="G70" i="19"/>
  <c r="AV66" i="15"/>
  <c r="G66" i="19"/>
  <c r="AI66" i="15"/>
  <c r="H66" i="20" s="1"/>
  <c r="AV6" i="15"/>
  <c r="AI6" i="15"/>
  <c r="H6" i="20" s="1"/>
  <c r="G6" i="19"/>
  <c r="E5" i="19"/>
  <c r="G43" i="19"/>
  <c r="AV43" i="15"/>
  <c r="AI43" i="15"/>
  <c r="H43" i="20" s="1"/>
  <c r="AV14" i="15"/>
  <c r="G14" i="19"/>
  <c r="AI14" i="15"/>
  <c r="H14" i="20" s="1"/>
  <c r="AV42" i="15"/>
  <c r="G42" i="19"/>
  <c r="AI42" i="15"/>
  <c r="H42" i="20" s="1"/>
  <c r="AV47" i="15"/>
  <c r="G47" i="19"/>
  <c r="AI47" i="15"/>
  <c r="H47" i="20" s="1"/>
  <c r="AV31" i="15"/>
  <c r="G31" i="19"/>
  <c r="AI31" i="15"/>
  <c r="H31" i="20" s="1"/>
  <c r="AV34" i="15"/>
  <c r="G34" i="19"/>
  <c r="AI34" i="15"/>
  <c r="H34" i="20" s="1"/>
  <c r="AV40" i="15"/>
  <c r="G40" i="19"/>
  <c r="AI40" i="15"/>
  <c r="H40" i="20" s="1"/>
  <c r="AV46" i="15"/>
  <c r="AI46" i="15"/>
  <c r="H46" i="20" s="1"/>
  <c r="G46" i="19"/>
  <c r="AV44" i="15"/>
  <c r="G44" i="19"/>
  <c r="AI44" i="15"/>
  <c r="H44" i="20" s="1"/>
  <c r="AV27" i="15"/>
  <c r="AI27" i="15"/>
  <c r="H27" i="20" s="1"/>
  <c r="G27" i="19"/>
  <c r="AV9" i="15"/>
  <c r="G9" i="19"/>
  <c r="AI9" i="15"/>
  <c r="H9" i="20" s="1"/>
  <c r="AV45" i="15"/>
  <c r="G45" i="19"/>
  <c r="AI45" i="15"/>
  <c r="H45" i="20" s="1"/>
  <c r="AG5" i="15"/>
  <c r="F5" i="20" s="1"/>
  <c r="F8" i="20"/>
  <c r="F30" i="20"/>
  <c r="F18" i="20"/>
  <c r="F32" i="20"/>
  <c r="F16" i="20"/>
  <c r="F39" i="20"/>
  <c r="F11" i="20"/>
  <c r="H30" i="20"/>
  <c r="H16" i="20"/>
  <c r="F19" i="20"/>
  <c r="F37" i="20"/>
  <c r="F25" i="20"/>
  <c r="F10" i="20"/>
  <c r="F36" i="20"/>
  <c r="F7" i="20"/>
  <c r="F38" i="20"/>
  <c r="H37" i="20"/>
  <c r="G32" i="19"/>
  <c r="AI32" i="15"/>
  <c r="G11" i="19"/>
  <c r="AI11" i="15"/>
  <c r="G8" i="19"/>
  <c r="AI8" i="15"/>
  <c r="CH212" i="8"/>
  <c r="CC212" i="8"/>
  <c r="CD212" i="8" s="1"/>
  <c r="CH211" i="8"/>
  <c r="CH210" i="8"/>
  <c r="CH209" i="8"/>
  <c r="CH208" i="8"/>
  <c r="CH207" i="8"/>
  <c r="CH206" i="8"/>
  <c r="CH205" i="8"/>
  <c r="CH204" i="8"/>
  <c r="CH203" i="8"/>
  <c r="CH202" i="8"/>
  <c r="CH201" i="8"/>
  <c r="CH200" i="8"/>
  <c r="CH199" i="8"/>
  <c r="CH198" i="8"/>
  <c r="CH197" i="8"/>
  <c r="CH196" i="8"/>
  <c r="CH195" i="8"/>
  <c r="CH194" i="8"/>
  <c r="CH193" i="8"/>
  <c r="CH192" i="8"/>
  <c r="CH191" i="8"/>
  <c r="CH190" i="8"/>
  <c r="CH189" i="8"/>
  <c r="CH188" i="8"/>
  <c r="CH187" i="8"/>
  <c r="CH186" i="8"/>
  <c r="CH185" i="8"/>
  <c r="CH184" i="8"/>
  <c r="CH183" i="8"/>
  <c r="CH182" i="8"/>
  <c r="CH181" i="8"/>
  <c r="CH180" i="8"/>
  <c r="CH179" i="8"/>
  <c r="CH178" i="8"/>
  <c r="CH177" i="8"/>
  <c r="CH176" i="8"/>
  <c r="CH175" i="8"/>
  <c r="CH174" i="8"/>
  <c r="CH173" i="8"/>
  <c r="CH172" i="8"/>
  <c r="CH171" i="8"/>
  <c r="CH170" i="8"/>
  <c r="CH169" i="8"/>
  <c r="CH168" i="8"/>
  <c r="CH167" i="8"/>
  <c r="CH166" i="8"/>
  <c r="CH165" i="8"/>
  <c r="CH164" i="8"/>
  <c r="CH163" i="8"/>
  <c r="CH162" i="8"/>
  <c r="CH161" i="8"/>
  <c r="CH160" i="8"/>
  <c r="CH159" i="8"/>
  <c r="CH158" i="8"/>
  <c r="CH157" i="8"/>
  <c r="CH156" i="8"/>
  <c r="CH155" i="8"/>
  <c r="CH154" i="8"/>
  <c r="CH153" i="8"/>
  <c r="CH152" i="8"/>
  <c r="CH323" i="11"/>
  <c r="CH322" i="11"/>
  <c r="CH321" i="11"/>
  <c r="CH320" i="11"/>
  <c r="CH319" i="11"/>
  <c r="CH318" i="11"/>
  <c r="CH317" i="11"/>
  <c r="CH316" i="11"/>
  <c r="CH315" i="11"/>
  <c r="CH314" i="11"/>
  <c r="CH313" i="11"/>
  <c r="CH312" i="11"/>
  <c r="CH311" i="11"/>
  <c r="CH310" i="11"/>
  <c r="CH309" i="11"/>
  <c r="CH308" i="11"/>
  <c r="CH307" i="11"/>
  <c r="CH306" i="11"/>
  <c r="CH305" i="11"/>
  <c r="CH304" i="11"/>
  <c r="CH303" i="11"/>
  <c r="CH302" i="11"/>
  <c r="CH301" i="11"/>
  <c r="CH300" i="11"/>
  <c r="CH299" i="11"/>
  <c r="CH298" i="11"/>
  <c r="CH297" i="11"/>
  <c r="CH296" i="11"/>
  <c r="CH295" i="11"/>
  <c r="CH294" i="11"/>
  <c r="CH293" i="11"/>
  <c r="CH292" i="11"/>
  <c r="CH291" i="11"/>
  <c r="CH290" i="11"/>
  <c r="CH289" i="11"/>
  <c r="CH288" i="11"/>
  <c r="CH287" i="11"/>
  <c r="CH286" i="11"/>
  <c r="CH285" i="11"/>
  <c r="CH284" i="11"/>
  <c r="CH283" i="11"/>
  <c r="CH282" i="11"/>
  <c r="CH281" i="11"/>
  <c r="CH280" i="11"/>
  <c r="CH279" i="11"/>
  <c r="CH278" i="11"/>
  <c r="CH277" i="11"/>
  <c r="CH276" i="11"/>
  <c r="CH275" i="11"/>
  <c r="CH274" i="11"/>
  <c r="CH273" i="11"/>
  <c r="CH272" i="11"/>
  <c r="CH271" i="11"/>
  <c r="CH270" i="11"/>
  <c r="CH269" i="11"/>
  <c r="CH268" i="11"/>
  <c r="CH267" i="11"/>
  <c r="CH266" i="11"/>
  <c r="CH265" i="11"/>
  <c r="CH264" i="11"/>
  <c r="CH263" i="11"/>
  <c r="CH262" i="11"/>
  <c r="CH261" i="11"/>
  <c r="CH260" i="11"/>
  <c r="CH259" i="11"/>
  <c r="CH258" i="11"/>
  <c r="CH257" i="11"/>
  <c r="CH256" i="11"/>
  <c r="CH255" i="11"/>
  <c r="CH254" i="11"/>
  <c r="CH253" i="11"/>
  <c r="CH252" i="11"/>
  <c r="CH251" i="11"/>
  <c r="CH250" i="11"/>
  <c r="CH249" i="11"/>
  <c r="CH248" i="11"/>
  <c r="CH247" i="11"/>
  <c r="CH246" i="11"/>
  <c r="CH245" i="11"/>
  <c r="CH244" i="11"/>
  <c r="CH243" i="11"/>
  <c r="CH242" i="11"/>
  <c r="CH241" i="11"/>
  <c r="CH240" i="11"/>
  <c r="CH239" i="11"/>
  <c r="CH238" i="11"/>
  <c r="CH237" i="11"/>
  <c r="CH236" i="11"/>
  <c r="CH235" i="11"/>
  <c r="CH234" i="11"/>
  <c r="CH233" i="11"/>
  <c r="CH232" i="11"/>
  <c r="CH231" i="11"/>
  <c r="CH230" i="11"/>
  <c r="CH229" i="11"/>
  <c r="CH228" i="11"/>
  <c r="CH227" i="11"/>
  <c r="CH226" i="11"/>
  <c r="CH225" i="11"/>
  <c r="CH224" i="11"/>
  <c r="CH223" i="11"/>
  <c r="CH222" i="11"/>
  <c r="CH221" i="11"/>
  <c r="CH220" i="11"/>
  <c r="CH219" i="11"/>
  <c r="CI203" i="7"/>
  <c r="CI204" i="7"/>
  <c r="CI205" i="7"/>
  <c r="CI206" i="7"/>
  <c r="CI207" i="7"/>
  <c r="CI208" i="7"/>
  <c r="CI209" i="7"/>
  <c r="CI210" i="7"/>
  <c r="CI211" i="7"/>
  <c r="CI212" i="7"/>
  <c r="CI213" i="7"/>
  <c r="CI214" i="7"/>
  <c r="CI215" i="7"/>
  <c r="CI216" i="7"/>
  <c r="CI217" i="7"/>
  <c r="CI218" i="7"/>
  <c r="CI219" i="7"/>
  <c r="CI220" i="7"/>
  <c r="CI221" i="7"/>
  <c r="CI202" i="7"/>
  <c r="CI201" i="7"/>
  <c r="CI200" i="7"/>
  <c r="CI199" i="7"/>
  <c r="CI198" i="7"/>
  <c r="CI197" i="7"/>
  <c r="CI196" i="7"/>
  <c r="CI195" i="7"/>
  <c r="CI194" i="7"/>
  <c r="CI193" i="7"/>
  <c r="CI192" i="7"/>
  <c r="CI191" i="7"/>
  <c r="CI190" i="7"/>
  <c r="CI189" i="7"/>
  <c r="CI188" i="7"/>
  <c r="CI187" i="7"/>
  <c r="CI186" i="7"/>
  <c r="CI185" i="7"/>
  <c r="CI184" i="7"/>
  <c r="CI183" i="7"/>
  <c r="CI182" i="7"/>
  <c r="CI181" i="7"/>
  <c r="CI180" i="7"/>
  <c r="CI179" i="7"/>
  <c r="CI178" i="7"/>
  <c r="CI177" i="7"/>
  <c r="CI176" i="7"/>
  <c r="CI175" i="7"/>
  <c r="CI174" i="7"/>
  <c r="CI173" i="7"/>
  <c r="CI172" i="7"/>
  <c r="CI171" i="7"/>
  <c r="CI170" i="7"/>
  <c r="CI169" i="7"/>
  <c r="CI168" i="7"/>
  <c r="CI167" i="7"/>
  <c r="CI166" i="7"/>
  <c r="CI165" i="7"/>
  <c r="CI164" i="7"/>
  <c r="CI163" i="7"/>
  <c r="CI162" i="7"/>
  <c r="CI161" i="7"/>
  <c r="CI160" i="7"/>
  <c r="CI159" i="7"/>
  <c r="CI158" i="7"/>
  <c r="CI157" i="7"/>
  <c r="CI156" i="7"/>
  <c r="CI155" i="7"/>
  <c r="CI154" i="7"/>
  <c r="CI153" i="7"/>
  <c r="CI152" i="7"/>
  <c r="CI151" i="7"/>
  <c r="BZ212" i="8"/>
  <c r="BU212" i="8"/>
  <c r="BV212" i="8" s="1"/>
  <c r="BZ211" i="8"/>
  <c r="BZ210" i="8"/>
  <c r="BZ209" i="8"/>
  <c r="BZ208" i="8"/>
  <c r="BZ207" i="8"/>
  <c r="BZ206" i="8"/>
  <c r="BZ205" i="8"/>
  <c r="BZ204" i="8"/>
  <c r="BZ203" i="8"/>
  <c r="BZ202" i="8"/>
  <c r="BZ201" i="8"/>
  <c r="BZ200" i="8"/>
  <c r="BZ199" i="8"/>
  <c r="BZ198" i="8"/>
  <c r="BZ197" i="8"/>
  <c r="BZ196" i="8"/>
  <c r="BZ195" i="8"/>
  <c r="BZ194" i="8"/>
  <c r="BZ193" i="8"/>
  <c r="BZ192" i="8"/>
  <c r="BZ191" i="8"/>
  <c r="BZ190" i="8"/>
  <c r="BZ189" i="8"/>
  <c r="BZ188" i="8"/>
  <c r="BZ187" i="8"/>
  <c r="BZ186" i="8"/>
  <c r="BZ185" i="8"/>
  <c r="BZ184" i="8"/>
  <c r="BZ183" i="8"/>
  <c r="BZ182" i="8"/>
  <c r="BZ181" i="8"/>
  <c r="BZ180" i="8"/>
  <c r="BZ179" i="8"/>
  <c r="BZ178" i="8"/>
  <c r="BZ177" i="8"/>
  <c r="BZ176" i="8"/>
  <c r="BZ175" i="8"/>
  <c r="BZ174" i="8"/>
  <c r="BZ173" i="8"/>
  <c r="BZ172" i="8"/>
  <c r="BZ171" i="8"/>
  <c r="BZ170" i="8"/>
  <c r="BZ169" i="8"/>
  <c r="BZ168" i="8"/>
  <c r="BZ167" i="8"/>
  <c r="BZ166" i="8"/>
  <c r="BZ165" i="8"/>
  <c r="BZ164" i="8"/>
  <c r="BZ163" i="8"/>
  <c r="BZ162" i="8"/>
  <c r="BZ161" i="8"/>
  <c r="BZ160" i="8"/>
  <c r="BZ159" i="8"/>
  <c r="BZ158" i="8"/>
  <c r="BZ157" i="8"/>
  <c r="BZ156" i="8"/>
  <c r="BZ155" i="8"/>
  <c r="BZ154" i="8"/>
  <c r="BZ153" i="8"/>
  <c r="BZ152" i="8"/>
  <c r="BZ323" i="11"/>
  <c r="BZ322" i="11"/>
  <c r="BZ321" i="11"/>
  <c r="BZ320" i="11"/>
  <c r="BZ319" i="11"/>
  <c r="BZ318" i="11"/>
  <c r="BZ317" i="11"/>
  <c r="BZ316" i="11"/>
  <c r="BZ315" i="11"/>
  <c r="BZ314" i="11"/>
  <c r="BZ313" i="11"/>
  <c r="BZ312" i="11"/>
  <c r="BZ311" i="11"/>
  <c r="BZ310" i="11"/>
  <c r="BZ309" i="11"/>
  <c r="BZ308" i="11"/>
  <c r="BZ307" i="11"/>
  <c r="BZ306" i="11"/>
  <c r="BZ305" i="11"/>
  <c r="BZ304" i="11"/>
  <c r="BZ303" i="11"/>
  <c r="BZ302" i="11"/>
  <c r="BZ301" i="11"/>
  <c r="BZ300" i="11"/>
  <c r="BZ299" i="11"/>
  <c r="BZ298" i="11"/>
  <c r="BZ297" i="11"/>
  <c r="BZ296" i="11"/>
  <c r="BZ295" i="11"/>
  <c r="BZ294" i="11"/>
  <c r="BZ293" i="11"/>
  <c r="BZ292" i="11"/>
  <c r="BZ291" i="11"/>
  <c r="BZ290" i="11"/>
  <c r="BZ289" i="11"/>
  <c r="BZ288" i="11"/>
  <c r="BZ287" i="11"/>
  <c r="BZ286" i="11"/>
  <c r="BZ285" i="11"/>
  <c r="BZ284" i="11"/>
  <c r="BZ283" i="11"/>
  <c r="BZ282" i="11"/>
  <c r="BZ281" i="11"/>
  <c r="BZ280" i="11"/>
  <c r="BZ279" i="11"/>
  <c r="BZ278" i="11"/>
  <c r="BZ277" i="11"/>
  <c r="BZ276" i="11"/>
  <c r="BZ275" i="11"/>
  <c r="BZ274" i="11"/>
  <c r="BZ273" i="11"/>
  <c r="BZ272" i="11"/>
  <c r="BZ271" i="11"/>
  <c r="BZ270" i="11"/>
  <c r="BZ269" i="11"/>
  <c r="BZ268" i="11"/>
  <c r="BZ267" i="11"/>
  <c r="BZ266" i="11"/>
  <c r="BZ265" i="11"/>
  <c r="BZ264" i="11"/>
  <c r="BZ263" i="11"/>
  <c r="BZ262" i="11"/>
  <c r="BZ261" i="11"/>
  <c r="BZ260" i="11"/>
  <c r="BZ259" i="11"/>
  <c r="BZ258" i="11"/>
  <c r="BZ257" i="11"/>
  <c r="BZ256" i="11"/>
  <c r="BZ255" i="11"/>
  <c r="BZ254" i="11"/>
  <c r="BZ253" i="11"/>
  <c r="BZ252" i="11"/>
  <c r="BZ251" i="11"/>
  <c r="BZ250" i="11"/>
  <c r="BZ249" i="11"/>
  <c r="BZ248" i="11"/>
  <c r="BZ247" i="11"/>
  <c r="BZ246" i="11"/>
  <c r="BZ245" i="11"/>
  <c r="BZ244" i="11"/>
  <c r="BZ243" i="11"/>
  <c r="BZ242" i="11"/>
  <c r="BZ241" i="11"/>
  <c r="BZ240" i="11"/>
  <c r="BZ239" i="11"/>
  <c r="BZ238" i="11"/>
  <c r="BZ237" i="11"/>
  <c r="BZ236" i="11"/>
  <c r="BZ235" i="11"/>
  <c r="BZ234" i="11"/>
  <c r="BZ233" i="11"/>
  <c r="BZ232" i="11"/>
  <c r="BZ231" i="11"/>
  <c r="BZ230" i="11"/>
  <c r="BZ229" i="11"/>
  <c r="BZ228" i="11"/>
  <c r="BZ227" i="11"/>
  <c r="BZ226" i="11"/>
  <c r="BZ225" i="11"/>
  <c r="BZ224" i="11"/>
  <c r="BZ223" i="11"/>
  <c r="BZ222" i="11"/>
  <c r="BZ221" i="11"/>
  <c r="BZ220" i="11"/>
  <c r="BZ219" i="11"/>
  <c r="CA221" i="7"/>
  <c r="CA220" i="7"/>
  <c r="CA219" i="7"/>
  <c r="CA218" i="7"/>
  <c r="CA217" i="7"/>
  <c r="CA216" i="7"/>
  <c r="CA215" i="7"/>
  <c r="CA214" i="7"/>
  <c r="CA213" i="7"/>
  <c r="CA212" i="7"/>
  <c r="CA211" i="7"/>
  <c r="CA210" i="7"/>
  <c r="CA209" i="7"/>
  <c r="CA208" i="7"/>
  <c r="CA207" i="7"/>
  <c r="CA206" i="7"/>
  <c r="CA205" i="7"/>
  <c r="CA204" i="7"/>
  <c r="CA203" i="7"/>
  <c r="CA202" i="7"/>
  <c r="CA201" i="7"/>
  <c r="CA200" i="7"/>
  <c r="CA199" i="7"/>
  <c r="CA198" i="7"/>
  <c r="CA197" i="7"/>
  <c r="CA196" i="7"/>
  <c r="CA195" i="7"/>
  <c r="CA194" i="7"/>
  <c r="CA193" i="7"/>
  <c r="CA192" i="7"/>
  <c r="CA191" i="7"/>
  <c r="CA190" i="7"/>
  <c r="CA189" i="7"/>
  <c r="CA188" i="7"/>
  <c r="CA187" i="7"/>
  <c r="CA186" i="7"/>
  <c r="CA185" i="7"/>
  <c r="CA184" i="7"/>
  <c r="CA183" i="7"/>
  <c r="CA182" i="7"/>
  <c r="CA181" i="7"/>
  <c r="CA180" i="7"/>
  <c r="CA179" i="7"/>
  <c r="CA178" i="7"/>
  <c r="CA177" i="7"/>
  <c r="CA176" i="7"/>
  <c r="CA175" i="7"/>
  <c r="CA174" i="7"/>
  <c r="CA173" i="7"/>
  <c r="CA172" i="7"/>
  <c r="CA171" i="7"/>
  <c r="CA170" i="7"/>
  <c r="CA169" i="7"/>
  <c r="CA168" i="7"/>
  <c r="CA167" i="7"/>
  <c r="CA166" i="7"/>
  <c r="CA165" i="7"/>
  <c r="CA164" i="7"/>
  <c r="CA163" i="7"/>
  <c r="CA162" i="7"/>
  <c r="CA161" i="7"/>
  <c r="CA160" i="7"/>
  <c r="CA159" i="7"/>
  <c r="CA158" i="7"/>
  <c r="CA157" i="7"/>
  <c r="CA156" i="7"/>
  <c r="CA155" i="7"/>
  <c r="CA154" i="7"/>
  <c r="CA153" i="7"/>
  <c r="CA152" i="7"/>
  <c r="CA151" i="7"/>
  <c r="BM212" i="8"/>
  <c r="BN212" i="8" s="1"/>
  <c r="G7" i="19" l="1"/>
  <c r="AV5" i="15"/>
  <c r="H5" i="21" s="1"/>
  <c r="BI5" i="15"/>
  <c r="H5" i="22" s="1"/>
  <c r="AV7" i="15"/>
  <c r="H7" i="21" s="1"/>
  <c r="BI7" i="15"/>
  <c r="H7" i="22" s="1"/>
  <c r="G5" i="19"/>
  <c r="H27" i="21"/>
  <c r="H14" i="21"/>
  <c r="H69" i="21"/>
  <c r="H28" i="21"/>
  <c r="H77" i="21"/>
  <c r="H82" i="21"/>
  <c r="H31" i="21"/>
  <c r="H40" i="21"/>
  <c r="H12" i="21"/>
  <c r="H97" i="21"/>
  <c r="H85" i="21"/>
  <c r="H6" i="21"/>
  <c r="H15" i="21"/>
  <c r="H45" i="21"/>
  <c r="H47" i="21"/>
  <c r="H43" i="21"/>
  <c r="H66" i="21"/>
  <c r="H64" i="21"/>
  <c r="H88" i="21"/>
  <c r="H84" i="21"/>
  <c r="H83" i="21"/>
  <c r="H98" i="21"/>
  <c r="F24" i="21"/>
  <c r="H44" i="21"/>
  <c r="H49" i="21"/>
  <c r="H34" i="21"/>
  <c r="H57" i="21"/>
  <c r="H95" i="21"/>
  <c r="F5" i="21"/>
  <c r="H101" i="21"/>
  <c r="H9" i="21"/>
  <c r="H42" i="21"/>
  <c r="H70" i="21"/>
  <c r="H52" i="21"/>
  <c r="H90" i="21"/>
  <c r="H76" i="21"/>
  <c r="H46" i="21"/>
  <c r="H67" i="21"/>
  <c r="H35" i="21"/>
  <c r="H99" i="21"/>
  <c r="H89" i="21"/>
  <c r="H32" i="20"/>
  <c r="H11" i="20"/>
  <c r="H5" i="20"/>
  <c r="H7" i="20"/>
  <c r="H8" i="20"/>
  <c r="BR323" i="11" l="1"/>
  <c r="BR322" i="11"/>
  <c r="BR321" i="11"/>
  <c r="BR320" i="11"/>
  <c r="BR319" i="11"/>
  <c r="BR318" i="11"/>
  <c r="BR317" i="11"/>
  <c r="BR316" i="11"/>
  <c r="BR315" i="11"/>
  <c r="BR314" i="11"/>
  <c r="BR313" i="11"/>
  <c r="BR312" i="11"/>
  <c r="BR311" i="11"/>
  <c r="BR310" i="11"/>
  <c r="BR309" i="11"/>
  <c r="BR308" i="11"/>
  <c r="BR307" i="11"/>
  <c r="BR306" i="11"/>
  <c r="BR305" i="11"/>
  <c r="BR304" i="11"/>
  <c r="BR303" i="11"/>
  <c r="BR302" i="11"/>
  <c r="BR301" i="11"/>
  <c r="BR300" i="11"/>
  <c r="BR299" i="11"/>
  <c r="BR298" i="11"/>
  <c r="BR297" i="11"/>
  <c r="BR296" i="11"/>
  <c r="BR295" i="11"/>
  <c r="BR294" i="11"/>
  <c r="BR293" i="11"/>
  <c r="BR292" i="11"/>
  <c r="BR291" i="11"/>
  <c r="BR290" i="11"/>
  <c r="BR289" i="11"/>
  <c r="BR288" i="11"/>
  <c r="BR287" i="11"/>
  <c r="BR286" i="11"/>
  <c r="BR285" i="11"/>
  <c r="BR284" i="11"/>
  <c r="BR283" i="11"/>
  <c r="BR282" i="11"/>
  <c r="BR281" i="11"/>
  <c r="BR280" i="11"/>
  <c r="BR279" i="11"/>
  <c r="BR278" i="11"/>
  <c r="BR277" i="11"/>
  <c r="BR276" i="11"/>
  <c r="BR275" i="11"/>
  <c r="BR274" i="11"/>
  <c r="BR273" i="11"/>
  <c r="BR272" i="11"/>
  <c r="BR271" i="11"/>
  <c r="BR270" i="11"/>
  <c r="BR269" i="11"/>
  <c r="BR268" i="11"/>
  <c r="BR267" i="11"/>
  <c r="BR266" i="11"/>
  <c r="BR265" i="11"/>
  <c r="BR264" i="11"/>
  <c r="BR263" i="11"/>
  <c r="BR262" i="11"/>
  <c r="BR261" i="11"/>
  <c r="BR260" i="11"/>
  <c r="BR259" i="11"/>
  <c r="BR258" i="11"/>
  <c r="BR257" i="11"/>
  <c r="BR256" i="11"/>
  <c r="BR255" i="11"/>
  <c r="BR254" i="11"/>
  <c r="BR253" i="11"/>
  <c r="BR252" i="11"/>
  <c r="BR251" i="11"/>
  <c r="BR250" i="11"/>
  <c r="BR249" i="11"/>
  <c r="BR248" i="11"/>
  <c r="BR247" i="11"/>
  <c r="BR246" i="11"/>
  <c r="BR245" i="11"/>
  <c r="BR244" i="11"/>
  <c r="BR243" i="11"/>
  <c r="BR242" i="11"/>
  <c r="BR241" i="11"/>
  <c r="BR240" i="11"/>
  <c r="BR239" i="11"/>
  <c r="BR238" i="11"/>
  <c r="BR237" i="11"/>
  <c r="BR236" i="11"/>
  <c r="BR235" i="11"/>
  <c r="BR234" i="11"/>
  <c r="BR233" i="11"/>
  <c r="BR232" i="11"/>
  <c r="BR231" i="11"/>
  <c r="BR230" i="11"/>
  <c r="BR229" i="11"/>
  <c r="BR228" i="11"/>
  <c r="BR227" i="11"/>
  <c r="BR226" i="11"/>
  <c r="BR225" i="11"/>
  <c r="BR224" i="11"/>
  <c r="BR223" i="11"/>
  <c r="BR222" i="11"/>
  <c r="BR221" i="11"/>
  <c r="BR220" i="11"/>
  <c r="BR219" i="11"/>
  <c r="BS221" i="7"/>
  <c r="BS220" i="7"/>
  <c r="BS219" i="7"/>
  <c r="BS218" i="7"/>
  <c r="BS217" i="7"/>
  <c r="BS216" i="7"/>
  <c r="BS215" i="7"/>
  <c r="BS214" i="7"/>
  <c r="BS213" i="7"/>
  <c r="BS212" i="7"/>
  <c r="BS211" i="7"/>
  <c r="BS210" i="7"/>
  <c r="BS209" i="7"/>
  <c r="BS208" i="7"/>
  <c r="BS207" i="7"/>
  <c r="BS206" i="7"/>
  <c r="BS205" i="7"/>
  <c r="BS204" i="7"/>
  <c r="BS203" i="7"/>
  <c r="BS202" i="7"/>
  <c r="BS201" i="7"/>
  <c r="BS200" i="7"/>
  <c r="BS199" i="7"/>
  <c r="BS198" i="7"/>
  <c r="BS197" i="7"/>
  <c r="BS196" i="7"/>
  <c r="BS195" i="7"/>
  <c r="BS194" i="7"/>
  <c r="BS193" i="7"/>
  <c r="BS192" i="7"/>
  <c r="BS191" i="7"/>
  <c r="BS190" i="7"/>
  <c r="BS189" i="7"/>
  <c r="BS188" i="7"/>
  <c r="BS187" i="7"/>
  <c r="BS186" i="7"/>
  <c r="BS185" i="7"/>
  <c r="BS184" i="7"/>
  <c r="BS183" i="7"/>
  <c r="BS182" i="7"/>
  <c r="BS181" i="7"/>
  <c r="BS180" i="7"/>
  <c r="BS179" i="7"/>
  <c r="BS178" i="7"/>
  <c r="BS177" i="7"/>
  <c r="BS176" i="7"/>
  <c r="BS175" i="7"/>
  <c r="BS174" i="7"/>
  <c r="BS173" i="7"/>
  <c r="BS172" i="7"/>
  <c r="BS171" i="7"/>
  <c r="BS170" i="7"/>
  <c r="BS169" i="7"/>
  <c r="BS168" i="7"/>
  <c r="BS167" i="7"/>
  <c r="BS166" i="7"/>
  <c r="BS165" i="7"/>
  <c r="BS164" i="7"/>
  <c r="BS163" i="7"/>
  <c r="BS162" i="7"/>
  <c r="BS161" i="7"/>
  <c r="BS160" i="7"/>
  <c r="BS159" i="7"/>
  <c r="BS158" i="7"/>
  <c r="BS157" i="7"/>
  <c r="BS156" i="7"/>
  <c r="BS155" i="7"/>
  <c r="BS154" i="7"/>
  <c r="BS153" i="7"/>
  <c r="BS152" i="7"/>
  <c r="BS151" i="7"/>
  <c r="BE212" i="8"/>
  <c r="BF212" i="8" s="1"/>
  <c r="BJ290" i="11"/>
  <c r="BJ291" i="11"/>
  <c r="BJ292" i="11"/>
  <c r="BJ293" i="11"/>
  <c r="BJ294" i="11"/>
  <c r="BJ295" i="11"/>
  <c r="BJ296" i="11"/>
  <c r="BJ297" i="11"/>
  <c r="BJ298" i="11"/>
  <c r="BJ299" i="11"/>
  <c r="BJ300" i="11"/>
  <c r="BJ301" i="11"/>
  <c r="BJ302" i="11"/>
  <c r="BJ303" i="11"/>
  <c r="BJ304" i="11"/>
  <c r="BJ305" i="11"/>
  <c r="BJ306" i="11"/>
  <c r="BJ307" i="11"/>
  <c r="BJ308" i="11"/>
  <c r="BJ309" i="11"/>
  <c r="BJ310" i="11"/>
  <c r="BJ311" i="11"/>
  <c r="BJ312" i="11"/>
  <c r="BJ313" i="11"/>
  <c r="BJ314" i="11"/>
  <c r="BJ315" i="11"/>
  <c r="BJ316" i="11"/>
  <c r="BJ317" i="11"/>
  <c r="BJ318" i="11"/>
  <c r="BJ319" i="11"/>
  <c r="BJ320" i="11"/>
  <c r="BJ321" i="11"/>
  <c r="BJ322" i="11"/>
  <c r="BJ323" i="11"/>
  <c r="BJ219" i="11"/>
  <c r="BJ220" i="11"/>
  <c r="BJ221" i="11"/>
  <c r="BJ222" i="11"/>
  <c r="BJ223" i="11"/>
  <c r="BJ224" i="11"/>
  <c r="BJ225" i="11"/>
  <c r="BJ226" i="11"/>
  <c r="BJ227" i="11"/>
  <c r="BJ228" i="11"/>
  <c r="BJ229" i="11"/>
  <c r="BJ230" i="11"/>
  <c r="BJ231" i="11"/>
  <c r="BJ232" i="11"/>
  <c r="BJ233" i="11"/>
  <c r="BJ234" i="11"/>
  <c r="BJ235" i="11"/>
  <c r="BJ236" i="11"/>
  <c r="BJ237" i="11"/>
  <c r="BJ238" i="11"/>
  <c r="BJ239" i="11"/>
  <c r="BJ240" i="11"/>
  <c r="BJ241" i="11"/>
  <c r="BJ289" i="11"/>
  <c r="BJ288" i="11"/>
  <c r="BJ287" i="11"/>
  <c r="BJ286" i="11"/>
  <c r="BJ285" i="11"/>
  <c r="BJ284" i="11"/>
  <c r="BJ283" i="11"/>
  <c r="BJ282" i="11"/>
  <c r="BJ281" i="11"/>
  <c r="BJ280" i="11"/>
  <c r="BJ279" i="11"/>
  <c r="BJ278" i="11"/>
  <c r="BJ277" i="11"/>
  <c r="BJ276" i="11"/>
  <c r="BJ275" i="11"/>
  <c r="BJ274" i="11"/>
  <c r="BJ273" i="11"/>
  <c r="BJ272" i="11"/>
  <c r="BJ271" i="11"/>
  <c r="BJ270" i="11"/>
  <c r="BJ269" i="11"/>
  <c r="BJ268" i="11"/>
  <c r="BJ267" i="11"/>
  <c r="BJ266" i="11"/>
  <c r="BJ265" i="11"/>
  <c r="BJ264" i="11"/>
  <c r="BJ263" i="11"/>
  <c r="BJ262" i="11"/>
  <c r="BJ261" i="11"/>
  <c r="BJ260" i="11"/>
  <c r="BJ259" i="11"/>
  <c r="BJ258" i="11"/>
  <c r="BJ257" i="11"/>
  <c r="BJ256" i="11"/>
  <c r="BJ255" i="11"/>
  <c r="BJ254" i="11"/>
  <c r="BJ253" i="11"/>
  <c r="BJ252" i="11"/>
  <c r="BJ251" i="11"/>
  <c r="BJ250" i="11"/>
  <c r="BJ249" i="11"/>
  <c r="BJ248" i="11"/>
  <c r="BJ247" i="11"/>
  <c r="BJ246" i="11"/>
  <c r="BJ245" i="11"/>
  <c r="BJ244" i="11"/>
  <c r="BJ243" i="11"/>
  <c r="BJ242" i="11"/>
  <c r="BK221" i="7" l="1"/>
  <c r="BK220" i="7"/>
  <c r="BK219" i="7"/>
  <c r="BK218" i="7"/>
  <c r="BK217" i="7"/>
  <c r="BK216" i="7"/>
  <c r="BK215" i="7"/>
  <c r="BK214" i="7"/>
  <c r="BK213" i="7"/>
  <c r="BK212" i="7"/>
  <c r="BK211" i="7"/>
  <c r="BK210" i="7"/>
  <c r="BK209" i="7"/>
  <c r="BK208" i="7"/>
  <c r="BK207" i="7"/>
  <c r="BK206" i="7"/>
  <c r="BK205" i="7"/>
  <c r="BK204" i="7"/>
  <c r="BK203" i="7"/>
  <c r="BK202" i="7"/>
  <c r="BK201" i="7"/>
  <c r="BK200" i="7"/>
  <c r="BK199" i="7"/>
  <c r="BK198" i="7"/>
  <c r="BK197" i="7"/>
  <c r="BK196" i="7"/>
  <c r="BK195" i="7"/>
  <c r="BK194" i="7"/>
  <c r="BK193" i="7"/>
  <c r="BK192" i="7"/>
  <c r="BK191" i="7"/>
  <c r="BK190" i="7"/>
  <c r="BK189" i="7"/>
  <c r="BK188" i="7"/>
  <c r="BK187" i="7"/>
  <c r="BK186" i="7"/>
  <c r="BK185" i="7"/>
  <c r="BK184" i="7"/>
  <c r="BK183" i="7"/>
  <c r="BK182" i="7"/>
  <c r="BK181" i="7"/>
  <c r="BK180" i="7"/>
  <c r="BK179" i="7"/>
  <c r="BK178" i="7"/>
  <c r="BK177" i="7"/>
  <c r="BK176" i="7"/>
  <c r="BK175" i="7"/>
  <c r="BK174" i="7"/>
  <c r="BK173" i="7"/>
  <c r="BK172" i="7"/>
  <c r="BK171" i="7"/>
  <c r="BK170" i="7"/>
  <c r="BK169" i="7"/>
  <c r="BK168" i="7"/>
  <c r="BK167" i="7"/>
  <c r="BK166" i="7"/>
  <c r="BK165" i="7"/>
  <c r="BK164" i="7"/>
  <c r="BK163" i="7"/>
  <c r="BK162" i="7"/>
  <c r="BK161" i="7"/>
  <c r="BK160" i="7"/>
  <c r="BK159" i="7"/>
  <c r="BK158" i="7"/>
  <c r="BK157" i="7"/>
  <c r="BK156" i="7"/>
  <c r="BK155" i="7"/>
  <c r="BK154" i="7"/>
  <c r="BK153" i="7"/>
  <c r="BK152" i="7"/>
  <c r="BK151" i="7"/>
  <c r="BB220" i="11" l="1"/>
  <c r="BB221" i="11"/>
  <c r="BB222" i="11"/>
  <c r="BB223" i="11"/>
  <c r="BB224" i="11"/>
  <c r="BB225" i="11"/>
  <c r="BB226" i="11"/>
  <c r="BB227" i="11"/>
  <c r="BB228" i="11"/>
  <c r="BB229" i="11"/>
  <c r="BB230" i="11"/>
  <c r="BB231" i="11"/>
  <c r="BB232" i="11"/>
  <c r="BB233" i="11"/>
  <c r="BB234" i="11"/>
  <c r="BB235" i="11"/>
  <c r="BB236" i="11"/>
  <c r="BB237" i="11"/>
  <c r="BB238" i="11"/>
  <c r="BB239" i="11"/>
  <c r="BB240" i="11"/>
  <c r="BB241" i="11"/>
  <c r="BB242" i="11"/>
  <c r="BB243" i="11"/>
  <c r="BB244" i="11"/>
  <c r="BB245" i="11"/>
  <c r="BB246" i="11"/>
  <c r="BB247" i="11"/>
  <c r="BB248" i="11"/>
  <c r="BB249" i="11"/>
  <c r="BB250" i="11"/>
  <c r="BB251" i="11"/>
  <c r="BB252" i="11"/>
  <c r="BB253" i="11"/>
  <c r="BB254" i="11"/>
  <c r="BB255" i="11"/>
  <c r="BB256" i="11"/>
  <c r="BB257" i="11"/>
  <c r="BB258" i="11"/>
  <c r="BB259" i="11"/>
  <c r="BB260" i="11"/>
  <c r="BB261" i="11"/>
  <c r="BB262" i="11"/>
  <c r="BB263" i="11"/>
  <c r="BB264" i="11"/>
  <c r="BB265" i="11"/>
  <c r="BB266" i="11"/>
  <c r="BB267" i="11"/>
  <c r="BB268" i="11"/>
  <c r="BB269" i="11"/>
  <c r="BB270" i="11"/>
  <c r="BB271" i="11"/>
  <c r="BB272" i="11"/>
  <c r="BB273" i="11"/>
  <c r="BB274" i="11"/>
  <c r="BB275" i="11"/>
  <c r="BB276" i="11"/>
  <c r="BB277" i="11"/>
  <c r="BB278" i="11"/>
  <c r="BB279" i="11"/>
  <c r="BB280" i="11"/>
  <c r="BB281" i="11"/>
  <c r="BB282" i="11"/>
  <c r="BB283" i="11"/>
  <c r="BB284" i="11"/>
  <c r="BB285" i="11"/>
  <c r="BB286" i="11"/>
  <c r="BB287" i="11"/>
  <c r="BB288" i="11"/>
  <c r="BB289" i="11"/>
  <c r="BB290" i="11"/>
  <c r="BB291" i="11"/>
  <c r="BB292" i="11"/>
  <c r="BB293" i="11"/>
  <c r="BB294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1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261" i="11"/>
  <c r="AD262" i="11"/>
  <c r="AD263" i="11"/>
  <c r="AD264" i="11"/>
  <c r="AD265" i="11"/>
  <c r="AD266" i="11"/>
  <c r="AD267" i="11"/>
  <c r="AD268" i="11"/>
  <c r="AD269" i="11"/>
  <c r="AD270" i="11"/>
  <c r="AD271" i="11"/>
  <c r="AD272" i="11"/>
  <c r="AD273" i="11"/>
  <c r="AD274" i="11"/>
  <c r="AD275" i="11"/>
  <c r="AD276" i="11"/>
  <c r="AD277" i="11"/>
  <c r="AD278" i="11"/>
  <c r="AD279" i="11"/>
  <c r="AD280" i="11"/>
  <c r="AD281" i="11"/>
  <c r="AD282" i="11"/>
  <c r="AD283" i="11"/>
  <c r="AD284" i="11"/>
  <c r="AD285" i="11"/>
  <c r="AD286" i="11"/>
  <c r="AD287" i="11"/>
  <c r="AD288" i="11"/>
  <c r="AD289" i="11"/>
  <c r="AD290" i="11"/>
  <c r="AD291" i="11"/>
  <c r="AD292" i="11"/>
  <c r="AD293" i="11"/>
  <c r="AD294" i="11"/>
  <c r="AD295" i="11"/>
  <c r="AD296" i="11"/>
  <c r="AD297" i="11"/>
  <c r="AD298" i="11"/>
  <c r="AD299" i="11"/>
  <c r="AD300" i="11"/>
  <c r="AD301" i="11"/>
  <c r="AD302" i="11"/>
  <c r="AD303" i="11"/>
  <c r="AD304" i="11"/>
  <c r="AD305" i="11"/>
  <c r="AD306" i="11"/>
  <c r="AD307" i="11"/>
  <c r="AD308" i="11"/>
  <c r="AD309" i="11"/>
  <c r="AD310" i="11"/>
  <c r="AD311" i="11"/>
  <c r="AD312" i="11"/>
  <c r="AD313" i="11"/>
  <c r="AD314" i="11"/>
  <c r="AD315" i="11"/>
  <c r="AD316" i="11"/>
  <c r="AD317" i="11"/>
  <c r="AD318" i="11"/>
  <c r="AD319" i="11"/>
  <c r="AD320" i="11"/>
  <c r="AD321" i="11"/>
  <c r="AD322" i="11"/>
  <c r="AD323" i="11"/>
  <c r="AD219" i="11"/>
  <c r="AT219" i="11"/>
  <c r="N323" i="11" l="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5" i="11"/>
  <c r="M286" i="11"/>
  <c r="M284" i="11"/>
  <c r="M283" i="11"/>
  <c r="M282" i="11"/>
  <c r="L282" i="11" s="1"/>
  <c r="U282" i="11" s="1"/>
  <c r="AK282" i="11" s="1"/>
  <c r="AS282" i="11" s="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R323" i="11"/>
  <c r="AG323" i="11" s="1"/>
  <c r="AH323" i="11" s="1"/>
  <c r="R322" i="11"/>
  <c r="R321" i="11"/>
  <c r="R320" i="11"/>
  <c r="R319" i="11"/>
  <c r="R318" i="11"/>
  <c r="R317" i="11"/>
  <c r="R316" i="11"/>
  <c r="R315" i="11"/>
  <c r="R314" i="11"/>
  <c r="R313" i="11"/>
  <c r="R312" i="11"/>
  <c r="R311" i="11"/>
  <c r="R310" i="11"/>
  <c r="R309" i="11"/>
  <c r="R308" i="11"/>
  <c r="R307" i="11"/>
  <c r="R306" i="11"/>
  <c r="R305" i="11"/>
  <c r="R304" i="11"/>
  <c r="R303" i="11"/>
  <c r="R302" i="11"/>
  <c r="R301" i="11"/>
  <c r="R300" i="11"/>
  <c r="R299" i="11"/>
  <c r="R298" i="11"/>
  <c r="R297" i="11"/>
  <c r="R296" i="11"/>
  <c r="R295" i="11"/>
  <c r="R294" i="11"/>
  <c r="AO294" i="11" s="1"/>
  <c r="R293" i="11"/>
  <c r="R292" i="11"/>
  <c r="R291" i="11"/>
  <c r="R290" i="11"/>
  <c r="R289" i="11"/>
  <c r="R288" i="11"/>
  <c r="R287" i="11"/>
  <c r="R286" i="11"/>
  <c r="R285" i="11"/>
  <c r="R284" i="11"/>
  <c r="R283" i="11"/>
  <c r="R282" i="11"/>
  <c r="R281" i="11"/>
  <c r="R280" i="11"/>
  <c r="R279" i="11"/>
  <c r="AG279" i="11" s="1"/>
  <c r="R278" i="11"/>
  <c r="R277" i="11"/>
  <c r="R276" i="11"/>
  <c r="R275" i="11"/>
  <c r="R274" i="11"/>
  <c r="R273" i="11"/>
  <c r="R272" i="11"/>
  <c r="R271" i="11"/>
  <c r="R270" i="11"/>
  <c r="R269" i="11"/>
  <c r="R268" i="11"/>
  <c r="R267" i="11"/>
  <c r="R266" i="11"/>
  <c r="R265" i="11"/>
  <c r="R264" i="11"/>
  <c r="R263" i="11"/>
  <c r="R262" i="11"/>
  <c r="R261" i="11"/>
  <c r="R260" i="11"/>
  <c r="R259" i="11"/>
  <c r="R258" i="11"/>
  <c r="R257" i="11"/>
  <c r="R256" i="11"/>
  <c r="R255" i="11"/>
  <c r="R254" i="11"/>
  <c r="R253" i="11"/>
  <c r="R252" i="11"/>
  <c r="R251" i="11"/>
  <c r="R250" i="11"/>
  <c r="R249" i="11"/>
  <c r="BM249" i="11" s="1"/>
  <c r="R248" i="11"/>
  <c r="R247" i="11"/>
  <c r="R246" i="11"/>
  <c r="R245" i="11"/>
  <c r="R244" i="11"/>
  <c r="R243" i="11"/>
  <c r="R242" i="11"/>
  <c r="AG242" i="11" s="1"/>
  <c r="R241" i="11"/>
  <c r="R240" i="11"/>
  <c r="R239" i="11"/>
  <c r="R238" i="11"/>
  <c r="R237" i="11"/>
  <c r="R236" i="11"/>
  <c r="R235" i="11"/>
  <c r="R234" i="11"/>
  <c r="R233" i="11"/>
  <c r="R232" i="11"/>
  <c r="R231" i="11"/>
  <c r="R230" i="11"/>
  <c r="R229" i="11"/>
  <c r="R228" i="11"/>
  <c r="R227" i="11"/>
  <c r="R226" i="11"/>
  <c r="R225" i="11"/>
  <c r="R224" i="11"/>
  <c r="BE224" i="11" s="1"/>
  <c r="R223" i="11"/>
  <c r="R222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T313" i="11"/>
  <c r="AJ313" i="11" s="1"/>
  <c r="AR313" i="11" s="1"/>
  <c r="V313" i="11"/>
  <c r="AL313" i="11"/>
  <c r="AT313" i="11"/>
  <c r="T314" i="11"/>
  <c r="AJ314" i="11" s="1"/>
  <c r="AR314" i="11" s="1"/>
  <c r="V314" i="11"/>
  <c r="AL314" i="11"/>
  <c r="AT314" i="11"/>
  <c r="T315" i="11"/>
  <c r="AJ315" i="11" s="1"/>
  <c r="AR315" i="11" s="1"/>
  <c r="V315" i="11"/>
  <c r="AL315" i="11"/>
  <c r="AT315" i="11"/>
  <c r="T316" i="11"/>
  <c r="AJ316" i="11" s="1"/>
  <c r="AR316" i="11" s="1"/>
  <c r="V316" i="11"/>
  <c r="AL316" i="11"/>
  <c r="AT316" i="11"/>
  <c r="T317" i="11"/>
  <c r="AJ317" i="11" s="1"/>
  <c r="AR317" i="11" s="1"/>
  <c r="V317" i="11"/>
  <c r="AL317" i="11"/>
  <c r="AT317" i="11"/>
  <c r="T318" i="11"/>
  <c r="AJ318" i="11" s="1"/>
  <c r="AR318" i="11" s="1"/>
  <c r="V318" i="11"/>
  <c r="AL318" i="11"/>
  <c r="AT318" i="11"/>
  <c r="T319" i="11"/>
  <c r="AJ319" i="11" s="1"/>
  <c r="AR319" i="11" s="1"/>
  <c r="V319" i="11"/>
  <c r="AL319" i="11"/>
  <c r="AT319" i="11"/>
  <c r="T320" i="11"/>
  <c r="V320" i="11"/>
  <c r="AJ320" i="11"/>
  <c r="AR320" i="11" s="1"/>
  <c r="AL320" i="11"/>
  <c r="AT320" i="11"/>
  <c r="T321" i="11"/>
  <c r="AJ321" i="11" s="1"/>
  <c r="AR321" i="11" s="1"/>
  <c r="V321" i="11"/>
  <c r="AL321" i="11"/>
  <c r="AT321" i="11"/>
  <c r="T322" i="11"/>
  <c r="AJ322" i="11" s="1"/>
  <c r="AR322" i="11" s="1"/>
  <c r="V322" i="11"/>
  <c r="AL322" i="11"/>
  <c r="AT322" i="11"/>
  <c r="T323" i="11"/>
  <c r="AJ323" i="11" s="1"/>
  <c r="AR323" i="11" s="1"/>
  <c r="V323" i="11"/>
  <c r="AL323" i="11"/>
  <c r="AT323" i="11"/>
  <c r="T297" i="11"/>
  <c r="AJ297" i="11" s="1"/>
  <c r="AR297" i="11" s="1"/>
  <c r="V297" i="11"/>
  <c r="AL297" i="11"/>
  <c r="AT297" i="11"/>
  <c r="T298" i="11"/>
  <c r="AJ298" i="11" s="1"/>
  <c r="AR298" i="11" s="1"/>
  <c r="V298" i="11"/>
  <c r="AL298" i="11"/>
  <c r="AT298" i="11"/>
  <c r="T299" i="11"/>
  <c r="AJ299" i="11" s="1"/>
  <c r="AR299" i="11" s="1"/>
  <c r="V299" i="11"/>
  <c r="AL299" i="11"/>
  <c r="AT299" i="11"/>
  <c r="T300" i="11"/>
  <c r="AJ300" i="11" s="1"/>
  <c r="AR300" i="11" s="1"/>
  <c r="V300" i="11"/>
  <c r="AL300" i="11"/>
  <c r="AT300" i="11"/>
  <c r="T301" i="11"/>
  <c r="AJ301" i="11" s="1"/>
  <c r="AR301" i="11" s="1"/>
  <c r="V301" i="11"/>
  <c r="AL301" i="11"/>
  <c r="AT301" i="11"/>
  <c r="T302" i="11"/>
  <c r="AJ302" i="11" s="1"/>
  <c r="AR302" i="11" s="1"/>
  <c r="V302" i="11"/>
  <c r="AL302" i="11"/>
  <c r="AT302" i="11"/>
  <c r="T303" i="11"/>
  <c r="AJ303" i="11" s="1"/>
  <c r="AR303" i="11" s="1"/>
  <c r="V303" i="11"/>
  <c r="AL303" i="11"/>
  <c r="AT303" i="11"/>
  <c r="T304" i="11"/>
  <c r="AJ304" i="11" s="1"/>
  <c r="AR304" i="11" s="1"/>
  <c r="V304" i="11"/>
  <c r="AL304" i="11"/>
  <c r="AT304" i="11"/>
  <c r="T305" i="11"/>
  <c r="AJ305" i="11" s="1"/>
  <c r="AR305" i="11" s="1"/>
  <c r="V305" i="11"/>
  <c r="AL305" i="11"/>
  <c r="AT305" i="11"/>
  <c r="T306" i="11"/>
  <c r="AJ306" i="11" s="1"/>
  <c r="AR306" i="11" s="1"/>
  <c r="V306" i="11"/>
  <c r="AL306" i="11"/>
  <c r="AT306" i="11"/>
  <c r="T307" i="11"/>
  <c r="AJ307" i="11" s="1"/>
  <c r="AR307" i="11" s="1"/>
  <c r="V307" i="11"/>
  <c r="AL307" i="11"/>
  <c r="AT307" i="11"/>
  <c r="T308" i="11"/>
  <c r="AJ308" i="11" s="1"/>
  <c r="AR308" i="11" s="1"/>
  <c r="V308" i="11"/>
  <c r="AL308" i="11"/>
  <c r="AT308" i="11"/>
  <c r="T309" i="11"/>
  <c r="AJ309" i="11" s="1"/>
  <c r="AR309" i="11" s="1"/>
  <c r="V309" i="11"/>
  <c r="AL309" i="11"/>
  <c r="AT309" i="11"/>
  <c r="T310" i="11"/>
  <c r="AJ310" i="11" s="1"/>
  <c r="AR310" i="11" s="1"/>
  <c r="V310" i="11"/>
  <c r="AL310" i="11"/>
  <c r="AT310" i="11"/>
  <c r="T311" i="11"/>
  <c r="AJ311" i="11" s="1"/>
  <c r="AR311" i="11" s="1"/>
  <c r="V311" i="11"/>
  <c r="AL311" i="11"/>
  <c r="AT311" i="11"/>
  <c r="T312" i="11"/>
  <c r="AJ312" i="11" s="1"/>
  <c r="AR312" i="11" s="1"/>
  <c r="V312" i="11"/>
  <c r="AL312" i="11"/>
  <c r="AT312" i="11"/>
  <c r="T239" i="11"/>
  <c r="AJ239" i="11" s="1"/>
  <c r="AR239" i="11" s="1"/>
  <c r="V239" i="11"/>
  <c r="AL239" i="11"/>
  <c r="AT239" i="11"/>
  <c r="T240" i="11"/>
  <c r="AJ240" i="11" s="1"/>
  <c r="AR240" i="11" s="1"/>
  <c r="V240" i="11"/>
  <c r="AL240" i="11"/>
  <c r="AT240" i="11"/>
  <c r="T241" i="11"/>
  <c r="AJ241" i="11" s="1"/>
  <c r="AR241" i="11" s="1"/>
  <c r="V241" i="11"/>
  <c r="AL241" i="11"/>
  <c r="AT241" i="11"/>
  <c r="T242" i="11"/>
  <c r="AJ242" i="11" s="1"/>
  <c r="AR242" i="11" s="1"/>
  <c r="V242" i="11"/>
  <c r="AL242" i="11"/>
  <c r="AT242" i="11"/>
  <c r="T243" i="11"/>
  <c r="AJ243" i="11" s="1"/>
  <c r="AR243" i="11" s="1"/>
  <c r="V243" i="11"/>
  <c r="AL243" i="11"/>
  <c r="AT243" i="11"/>
  <c r="T244" i="11"/>
  <c r="AJ244" i="11" s="1"/>
  <c r="AR244" i="11" s="1"/>
  <c r="V244" i="11"/>
  <c r="AL244" i="11"/>
  <c r="AT244" i="11"/>
  <c r="T245" i="11"/>
  <c r="AJ245" i="11" s="1"/>
  <c r="AR245" i="11" s="1"/>
  <c r="V245" i="11"/>
  <c r="AL245" i="11"/>
  <c r="AT245" i="11"/>
  <c r="T246" i="11"/>
  <c r="AJ246" i="11" s="1"/>
  <c r="AR246" i="11" s="1"/>
  <c r="V246" i="11"/>
  <c r="AL246" i="11"/>
  <c r="AT246" i="11"/>
  <c r="T247" i="11"/>
  <c r="AJ247" i="11" s="1"/>
  <c r="AR247" i="11" s="1"/>
  <c r="V247" i="11"/>
  <c r="AL247" i="11"/>
  <c r="AT247" i="11"/>
  <c r="T248" i="11"/>
  <c r="AJ248" i="11" s="1"/>
  <c r="AR248" i="11" s="1"/>
  <c r="V248" i="11"/>
  <c r="AL248" i="11"/>
  <c r="AT248" i="11"/>
  <c r="T249" i="11"/>
  <c r="AJ249" i="11" s="1"/>
  <c r="AR249" i="11" s="1"/>
  <c r="V249" i="11"/>
  <c r="AL249" i="11"/>
  <c r="AT249" i="11"/>
  <c r="T250" i="11"/>
  <c r="AJ250" i="11" s="1"/>
  <c r="AR250" i="11" s="1"/>
  <c r="V250" i="11"/>
  <c r="AL250" i="11"/>
  <c r="AT250" i="11"/>
  <c r="T251" i="11"/>
  <c r="AJ251" i="11" s="1"/>
  <c r="AR251" i="11" s="1"/>
  <c r="V251" i="11"/>
  <c r="AL251" i="11"/>
  <c r="AT251" i="11"/>
  <c r="T252" i="11"/>
  <c r="AJ252" i="11" s="1"/>
  <c r="AR252" i="11" s="1"/>
  <c r="V252" i="11"/>
  <c r="AL252" i="11"/>
  <c r="AT252" i="11"/>
  <c r="T253" i="11"/>
  <c r="AJ253" i="11" s="1"/>
  <c r="AR253" i="11" s="1"/>
  <c r="V253" i="11"/>
  <c r="AL253" i="11"/>
  <c r="AT253" i="11"/>
  <c r="T254" i="11"/>
  <c r="AJ254" i="11" s="1"/>
  <c r="AR254" i="11" s="1"/>
  <c r="V254" i="11"/>
  <c r="AL254" i="11"/>
  <c r="AT254" i="11"/>
  <c r="T255" i="11"/>
  <c r="AJ255" i="11" s="1"/>
  <c r="AR255" i="11" s="1"/>
  <c r="V255" i="11"/>
  <c r="AL255" i="11"/>
  <c r="AT255" i="11"/>
  <c r="T256" i="11"/>
  <c r="AJ256" i="11" s="1"/>
  <c r="AR256" i="11" s="1"/>
  <c r="V256" i="11"/>
  <c r="AL256" i="11"/>
  <c r="AT256" i="11"/>
  <c r="T257" i="11"/>
  <c r="AJ257" i="11" s="1"/>
  <c r="AR257" i="11" s="1"/>
  <c r="V257" i="11"/>
  <c r="AL257" i="11"/>
  <c r="AT257" i="11"/>
  <c r="T258" i="11"/>
  <c r="AJ258" i="11" s="1"/>
  <c r="AR258" i="11" s="1"/>
  <c r="V258" i="11"/>
  <c r="AL258" i="11"/>
  <c r="AT258" i="11"/>
  <c r="T259" i="11"/>
  <c r="AJ259" i="11" s="1"/>
  <c r="AR259" i="11" s="1"/>
  <c r="V259" i="11"/>
  <c r="AL259" i="11"/>
  <c r="AT259" i="11"/>
  <c r="T260" i="11"/>
  <c r="V260" i="11"/>
  <c r="AJ260" i="11"/>
  <c r="AR260" i="11" s="1"/>
  <c r="AL260" i="11"/>
  <c r="AT260" i="11"/>
  <c r="T261" i="11"/>
  <c r="AJ261" i="11" s="1"/>
  <c r="AR261" i="11" s="1"/>
  <c r="V261" i="11"/>
  <c r="AL261" i="11"/>
  <c r="AT261" i="11"/>
  <c r="T262" i="11"/>
  <c r="AJ262" i="11" s="1"/>
  <c r="AR262" i="11" s="1"/>
  <c r="V262" i="11"/>
  <c r="AL262" i="11"/>
  <c r="AT262" i="11"/>
  <c r="T263" i="11"/>
  <c r="AJ263" i="11" s="1"/>
  <c r="AR263" i="11" s="1"/>
  <c r="V263" i="11"/>
  <c r="AL263" i="11"/>
  <c r="AT263" i="11"/>
  <c r="T264" i="11"/>
  <c r="AJ264" i="11" s="1"/>
  <c r="AR264" i="11" s="1"/>
  <c r="V264" i="11"/>
  <c r="AL264" i="11"/>
  <c r="AT264" i="11"/>
  <c r="T265" i="11"/>
  <c r="AJ265" i="11" s="1"/>
  <c r="AR265" i="11" s="1"/>
  <c r="V265" i="11"/>
  <c r="AL265" i="11"/>
  <c r="AT265" i="11"/>
  <c r="T266" i="11"/>
  <c r="AJ266" i="11" s="1"/>
  <c r="AR266" i="11" s="1"/>
  <c r="V266" i="11"/>
  <c r="AL266" i="11"/>
  <c r="AT266" i="11"/>
  <c r="T267" i="11"/>
  <c r="AJ267" i="11" s="1"/>
  <c r="AR267" i="11" s="1"/>
  <c r="V267" i="11"/>
  <c r="AL267" i="11"/>
  <c r="AT267" i="11"/>
  <c r="T268" i="11"/>
  <c r="AJ268" i="11" s="1"/>
  <c r="AR268" i="11" s="1"/>
  <c r="V268" i="11"/>
  <c r="AL268" i="11"/>
  <c r="AT268" i="11"/>
  <c r="T269" i="11"/>
  <c r="AJ269" i="11" s="1"/>
  <c r="AR269" i="11" s="1"/>
  <c r="V269" i="11"/>
  <c r="AL269" i="11"/>
  <c r="AT269" i="11"/>
  <c r="T270" i="11"/>
  <c r="AJ270" i="11" s="1"/>
  <c r="AR270" i="11" s="1"/>
  <c r="V270" i="11"/>
  <c r="AL270" i="11"/>
  <c r="AT270" i="11"/>
  <c r="T271" i="11"/>
  <c r="AJ271" i="11" s="1"/>
  <c r="AR271" i="11" s="1"/>
  <c r="V271" i="11"/>
  <c r="AL271" i="11"/>
  <c r="AT271" i="11"/>
  <c r="T272" i="11"/>
  <c r="AJ272" i="11" s="1"/>
  <c r="AR272" i="11" s="1"/>
  <c r="V272" i="11"/>
  <c r="AL272" i="11"/>
  <c r="AT272" i="11"/>
  <c r="T273" i="11"/>
  <c r="AJ273" i="11" s="1"/>
  <c r="AR273" i="11" s="1"/>
  <c r="V273" i="11"/>
  <c r="AL273" i="11"/>
  <c r="AT273" i="11"/>
  <c r="T274" i="11"/>
  <c r="AJ274" i="11" s="1"/>
  <c r="AR274" i="11" s="1"/>
  <c r="V274" i="11"/>
  <c r="AL274" i="11"/>
  <c r="AT274" i="11"/>
  <c r="T275" i="11"/>
  <c r="AJ275" i="11" s="1"/>
  <c r="AR275" i="11" s="1"/>
  <c r="V275" i="11"/>
  <c r="AL275" i="11"/>
  <c r="AT275" i="11"/>
  <c r="T276" i="11"/>
  <c r="AJ276" i="11" s="1"/>
  <c r="AR276" i="11" s="1"/>
  <c r="V276" i="11"/>
  <c r="AL276" i="11"/>
  <c r="AT276" i="11"/>
  <c r="T277" i="11"/>
  <c r="AJ277" i="11" s="1"/>
  <c r="AR277" i="11" s="1"/>
  <c r="V277" i="11"/>
  <c r="AL277" i="11"/>
  <c r="AT277" i="11"/>
  <c r="T278" i="11"/>
  <c r="AJ278" i="11" s="1"/>
  <c r="AR278" i="11" s="1"/>
  <c r="V278" i="11"/>
  <c r="AL278" i="11"/>
  <c r="AT278" i="11"/>
  <c r="T279" i="11"/>
  <c r="AJ279" i="11" s="1"/>
  <c r="AR279" i="11" s="1"/>
  <c r="V279" i="11"/>
  <c r="AL279" i="11"/>
  <c r="AT279" i="11"/>
  <c r="T280" i="11"/>
  <c r="V280" i="11"/>
  <c r="AJ280" i="11"/>
  <c r="AR280" i="11" s="1"/>
  <c r="AL280" i="11"/>
  <c r="AT280" i="11"/>
  <c r="T281" i="11"/>
  <c r="AJ281" i="11" s="1"/>
  <c r="AR281" i="11" s="1"/>
  <c r="V281" i="11"/>
  <c r="AL281" i="11"/>
  <c r="AT281" i="11"/>
  <c r="T282" i="11"/>
  <c r="AJ282" i="11" s="1"/>
  <c r="AR282" i="11" s="1"/>
  <c r="V282" i="11"/>
  <c r="AL282" i="11"/>
  <c r="AT282" i="11"/>
  <c r="T283" i="11"/>
  <c r="AJ283" i="11" s="1"/>
  <c r="AR283" i="11" s="1"/>
  <c r="V283" i="11"/>
  <c r="AL283" i="11"/>
  <c r="AT283" i="11"/>
  <c r="T284" i="11"/>
  <c r="AJ284" i="11" s="1"/>
  <c r="AR284" i="11" s="1"/>
  <c r="V284" i="11"/>
  <c r="AL284" i="11"/>
  <c r="AT284" i="11"/>
  <c r="T285" i="11"/>
  <c r="AJ285" i="11" s="1"/>
  <c r="AR285" i="11" s="1"/>
  <c r="V285" i="11"/>
  <c r="AL285" i="11"/>
  <c r="AT285" i="11"/>
  <c r="T286" i="11"/>
  <c r="AJ286" i="11" s="1"/>
  <c r="AR286" i="11" s="1"/>
  <c r="V286" i="11"/>
  <c r="AL286" i="11"/>
  <c r="AT286" i="11"/>
  <c r="T287" i="11"/>
  <c r="AJ287" i="11" s="1"/>
  <c r="AR287" i="11" s="1"/>
  <c r="V287" i="11"/>
  <c r="AL287" i="11"/>
  <c r="AT287" i="11"/>
  <c r="T288" i="11"/>
  <c r="AJ288" i="11" s="1"/>
  <c r="AR288" i="11" s="1"/>
  <c r="V288" i="11"/>
  <c r="AL288" i="11"/>
  <c r="AT288" i="11"/>
  <c r="T289" i="11"/>
  <c r="AJ289" i="11" s="1"/>
  <c r="AR289" i="11" s="1"/>
  <c r="V289" i="11"/>
  <c r="AL289" i="11"/>
  <c r="AT289" i="11"/>
  <c r="T290" i="11"/>
  <c r="AJ290" i="11" s="1"/>
  <c r="AR290" i="11" s="1"/>
  <c r="V290" i="11"/>
  <c r="AL290" i="11"/>
  <c r="AT290" i="11"/>
  <c r="T291" i="11"/>
  <c r="V291" i="11"/>
  <c r="AJ291" i="11"/>
  <c r="AR291" i="11" s="1"/>
  <c r="AL291" i="11"/>
  <c r="AT291" i="11"/>
  <c r="T292" i="11"/>
  <c r="AJ292" i="11" s="1"/>
  <c r="AR292" i="11" s="1"/>
  <c r="V292" i="11"/>
  <c r="AL292" i="11"/>
  <c r="AT292" i="11"/>
  <c r="T293" i="11"/>
  <c r="AJ293" i="11" s="1"/>
  <c r="AR293" i="11" s="1"/>
  <c r="V293" i="11"/>
  <c r="AL293" i="11"/>
  <c r="AT293" i="11"/>
  <c r="T294" i="11"/>
  <c r="AJ294" i="11" s="1"/>
  <c r="AR294" i="11" s="1"/>
  <c r="V294" i="11"/>
  <c r="AL294" i="11"/>
  <c r="AT294" i="11"/>
  <c r="T295" i="11"/>
  <c r="AJ295" i="11" s="1"/>
  <c r="AR295" i="11" s="1"/>
  <c r="V295" i="11"/>
  <c r="AL295" i="11"/>
  <c r="AT295" i="11"/>
  <c r="T296" i="11"/>
  <c r="AJ296" i="11" s="1"/>
  <c r="AR296" i="11" s="1"/>
  <c r="V296" i="11"/>
  <c r="AL296" i="11"/>
  <c r="AT296" i="11"/>
  <c r="L321" i="11" l="1"/>
  <c r="U321" i="11" s="1"/>
  <c r="AK321" i="11" s="1"/>
  <c r="AS321" i="11" s="1"/>
  <c r="L288" i="11"/>
  <c r="U288" i="11" s="1"/>
  <c r="AK288" i="11" s="1"/>
  <c r="AS288" i="11" s="1"/>
  <c r="BI288" i="11" s="1"/>
  <c r="L261" i="11"/>
  <c r="U261" i="11" s="1"/>
  <c r="AK261" i="11" s="1"/>
  <c r="AS261" i="11" s="1"/>
  <c r="BI261" i="11" s="1"/>
  <c r="AO323" i="11"/>
  <c r="AP323" i="11" s="1"/>
  <c r="BE323" i="11"/>
  <c r="BF323" i="11" s="1"/>
  <c r="BM323" i="11"/>
  <c r="BN323" i="11" s="1"/>
  <c r="BE321" i="11"/>
  <c r="BF321" i="11" s="1"/>
  <c r="BM321" i="11"/>
  <c r="BE322" i="11"/>
  <c r="BF322" i="11" s="1"/>
  <c r="BM322" i="11"/>
  <c r="L296" i="11"/>
  <c r="U296" i="11" s="1"/>
  <c r="AK296" i="11" s="1"/>
  <c r="AS296" i="11" s="1"/>
  <c r="BQ296" i="11" s="1"/>
  <c r="L245" i="11"/>
  <c r="U245" i="11" s="1"/>
  <c r="AK245" i="11" s="1"/>
  <c r="AS245" i="11" s="1"/>
  <c r="AC245" i="11" s="1"/>
  <c r="BA245" i="11" s="1"/>
  <c r="L253" i="11"/>
  <c r="U253" i="11" s="1"/>
  <c r="AK253" i="11" s="1"/>
  <c r="AS253" i="11" s="1"/>
  <c r="BI253" i="11" s="1"/>
  <c r="L248" i="11"/>
  <c r="U248" i="11" s="1"/>
  <c r="AK248" i="11" s="1"/>
  <c r="AS248" i="11" s="1"/>
  <c r="AC248" i="11" s="1"/>
  <c r="BA248" i="11" s="1"/>
  <c r="L304" i="11"/>
  <c r="U304" i="11" s="1"/>
  <c r="AK304" i="11" s="1"/>
  <c r="AS304" i="11" s="1"/>
  <c r="AC304" i="11" s="1"/>
  <c r="BA304" i="11" s="1"/>
  <c r="L289" i="11"/>
  <c r="U289" i="11" s="1"/>
  <c r="AK289" i="11" s="1"/>
  <c r="AS289" i="11" s="1"/>
  <c r="BQ289" i="11" s="1"/>
  <c r="L298" i="11"/>
  <c r="U298" i="11" s="1"/>
  <c r="AK298" i="11" s="1"/>
  <c r="AS298" i="11" s="1"/>
  <c r="AC298" i="11" s="1"/>
  <c r="BA298" i="11" s="1"/>
  <c r="BE320" i="11"/>
  <c r="BF320" i="11" s="1"/>
  <c r="BM320" i="11"/>
  <c r="J288" i="11"/>
  <c r="S288" i="11" s="1"/>
  <c r="AI288" i="11" s="1"/>
  <c r="AQ288" i="11" s="1"/>
  <c r="BO288" i="11" s="1"/>
  <c r="J312" i="11"/>
  <c r="S312" i="11" s="1"/>
  <c r="AI312" i="11" s="1"/>
  <c r="AQ312" i="11" s="1"/>
  <c r="AA312" i="11" s="1"/>
  <c r="AY312" i="11" s="1"/>
  <c r="J320" i="11"/>
  <c r="S320" i="11" s="1"/>
  <c r="AI320" i="11" s="1"/>
  <c r="AQ320" i="11" s="1"/>
  <c r="AA320" i="11" s="1"/>
  <c r="AY320" i="11" s="1"/>
  <c r="AG318" i="11"/>
  <c r="AH318" i="11" s="1"/>
  <c r="BE318" i="11"/>
  <c r="BF318" i="11" s="1"/>
  <c r="BM318" i="11"/>
  <c r="BE319" i="11"/>
  <c r="BF319" i="11" s="1"/>
  <c r="BM319" i="11"/>
  <c r="L312" i="11"/>
  <c r="U312" i="11" s="1"/>
  <c r="AK312" i="11" s="1"/>
  <c r="AS312" i="11" s="1"/>
  <c r="BQ312" i="11" s="1"/>
  <c r="AO318" i="11"/>
  <c r="AP318" i="11" s="1"/>
  <c r="BM223" i="11"/>
  <c r="BE223" i="11"/>
  <c r="BF223" i="11" s="1"/>
  <c r="BE229" i="11"/>
  <c r="BF229" i="11" s="1"/>
  <c r="BM229" i="11"/>
  <c r="BE237" i="11"/>
  <c r="BF237" i="11" s="1"/>
  <c r="BM237" i="11"/>
  <c r="AO245" i="11"/>
  <c r="AP245" i="11" s="1"/>
  <c r="BM245" i="11"/>
  <c r="BE245" i="11"/>
  <c r="BF245" i="11" s="1"/>
  <c r="BM253" i="11"/>
  <c r="BE253" i="11"/>
  <c r="BF253" i="11" s="1"/>
  <c r="BE261" i="11"/>
  <c r="BF261" i="11" s="1"/>
  <c r="BM261" i="11"/>
  <c r="BM269" i="11"/>
  <c r="BE269" i="11"/>
  <c r="BF269" i="11" s="1"/>
  <c r="BE277" i="11"/>
  <c r="BF277" i="11" s="1"/>
  <c r="BM277" i="11"/>
  <c r="AG285" i="11"/>
  <c r="AH285" i="11" s="1"/>
  <c r="BM285" i="11"/>
  <c r="BE285" i="11"/>
  <c r="BF285" i="11" s="1"/>
  <c r="AG293" i="11"/>
  <c r="AH293" i="11" s="1"/>
  <c r="BE293" i="11"/>
  <c r="BF293" i="11" s="1"/>
  <c r="BM293" i="11"/>
  <c r="BM301" i="11"/>
  <c r="BE301" i="11"/>
  <c r="BF301" i="11" s="1"/>
  <c r="AO309" i="11"/>
  <c r="AP309" i="11" s="1"/>
  <c r="BE309" i="11"/>
  <c r="BF309" i="11" s="1"/>
  <c r="BM309" i="11"/>
  <c r="BE317" i="11"/>
  <c r="BF317" i="11" s="1"/>
  <c r="BM317" i="11"/>
  <c r="BF224" i="11"/>
  <c r="BM224" i="11"/>
  <c r="BE230" i="11"/>
  <c r="BF230" i="11" s="1"/>
  <c r="BM230" i="11"/>
  <c r="BE238" i="11"/>
  <c r="BF238" i="11" s="1"/>
  <c r="BM238" i="11"/>
  <c r="BE246" i="11"/>
  <c r="BF246" i="11" s="1"/>
  <c r="BM246" i="11"/>
  <c r="BE254" i="11"/>
  <c r="BF254" i="11" s="1"/>
  <c r="BM254" i="11"/>
  <c r="BE262" i="11"/>
  <c r="BF262" i="11" s="1"/>
  <c r="BM262" i="11"/>
  <c r="BE270" i="11"/>
  <c r="BF270" i="11" s="1"/>
  <c r="BM270" i="11"/>
  <c r="AO278" i="11"/>
  <c r="AP278" i="11" s="1"/>
  <c r="BE278" i="11"/>
  <c r="BF278" i="11" s="1"/>
  <c r="BM278" i="11"/>
  <c r="BE286" i="11"/>
  <c r="BF286" i="11" s="1"/>
  <c r="BM286" i="11"/>
  <c r="BE294" i="11"/>
  <c r="BF294" i="11" s="1"/>
  <c r="BM294" i="11"/>
  <c r="BE302" i="11"/>
  <c r="BF302" i="11" s="1"/>
  <c r="BM302" i="11"/>
  <c r="AG310" i="11"/>
  <c r="AH310" i="11" s="1"/>
  <c r="BE310" i="11"/>
  <c r="BF310" i="11" s="1"/>
  <c r="BM310" i="11"/>
  <c r="BE231" i="11"/>
  <c r="BF231" i="11" s="1"/>
  <c r="BM231" i="11"/>
  <c r="BM225" i="11"/>
  <c r="BE225" i="11"/>
  <c r="BF225" i="11" s="1"/>
  <c r="BM247" i="11"/>
  <c r="BE247" i="11"/>
  <c r="BF247" i="11" s="1"/>
  <c r="BE263" i="11"/>
  <c r="BF263" i="11" s="1"/>
  <c r="BM263" i="11"/>
  <c r="BM279" i="11"/>
  <c r="BE279" i="11"/>
  <c r="BF279" i="11" s="1"/>
  <c r="BE295" i="11"/>
  <c r="BF295" i="11" s="1"/>
  <c r="BM295" i="11"/>
  <c r="AO311" i="11"/>
  <c r="AP311" i="11" s="1"/>
  <c r="BE311" i="11"/>
  <c r="BF311" i="11" s="1"/>
  <c r="BM311" i="11"/>
  <c r="BM226" i="11"/>
  <c r="BE226" i="11"/>
  <c r="BF226" i="11" s="1"/>
  <c r="BE232" i="11"/>
  <c r="BF232" i="11" s="1"/>
  <c r="BM232" i="11"/>
  <c r="AO240" i="11"/>
  <c r="AP240" i="11" s="1"/>
  <c r="BM240" i="11"/>
  <c r="BE240" i="11"/>
  <c r="BF240" i="11" s="1"/>
  <c r="BE248" i="11"/>
  <c r="BF248" i="11" s="1"/>
  <c r="BM248" i="11"/>
  <c r="BE256" i="11"/>
  <c r="BF256" i="11" s="1"/>
  <c r="BM256" i="11"/>
  <c r="BE264" i="11"/>
  <c r="BF264" i="11" s="1"/>
  <c r="BM264" i="11"/>
  <c r="BE272" i="11"/>
  <c r="BF272" i="11" s="1"/>
  <c r="BM272" i="11"/>
  <c r="BM280" i="11"/>
  <c r="BE280" i="11"/>
  <c r="BF280" i="11" s="1"/>
  <c r="AG288" i="11"/>
  <c r="AH288" i="11" s="1"/>
  <c r="BE288" i="11"/>
  <c r="BF288" i="11" s="1"/>
  <c r="BM288" i="11"/>
  <c r="BE296" i="11"/>
  <c r="BF296" i="11" s="1"/>
  <c r="BM296" i="11"/>
  <c r="BE304" i="11"/>
  <c r="BF304" i="11" s="1"/>
  <c r="BM304" i="11"/>
  <c r="AO312" i="11"/>
  <c r="AP312" i="11" s="1"/>
  <c r="BM312" i="11"/>
  <c r="BE312" i="11"/>
  <c r="BF312" i="11" s="1"/>
  <c r="AO241" i="11"/>
  <c r="AP241" i="11" s="1"/>
  <c r="BM241" i="11"/>
  <c r="BE241" i="11"/>
  <c r="BF241" i="11" s="1"/>
  <c r="AO257" i="11"/>
  <c r="AP257" i="11" s="1"/>
  <c r="BE257" i="11"/>
  <c r="BF257" i="11" s="1"/>
  <c r="BM257" i="11"/>
  <c r="AG273" i="11"/>
  <c r="AH273" i="11" s="1"/>
  <c r="BM273" i="11"/>
  <c r="BE273" i="11"/>
  <c r="BF273" i="11" s="1"/>
  <c r="BM289" i="11"/>
  <c r="BE289" i="11"/>
  <c r="BF289" i="11" s="1"/>
  <c r="BM297" i="11"/>
  <c r="BE297" i="11"/>
  <c r="BF297" i="11" s="1"/>
  <c r="BM313" i="11"/>
  <c r="BE313" i="11"/>
  <c r="BF313" i="11" s="1"/>
  <c r="BE242" i="11"/>
  <c r="BF242" i="11" s="1"/>
  <c r="BM242" i="11"/>
  <c r="BE258" i="11"/>
  <c r="BF258" i="11" s="1"/>
  <c r="BM258" i="11"/>
  <c r="BM274" i="11"/>
  <c r="BE274" i="11"/>
  <c r="BF274" i="11" s="1"/>
  <c r="BE282" i="11"/>
  <c r="BF282" i="11" s="1"/>
  <c r="BM282" i="11"/>
  <c r="AG298" i="11"/>
  <c r="AH298" i="11" s="1"/>
  <c r="BE298" i="11"/>
  <c r="BF298" i="11" s="1"/>
  <c r="BM298" i="11"/>
  <c r="BE314" i="11"/>
  <c r="BF314" i="11" s="1"/>
  <c r="BM314" i="11"/>
  <c r="BM227" i="11"/>
  <c r="BE227" i="11"/>
  <c r="BF227" i="11" s="1"/>
  <c r="BM235" i="11"/>
  <c r="BE235" i="11"/>
  <c r="BF235" i="11" s="1"/>
  <c r="AO243" i="11"/>
  <c r="AP243" i="11" s="1"/>
  <c r="BM243" i="11"/>
  <c r="BE243" i="11"/>
  <c r="BF243" i="11" s="1"/>
  <c r="AO251" i="11"/>
  <c r="AP251" i="11" s="1"/>
  <c r="BM251" i="11"/>
  <c r="BE251" i="11"/>
  <c r="BF251" i="11" s="1"/>
  <c r="AO259" i="11"/>
  <c r="AP259" i="11" s="1"/>
  <c r="BM259" i="11"/>
  <c r="BE259" i="11"/>
  <c r="BF259" i="11" s="1"/>
  <c r="AG267" i="11"/>
  <c r="AH267" i="11" s="1"/>
  <c r="BM267" i="11"/>
  <c r="BE267" i="11"/>
  <c r="BF267" i="11" s="1"/>
  <c r="AG275" i="11"/>
  <c r="AH275" i="11" s="1"/>
  <c r="BM275" i="11"/>
  <c r="BE275" i="11"/>
  <c r="BF275" i="11" s="1"/>
  <c r="AO283" i="11"/>
  <c r="AP283" i="11" s="1"/>
  <c r="BM283" i="11"/>
  <c r="BE283" i="11"/>
  <c r="BF283" i="11" s="1"/>
  <c r="BM291" i="11"/>
  <c r="BE291" i="11"/>
  <c r="BF291" i="11" s="1"/>
  <c r="BM299" i="11"/>
  <c r="BE299" i="11"/>
  <c r="BF299" i="11" s="1"/>
  <c r="AO307" i="11"/>
  <c r="AP307" i="11" s="1"/>
  <c r="BM307" i="11"/>
  <c r="BE307" i="11"/>
  <c r="BF307" i="11" s="1"/>
  <c r="BM315" i="11"/>
  <c r="BE315" i="11"/>
  <c r="BF315" i="11" s="1"/>
  <c r="BE239" i="11"/>
  <c r="BF239" i="11" s="1"/>
  <c r="BM239" i="11"/>
  <c r="BE255" i="11"/>
  <c r="BF255" i="11" s="1"/>
  <c r="BM255" i="11"/>
  <c r="BM271" i="11"/>
  <c r="BE271" i="11"/>
  <c r="BF271" i="11" s="1"/>
  <c r="AG287" i="11"/>
  <c r="AH287" i="11" s="1"/>
  <c r="BE287" i="11"/>
  <c r="BF287" i="11" s="1"/>
  <c r="BM287" i="11"/>
  <c r="AO303" i="11"/>
  <c r="AP303" i="11" s="1"/>
  <c r="BM303" i="11"/>
  <c r="BE303" i="11"/>
  <c r="BF303" i="11" s="1"/>
  <c r="BM233" i="11"/>
  <c r="BE233" i="11"/>
  <c r="BF233" i="11" s="1"/>
  <c r="BE249" i="11"/>
  <c r="BF249" i="11" s="1"/>
  <c r="AO265" i="11"/>
  <c r="AP265" i="11" s="1"/>
  <c r="BM265" i="11"/>
  <c r="BE265" i="11"/>
  <c r="BF265" i="11" s="1"/>
  <c r="AO281" i="11"/>
  <c r="AP281" i="11" s="1"/>
  <c r="BE281" i="11"/>
  <c r="BF281" i="11" s="1"/>
  <c r="BM281" i="11"/>
  <c r="AO305" i="11"/>
  <c r="AP305" i="11" s="1"/>
  <c r="BE305" i="11"/>
  <c r="BF305" i="11" s="1"/>
  <c r="BM305" i="11"/>
  <c r="BE234" i="11"/>
  <c r="BF234" i="11" s="1"/>
  <c r="BM234" i="11"/>
  <c r="BE250" i="11"/>
  <c r="BF250" i="11" s="1"/>
  <c r="BM250" i="11"/>
  <c r="AO266" i="11"/>
  <c r="AP266" i="11" s="1"/>
  <c r="BE266" i="11"/>
  <c r="BF266" i="11" s="1"/>
  <c r="BM266" i="11"/>
  <c r="BE290" i="11"/>
  <c r="BF290" i="11" s="1"/>
  <c r="BM290" i="11"/>
  <c r="AO306" i="11"/>
  <c r="AP306" i="11" s="1"/>
  <c r="BE306" i="11"/>
  <c r="BF306" i="11" s="1"/>
  <c r="BM306" i="11"/>
  <c r="AO315" i="11"/>
  <c r="AP315" i="11" s="1"/>
  <c r="BE222" i="11"/>
  <c r="BF222" i="11" s="1"/>
  <c r="BM222" i="11"/>
  <c r="BE228" i="11"/>
  <c r="BF228" i="11" s="1"/>
  <c r="BM228" i="11"/>
  <c r="BE236" i="11"/>
  <c r="BF236" i="11" s="1"/>
  <c r="BM236" i="11"/>
  <c r="BE244" i="11"/>
  <c r="BF244" i="11" s="1"/>
  <c r="BM244" i="11"/>
  <c r="BE252" i="11"/>
  <c r="BF252" i="11" s="1"/>
  <c r="BM252" i="11"/>
  <c r="BE260" i="11"/>
  <c r="BF260" i="11" s="1"/>
  <c r="BM260" i="11"/>
  <c r="BE268" i="11"/>
  <c r="BF268" i="11" s="1"/>
  <c r="BM268" i="11"/>
  <c r="BE276" i="11"/>
  <c r="BF276" i="11" s="1"/>
  <c r="BM276" i="11"/>
  <c r="BE284" i="11"/>
  <c r="BF284" i="11" s="1"/>
  <c r="BM284" i="11"/>
  <c r="BE292" i="11"/>
  <c r="BF292" i="11" s="1"/>
  <c r="BM292" i="11"/>
  <c r="BE300" i="11"/>
  <c r="BF300" i="11" s="1"/>
  <c r="BM300" i="11"/>
  <c r="BE308" i="11"/>
  <c r="BF308" i="11" s="1"/>
  <c r="BM308" i="11"/>
  <c r="BE316" i="11"/>
  <c r="BF316" i="11" s="1"/>
  <c r="BM316" i="11"/>
  <c r="J282" i="11"/>
  <c r="S282" i="11" s="1"/>
  <c r="AI282" i="11" s="1"/>
  <c r="AQ282" i="11" s="1"/>
  <c r="AA282" i="11" s="1"/>
  <c r="AY282" i="11" s="1"/>
  <c r="J298" i="11"/>
  <c r="S298" i="11" s="1"/>
  <c r="AI298" i="11" s="1"/>
  <c r="AQ298" i="11" s="1"/>
  <c r="BG298" i="11" s="1"/>
  <c r="L314" i="11"/>
  <c r="U314" i="11" s="1"/>
  <c r="AK314" i="11" s="1"/>
  <c r="AS314" i="11" s="1"/>
  <c r="AC314" i="11" s="1"/>
  <c r="BA314" i="11" s="1"/>
  <c r="J314" i="11"/>
  <c r="S314" i="11" s="1"/>
  <c r="AI314" i="11" s="1"/>
  <c r="AQ314" i="11" s="1"/>
  <c r="AA314" i="11" s="1"/>
  <c r="AY314" i="11" s="1"/>
  <c r="L281" i="11"/>
  <c r="U281" i="11" s="1"/>
  <c r="AK281" i="11" s="1"/>
  <c r="AS281" i="11" s="1"/>
  <c r="BI281" i="11" s="1"/>
  <c r="AH279" i="11"/>
  <c r="AH242" i="11"/>
  <c r="L311" i="11"/>
  <c r="U311" i="11" s="1"/>
  <c r="AK311" i="11" s="1"/>
  <c r="AS311" i="11" s="1"/>
  <c r="AC311" i="11" s="1"/>
  <c r="BA311" i="11" s="1"/>
  <c r="J296" i="11"/>
  <c r="S296" i="11" s="1"/>
  <c r="AI296" i="11" s="1"/>
  <c r="AQ296" i="11" s="1"/>
  <c r="AA296" i="11" s="1"/>
  <c r="AY296" i="11" s="1"/>
  <c r="J304" i="11"/>
  <c r="S304" i="11" s="1"/>
  <c r="AI304" i="11" s="1"/>
  <c r="AQ304" i="11" s="1"/>
  <c r="AA304" i="11" s="1"/>
  <c r="AY304" i="11" s="1"/>
  <c r="AG307" i="11"/>
  <c r="L297" i="11"/>
  <c r="U297" i="11" s="1"/>
  <c r="AK297" i="11" s="1"/>
  <c r="AS297" i="11" s="1"/>
  <c r="AC297" i="11" s="1"/>
  <c r="BA297" i="11" s="1"/>
  <c r="L305" i="11"/>
  <c r="U305" i="11" s="1"/>
  <c r="AK305" i="11" s="1"/>
  <c r="AS305" i="11" s="1"/>
  <c r="AC305" i="11" s="1"/>
  <c r="BA305" i="11" s="1"/>
  <c r="L313" i="11"/>
  <c r="U313" i="11" s="1"/>
  <c r="AK313" i="11" s="1"/>
  <c r="AS313" i="11" s="1"/>
  <c r="AC313" i="11" s="1"/>
  <c r="BA313" i="11" s="1"/>
  <c r="L295" i="11"/>
  <c r="U295" i="11" s="1"/>
  <c r="AK295" i="11" s="1"/>
  <c r="AS295" i="11" s="1"/>
  <c r="BI295" i="11" s="1"/>
  <c r="AP294" i="11"/>
  <c r="L240" i="11"/>
  <c r="U240" i="11" s="1"/>
  <c r="AK240" i="11" s="1"/>
  <c r="AS240" i="11" s="1"/>
  <c r="AC240" i="11" s="1"/>
  <c r="BA240" i="11" s="1"/>
  <c r="AO267" i="11"/>
  <c r="AP267" i="11" s="1"/>
  <c r="AB247" i="11"/>
  <c r="AZ247" i="11" s="1"/>
  <c r="BP247" i="11"/>
  <c r="BH247" i="11"/>
  <c r="L262" i="11"/>
  <c r="U262" i="11" s="1"/>
  <c r="AK262" i="11" s="1"/>
  <c r="AS262" i="11" s="1"/>
  <c r="AC262" i="11" s="1"/>
  <c r="BA262" i="11" s="1"/>
  <c r="AB278" i="11"/>
  <c r="AZ278" i="11" s="1"/>
  <c r="BP278" i="11"/>
  <c r="BH278" i="11"/>
  <c r="AB243" i="11"/>
  <c r="AZ243" i="11" s="1"/>
  <c r="BP243" i="11"/>
  <c r="BH243" i="11"/>
  <c r="AB239" i="11"/>
  <c r="AZ239" i="11" s="1"/>
  <c r="BP239" i="11"/>
  <c r="BH239" i="11"/>
  <c r="AB321" i="11"/>
  <c r="AZ321" i="11" s="1"/>
  <c r="BP321" i="11"/>
  <c r="BH321" i="11"/>
  <c r="AC282" i="11"/>
  <c r="BA282" i="11" s="1"/>
  <c r="BQ282" i="11"/>
  <c r="BI282" i="11"/>
  <c r="AB274" i="11"/>
  <c r="AZ274" i="11" s="1"/>
  <c r="BH274" i="11"/>
  <c r="BP274" i="11"/>
  <c r="AB272" i="11"/>
  <c r="AZ272" i="11" s="1"/>
  <c r="BH272" i="11"/>
  <c r="BP272" i="11"/>
  <c r="AB270" i="11"/>
  <c r="AZ270" i="11" s="1"/>
  <c r="BP270" i="11"/>
  <c r="BH270" i="11"/>
  <c r="AB260" i="11"/>
  <c r="AZ260" i="11" s="1"/>
  <c r="BH260" i="11"/>
  <c r="BP260" i="11"/>
  <c r="AB309" i="11"/>
  <c r="AZ309" i="11" s="1"/>
  <c r="BP309" i="11"/>
  <c r="BH309" i="11"/>
  <c r="AB307" i="11"/>
  <c r="AZ307" i="11" s="1"/>
  <c r="BP307" i="11"/>
  <c r="BH307" i="11"/>
  <c r="AB319" i="11"/>
  <c r="AZ319" i="11" s="1"/>
  <c r="BP319" i="11"/>
  <c r="BH319" i="11"/>
  <c r="AB289" i="11"/>
  <c r="AZ289" i="11" s="1"/>
  <c r="BP289" i="11"/>
  <c r="BH289" i="11"/>
  <c r="AB287" i="11"/>
  <c r="AZ287" i="11" s="1"/>
  <c r="BP287" i="11"/>
  <c r="BH287" i="11"/>
  <c r="AB285" i="11"/>
  <c r="AZ285" i="11" s="1"/>
  <c r="BH285" i="11"/>
  <c r="BP285" i="11"/>
  <c r="AB283" i="11"/>
  <c r="AZ283" i="11" s="1"/>
  <c r="BH283" i="11"/>
  <c r="BP283" i="11"/>
  <c r="AB281" i="11"/>
  <c r="AZ281" i="11" s="1"/>
  <c r="BP281" i="11"/>
  <c r="BH281" i="11"/>
  <c r="AB266" i="11"/>
  <c r="AZ266" i="11" s="1"/>
  <c r="BP266" i="11"/>
  <c r="BH266" i="11"/>
  <c r="AB264" i="11"/>
  <c r="AZ264" i="11" s="1"/>
  <c r="BH264" i="11"/>
  <c r="BP264" i="11"/>
  <c r="AB262" i="11"/>
  <c r="AZ262" i="11" s="1"/>
  <c r="BP262" i="11"/>
  <c r="BH262" i="11"/>
  <c r="AB305" i="11"/>
  <c r="AZ305" i="11" s="1"/>
  <c r="BP305" i="11"/>
  <c r="BH305" i="11"/>
  <c r="AB303" i="11"/>
  <c r="AZ303" i="11" s="1"/>
  <c r="BP303" i="11"/>
  <c r="BH303" i="11"/>
  <c r="AB301" i="11"/>
  <c r="AZ301" i="11" s="1"/>
  <c r="BH301" i="11"/>
  <c r="BP301" i="11"/>
  <c r="AB299" i="11"/>
  <c r="AZ299" i="11" s="1"/>
  <c r="BH299" i="11"/>
  <c r="BP299" i="11"/>
  <c r="AB317" i="11"/>
  <c r="AZ317" i="11" s="1"/>
  <c r="BH317" i="11"/>
  <c r="BP317" i="11"/>
  <c r="AB279" i="11"/>
  <c r="AZ279" i="11" s="1"/>
  <c r="BP279" i="11"/>
  <c r="BH279" i="11"/>
  <c r="AB258" i="11"/>
  <c r="AZ258" i="11" s="1"/>
  <c r="BH258" i="11"/>
  <c r="BP258" i="11"/>
  <c r="AB256" i="11"/>
  <c r="AZ256" i="11" s="1"/>
  <c r="BH256" i="11"/>
  <c r="BP256" i="11"/>
  <c r="AB254" i="11"/>
  <c r="AZ254" i="11" s="1"/>
  <c r="BP254" i="11"/>
  <c r="BH254" i="11"/>
  <c r="AB252" i="11"/>
  <c r="AZ252" i="11" s="1"/>
  <c r="BH252" i="11"/>
  <c r="BP252" i="11"/>
  <c r="AB250" i="11"/>
  <c r="AZ250" i="11" s="1"/>
  <c r="BP250" i="11"/>
  <c r="BH250" i="11"/>
  <c r="AB248" i="11"/>
  <c r="AZ248" i="11" s="1"/>
  <c r="BH248" i="11"/>
  <c r="BP248" i="11"/>
  <c r="AB297" i="11"/>
  <c r="AZ297" i="11" s="1"/>
  <c r="BH297" i="11"/>
  <c r="BP297" i="11"/>
  <c r="AB320" i="11"/>
  <c r="AZ320" i="11" s="1"/>
  <c r="BH320" i="11"/>
  <c r="BP320" i="11"/>
  <c r="AB315" i="11"/>
  <c r="AZ315" i="11" s="1"/>
  <c r="BH315" i="11"/>
  <c r="BP315" i="11"/>
  <c r="AB313" i="11"/>
  <c r="AZ313" i="11" s="1"/>
  <c r="BH313" i="11"/>
  <c r="BP313" i="11"/>
  <c r="AB296" i="11"/>
  <c r="AZ296" i="11" s="1"/>
  <c r="BH296" i="11"/>
  <c r="BP296" i="11"/>
  <c r="AB246" i="11"/>
  <c r="AZ246" i="11" s="1"/>
  <c r="BP246" i="11"/>
  <c r="BH246" i="11"/>
  <c r="AB244" i="11"/>
  <c r="AZ244" i="11" s="1"/>
  <c r="BH244" i="11"/>
  <c r="BP244" i="11"/>
  <c r="AB242" i="11"/>
  <c r="AZ242" i="11" s="1"/>
  <c r="BH242" i="11"/>
  <c r="BP242" i="11"/>
  <c r="AB240" i="11"/>
  <c r="AZ240" i="11" s="1"/>
  <c r="BH240" i="11"/>
  <c r="BP240" i="11"/>
  <c r="AB312" i="11"/>
  <c r="AZ312" i="11" s="1"/>
  <c r="BH312" i="11"/>
  <c r="BP312" i="11"/>
  <c r="AB322" i="11"/>
  <c r="AZ322" i="11" s="1"/>
  <c r="BH322" i="11"/>
  <c r="BP322" i="11"/>
  <c r="AB294" i="11"/>
  <c r="AZ294" i="11" s="1"/>
  <c r="BP294" i="11"/>
  <c r="BH294" i="11"/>
  <c r="AB292" i="11"/>
  <c r="AZ292" i="11" s="1"/>
  <c r="BH292" i="11"/>
  <c r="BP292" i="11"/>
  <c r="AB280" i="11"/>
  <c r="AZ280" i="11" s="1"/>
  <c r="BH280" i="11"/>
  <c r="BP280" i="11"/>
  <c r="AB277" i="11"/>
  <c r="AZ277" i="11" s="1"/>
  <c r="BH277" i="11"/>
  <c r="BP277" i="11"/>
  <c r="AB275" i="11"/>
  <c r="AZ275" i="11" s="1"/>
  <c r="BP275" i="11"/>
  <c r="BH275" i="11"/>
  <c r="AB273" i="11"/>
  <c r="AZ273" i="11" s="1"/>
  <c r="BH273" i="11"/>
  <c r="BP273" i="11"/>
  <c r="AB271" i="11"/>
  <c r="AZ271" i="11" s="1"/>
  <c r="BP271" i="11"/>
  <c r="BH271" i="11"/>
  <c r="AB269" i="11"/>
  <c r="AZ269" i="11" s="1"/>
  <c r="BH269" i="11"/>
  <c r="BP269" i="11"/>
  <c r="AB310" i="11"/>
  <c r="AZ310" i="11" s="1"/>
  <c r="BP310" i="11"/>
  <c r="BH310" i="11"/>
  <c r="AB308" i="11"/>
  <c r="AZ308" i="11" s="1"/>
  <c r="BH308" i="11"/>
  <c r="BP308" i="11"/>
  <c r="AB290" i="11"/>
  <c r="AZ290" i="11" s="1"/>
  <c r="BH290" i="11"/>
  <c r="BP290" i="11"/>
  <c r="AB288" i="11"/>
  <c r="AZ288" i="11" s="1"/>
  <c r="BH288" i="11"/>
  <c r="BP288" i="11"/>
  <c r="AB286" i="11"/>
  <c r="AZ286" i="11" s="1"/>
  <c r="BP286" i="11"/>
  <c r="BH286" i="11"/>
  <c r="AB284" i="11"/>
  <c r="AZ284" i="11" s="1"/>
  <c r="BP284" i="11"/>
  <c r="BH284" i="11"/>
  <c r="AB282" i="11"/>
  <c r="AZ282" i="11" s="1"/>
  <c r="BP282" i="11"/>
  <c r="BH282" i="11"/>
  <c r="AB267" i="11"/>
  <c r="AZ267" i="11" s="1"/>
  <c r="BP267" i="11"/>
  <c r="BH267" i="11"/>
  <c r="AB265" i="11"/>
  <c r="AZ265" i="11" s="1"/>
  <c r="BH265" i="11"/>
  <c r="BP265" i="11"/>
  <c r="AB263" i="11"/>
  <c r="AZ263" i="11" s="1"/>
  <c r="BP263" i="11"/>
  <c r="BH263" i="11"/>
  <c r="AB261" i="11"/>
  <c r="AZ261" i="11" s="1"/>
  <c r="BH261" i="11"/>
  <c r="BP261" i="11"/>
  <c r="AB306" i="11"/>
  <c r="AZ306" i="11" s="1"/>
  <c r="BH306" i="11"/>
  <c r="BP306" i="11"/>
  <c r="AB304" i="11"/>
  <c r="AZ304" i="11" s="1"/>
  <c r="BP304" i="11"/>
  <c r="BH304" i="11"/>
  <c r="AB302" i="11"/>
  <c r="AZ302" i="11" s="1"/>
  <c r="BH302" i="11"/>
  <c r="BP302" i="11"/>
  <c r="AB300" i="11"/>
  <c r="AZ300" i="11" s="1"/>
  <c r="BP300" i="11"/>
  <c r="BH300" i="11"/>
  <c r="AB298" i="11"/>
  <c r="AZ298" i="11" s="1"/>
  <c r="BH298" i="11"/>
  <c r="BP298" i="11"/>
  <c r="AB318" i="11"/>
  <c r="AZ318" i="11" s="1"/>
  <c r="BH318" i="11"/>
  <c r="BP318" i="11"/>
  <c r="AB316" i="11"/>
  <c r="AZ316" i="11" s="1"/>
  <c r="BP316" i="11"/>
  <c r="BH316" i="11"/>
  <c r="AB259" i="11"/>
  <c r="AZ259" i="11" s="1"/>
  <c r="BP259" i="11"/>
  <c r="BH259" i="11"/>
  <c r="AB257" i="11"/>
  <c r="AZ257" i="11" s="1"/>
  <c r="BH257" i="11"/>
  <c r="BP257" i="11"/>
  <c r="AB255" i="11"/>
  <c r="AZ255" i="11" s="1"/>
  <c r="BP255" i="11"/>
  <c r="BH255" i="11"/>
  <c r="AB253" i="11"/>
  <c r="AZ253" i="11" s="1"/>
  <c r="BH253" i="11"/>
  <c r="BP253" i="11"/>
  <c r="AB251" i="11"/>
  <c r="AZ251" i="11" s="1"/>
  <c r="BP251" i="11"/>
  <c r="BH251" i="11"/>
  <c r="AB249" i="11"/>
  <c r="AZ249" i="11" s="1"/>
  <c r="BH249" i="11"/>
  <c r="BP249" i="11"/>
  <c r="AB323" i="11"/>
  <c r="AZ323" i="11" s="1"/>
  <c r="BH323" i="11"/>
  <c r="BP323" i="11"/>
  <c r="AB314" i="11"/>
  <c r="AZ314" i="11" s="1"/>
  <c r="BH314" i="11"/>
  <c r="BP314" i="11"/>
  <c r="AC321" i="11"/>
  <c r="BA321" i="11" s="1"/>
  <c r="BQ321" i="11"/>
  <c r="BI321" i="11"/>
  <c r="AB295" i="11"/>
  <c r="AZ295" i="11" s="1"/>
  <c r="BP295" i="11"/>
  <c r="BH295" i="11"/>
  <c r="AB291" i="11"/>
  <c r="AZ291" i="11" s="1"/>
  <c r="BP291" i="11"/>
  <c r="BH291" i="11"/>
  <c r="AB245" i="11"/>
  <c r="AZ245" i="11" s="1"/>
  <c r="BH245" i="11"/>
  <c r="BP245" i="11"/>
  <c r="AB241" i="11"/>
  <c r="AZ241" i="11" s="1"/>
  <c r="BH241" i="11"/>
  <c r="BP241" i="11"/>
  <c r="AB311" i="11"/>
  <c r="AZ311" i="11" s="1"/>
  <c r="BP311" i="11"/>
  <c r="BH311" i="11"/>
  <c r="AB293" i="11"/>
  <c r="AZ293" i="11" s="1"/>
  <c r="BP293" i="11"/>
  <c r="BH293" i="11"/>
  <c r="AB276" i="11"/>
  <c r="AZ276" i="11" s="1"/>
  <c r="BH276" i="11"/>
  <c r="BP276" i="11"/>
  <c r="AB268" i="11"/>
  <c r="AZ268" i="11" s="1"/>
  <c r="BH268" i="11"/>
  <c r="BP268" i="11"/>
  <c r="L254" i="11"/>
  <c r="U254" i="11" s="1"/>
  <c r="AK254" i="11" s="1"/>
  <c r="AS254" i="11" s="1"/>
  <c r="L239" i="11"/>
  <c r="U239" i="11" s="1"/>
  <c r="AK239" i="11" s="1"/>
  <c r="AS239" i="11" s="1"/>
  <c r="L241" i="11"/>
  <c r="U241" i="11" s="1"/>
  <c r="AK241" i="11" s="1"/>
  <c r="AS241" i="11" s="1"/>
  <c r="L274" i="11"/>
  <c r="U274" i="11" s="1"/>
  <c r="AK274" i="11" s="1"/>
  <c r="AS274" i="11" s="1"/>
  <c r="J260" i="11"/>
  <c r="S260" i="11" s="1"/>
  <c r="AI260" i="11" s="1"/>
  <c r="AQ260" i="11" s="1"/>
  <c r="BG260" i="11" s="1"/>
  <c r="J274" i="11"/>
  <c r="S274" i="11" s="1"/>
  <c r="AI274" i="11" s="1"/>
  <c r="AQ274" i="11" s="1"/>
  <c r="BG274" i="11" s="1"/>
  <c r="L243" i="11"/>
  <c r="U243" i="11" s="1"/>
  <c r="AK243" i="11" s="1"/>
  <c r="AS243" i="11" s="1"/>
  <c r="L267" i="11"/>
  <c r="U267" i="11" s="1"/>
  <c r="AK267" i="11" s="1"/>
  <c r="AS267" i="11" s="1"/>
  <c r="L275" i="11"/>
  <c r="U275" i="11" s="1"/>
  <c r="AK275" i="11" s="1"/>
  <c r="AS275" i="11" s="1"/>
  <c r="AG306" i="11"/>
  <c r="J249" i="11"/>
  <c r="S249" i="11" s="1"/>
  <c r="AI249" i="11" s="1"/>
  <c r="AQ249" i="11" s="1"/>
  <c r="J254" i="11"/>
  <c r="S254" i="11" s="1"/>
  <c r="AI254" i="11" s="1"/>
  <c r="AQ254" i="11" s="1"/>
  <c r="AG281" i="11"/>
  <c r="AG259" i="11"/>
  <c r="J268" i="11"/>
  <c r="S268" i="11" s="1"/>
  <c r="AI268" i="11" s="1"/>
  <c r="AQ268" i="11" s="1"/>
  <c r="AO275" i="11"/>
  <c r="J248" i="11"/>
  <c r="S248" i="11" s="1"/>
  <c r="AI248" i="11" s="1"/>
  <c r="AQ248" i="11" s="1"/>
  <c r="J289" i="11"/>
  <c r="S289" i="11" s="1"/>
  <c r="AI289" i="11" s="1"/>
  <c r="AQ289" i="11" s="1"/>
  <c r="J240" i="11"/>
  <c r="S240" i="11" s="1"/>
  <c r="AI240" i="11" s="1"/>
  <c r="AQ240" i="11" s="1"/>
  <c r="J295" i="11"/>
  <c r="S295" i="11" s="1"/>
  <c r="AI295" i="11" s="1"/>
  <c r="AQ295" i="11" s="1"/>
  <c r="Y289" i="11"/>
  <c r="AW289" i="11"/>
  <c r="AG289" i="11"/>
  <c r="AW278" i="11"/>
  <c r="AX278" i="11" s="1"/>
  <c r="CC278" i="11" s="1"/>
  <c r="CD278" i="11" s="1"/>
  <c r="Y278" i="11"/>
  <c r="AW271" i="11"/>
  <c r="Y271" i="11"/>
  <c r="AW279" i="11"/>
  <c r="Y279" i="11"/>
  <c r="Z279" i="11" s="1"/>
  <c r="AO287" i="11"/>
  <c r="AW287" i="11"/>
  <c r="Y287" i="11"/>
  <c r="Z287" i="11" s="1"/>
  <c r="AG295" i="11"/>
  <c r="AW295" i="11"/>
  <c r="Y295" i="11"/>
  <c r="AW303" i="11"/>
  <c r="AX303" i="11" s="1"/>
  <c r="CC303" i="11" s="1"/>
  <c r="CD303" i="11" s="1"/>
  <c r="Y303" i="11"/>
  <c r="AW311" i="11"/>
  <c r="AX311" i="11" s="1"/>
  <c r="CC311" i="11" s="1"/>
  <c r="CD311" i="11" s="1"/>
  <c r="Y311" i="11"/>
  <c r="AO319" i="11"/>
  <c r="AW319" i="11"/>
  <c r="Y319" i="11"/>
  <c r="Y313" i="11"/>
  <c r="AW313" i="11"/>
  <c r="AO313" i="11"/>
  <c r="AW270" i="11"/>
  <c r="Y270" i="11"/>
  <c r="AW286" i="11"/>
  <c r="Y286" i="11"/>
  <c r="AG294" i="11"/>
  <c r="AW294" i="11"/>
  <c r="AX294" i="11" s="1"/>
  <c r="CC294" i="11" s="1"/>
  <c r="CD294" i="11" s="1"/>
  <c r="Y294" i="11"/>
  <c r="AG302" i="11"/>
  <c r="AW302" i="11"/>
  <c r="Y302" i="11"/>
  <c r="AO310" i="11"/>
  <c r="AW310" i="11"/>
  <c r="Y310" i="11"/>
  <c r="Z310" i="11" s="1"/>
  <c r="AW318" i="11"/>
  <c r="AX318" i="11" s="1"/>
  <c r="CC318" i="11" s="1"/>
  <c r="CD318" i="11" s="1"/>
  <c r="Y318" i="11"/>
  <c r="Z318" i="11" s="1"/>
  <c r="AO273" i="11"/>
  <c r="Y272" i="11"/>
  <c r="AW272" i="11"/>
  <c r="Y280" i="11"/>
  <c r="AW280" i="11"/>
  <c r="Y288" i="11"/>
  <c r="Z288" i="11" s="1"/>
  <c r="AW288" i="11"/>
  <c r="AG296" i="11"/>
  <c r="Y296" i="11"/>
  <c r="AW296" i="11"/>
  <c r="AO304" i="11"/>
  <c r="Y304" i="11"/>
  <c r="AW304" i="11"/>
  <c r="Y312" i="11"/>
  <c r="AW312" i="11"/>
  <c r="AX312" i="11" s="1"/>
  <c r="CC312" i="11" s="1"/>
  <c r="CD312" i="11" s="1"/>
  <c r="AO320" i="11"/>
  <c r="Y320" i="11"/>
  <c r="AW320" i="11"/>
  <c r="Y281" i="11"/>
  <c r="Z281" i="11" s="1"/>
  <c r="AW281" i="11"/>
  <c r="AX281" i="11" s="1"/>
  <c r="CC281" i="11" s="1"/>
  <c r="CD281" i="11" s="1"/>
  <c r="AW290" i="11"/>
  <c r="Y290" i="11"/>
  <c r="AO314" i="11"/>
  <c r="Y314" i="11"/>
  <c r="AW314" i="11"/>
  <c r="AO322" i="11"/>
  <c r="AW322" i="11"/>
  <c r="Y322" i="11"/>
  <c r="J311" i="11"/>
  <c r="S311" i="11" s="1"/>
  <c r="AI311" i="11" s="1"/>
  <c r="AQ311" i="11" s="1"/>
  <c r="J239" i="11"/>
  <c r="S239" i="11" s="1"/>
  <c r="AI239" i="11" s="1"/>
  <c r="AQ239" i="11" s="1"/>
  <c r="J247" i="11"/>
  <c r="S247" i="11" s="1"/>
  <c r="AI247" i="11" s="1"/>
  <c r="AQ247" i="11" s="1"/>
  <c r="J255" i="11"/>
  <c r="S255" i="11" s="1"/>
  <c r="AI255" i="11" s="1"/>
  <c r="AQ255" i="11" s="1"/>
  <c r="Y275" i="11"/>
  <c r="Z275" i="11" s="1"/>
  <c r="AW275" i="11"/>
  <c r="AX275" i="11" s="1"/>
  <c r="CC275" i="11" s="1"/>
  <c r="CD275" i="11" s="1"/>
  <c r="AG283" i="11"/>
  <c r="Y283" i="11"/>
  <c r="AW283" i="11"/>
  <c r="AX283" i="11" s="1"/>
  <c r="CC283" i="11" s="1"/>
  <c r="CD283" i="11" s="1"/>
  <c r="AO291" i="11"/>
  <c r="Y291" i="11"/>
  <c r="AW291" i="11"/>
  <c r="AO299" i="11"/>
  <c r="Y299" i="11"/>
  <c r="AW299" i="11"/>
  <c r="Y307" i="11"/>
  <c r="Z307" i="11" s="1"/>
  <c r="AW307" i="11"/>
  <c r="AX307" i="11" s="1"/>
  <c r="CC307" i="11" s="1"/>
  <c r="CD307" i="11" s="1"/>
  <c r="AG315" i="11"/>
  <c r="AH315" i="11" s="1"/>
  <c r="Y315" i="11"/>
  <c r="AW315" i="11"/>
  <c r="AX315" i="11" s="1"/>
  <c r="CC315" i="11" s="1"/>
  <c r="CD315" i="11" s="1"/>
  <c r="Y323" i="11"/>
  <c r="Z323" i="11" s="1"/>
  <c r="AW323" i="11"/>
  <c r="AX323" i="11" s="1"/>
  <c r="CC323" i="11" s="1"/>
  <c r="CD323" i="11" s="1"/>
  <c r="J297" i="11"/>
  <c r="S297" i="11" s="1"/>
  <c r="AI297" i="11" s="1"/>
  <c r="AQ297" i="11" s="1"/>
  <c r="J321" i="11"/>
  <c r="S321" i="11" s="1"/>
  <c r="AI321" i="11" s="1"/>
  <c r="AQ321" i="11" s="1"/>
  <c r="AO297" i="11"/>
  <c r="Y297" i="11"/>
  <c r="AW297" i="11"/>
  <c r="AO321" i="11"/>
  <c r="Y321" i="11"/>
  <c r="AW321" i="11"/>
  <c r="Y274" i="11"/>
  <c r="AW274" i="11"/>
  <c r="Y306" i="11"/>
  <c r="Z306" i="11" s="1"/>
  <c r="AW306" i="11"/>
  <c r="AX306" i="11" s="1"/>
  <c r="CC306" i="11" s="1"/>
  <c r="CD306" i="11" s="1"/>
  <c r="Y276" i="11"/>
  <c r="AW276" i="11"/>
  <c r="AG284" i="11"/>
  <c r="AW284" i="11"/>
  <c r="Y284" i="11"/>
  <c r="AO292" i="11"/>
  <c r="Y292" i="11"/>
  <c r="AW292" i="11"/>
  <c r="AG300" i="11"/>
  <c r="Y300" i="11"/>
  <c r="AW300" i="11"/>
  <c r="AG308" i="11"/>
  <c r="Y308" i="11"/>
  <c r="AW308" i="11"/>
  <c r="Y273" i="11"/>
  <c r="Z273" i="11" s="1"/>
  <c r="AW273" i="11"/>
  <c r="Y305" i="11"/>
  <c r="AW305" i="11"/>
  <c r="AX305" i="11" s="1"/>
  <c r="CC305" i="11" s="1"/>
  <c r="CD305" i="11" s="1"/>
  <c r="AG282" i="11"/>
  <c r="Y282" i="11"/>
  <c r="AW282" i="11"/>
  <c r="AO298" i="11"/>
  <c r="Y298" i="11"/>
  <c r="Z298" i="11" s="1"/>
  <c r="AW298" i="11"/>
  <c r="AG316" i="11"/>
  <c r="AH316" i="11" s="1"/>
  <c r="Y316" i="11"/>
  <c r="AW316" i="11"/>
  <c r="AO289" i="11"/>
  <c r="Y277" i="11"/>
  <c r="AW277" i="11"/>
  <c r="Y285" i="11"/>
  <c r="Z285" i="11" s="1"/>
  <c r="AW285" i="11"/>
  <c r="Y293" i="11"/>
  <c r="Z293" i="11" s="1"/>
  <c r="AW293" i="11"/>
  <c r="AO301" i="11"/>
  <c r="Y301" i="11"/>
  <c r="AW301" i="11"/>
  <c r="AG309" i="11"/>
  <c r="Y309" i="11"/>
  <c r="AW309" i="11"/>
  <c r="AX309" i="11" s="1"/>
  <c r="CC309" i="11" s="1"/>
  <c r="CD309" i="11" s="1"/>
  <c r="AG317" i="11"/>
  <c r="AH317" i="11" s="1"/>
  <c r="Y317" i="11"/>
  <c r="AW317" i="11"/>
  <c r="J275" i="11"/>
  <c r="S275" i="11" s="1"/>
  <c r="AI275" i="11" s="1"/>
  <c r="AQ275" i="11" s="1"/>
  <c r="AG241" i="11"/>
  <c r="AW222" i="11"/>
  <c r="Y222" i="11"/>
  <c r="Y231" i="11"/>
  <c r="AW231" i="11"/>
  <c r="AO239" i="11"/>
  <c r="AW239" i="11"/>
  <c r="Y239" i="11"/>
  <c r="AO247" i="11"/>
  <c r="Y247" i="11"/>
  <c r="AW247" i="11"/>
  <c r="Y255" i="11"/>
  <c r="AW255" i="11"/>
  <c r="AW263" i="11"/>
  <c r="Y263" i="11"/>
  <c r="AW232" i="11"/>
  <c r="Y232" i="11"/>
  <c r="AW240" i="11"/>
  <c r="AX240" i="11" s="1"/>
  <c r="CC240" i="11" s="1"/>
  <c r="CD240" i="11" s="1"/>
  <c r="Y240" i="11"/>
  <c r="AW248" i="11"/>
  <c r="Y248" i="11"/>
  <c r="AW256" i="11"/>
  <c r="Y256" i="11"/>
  <c r="Y264" i="11"/>
  <c r="AW264" i="11"/>
  <c r="AW246" i="11"/>
  <c r="Y246" i="11"/>
  <c r="AW233" i="11"/>
  <c r="Y233" i="11"/>
  <c r="AO249" i="11"/>
  <c r="AW249" i="11"/>
  <c r="Y249" i="11"/>
  <c r="AG265" i="11"/>
  <c r="AW265" i="11"/>
  <c r="AX265" i="11" s="1"/>
  <c r="CC265" i="11" s="1"/>
  <c r="CD265" i="11" s="1"/>
  <c r="Y265" i="11"/>
  <c r="Y223" i="11"/>
  <c r="AW223" i="11"/>
  <c r="AW234" i="11"/>
  <c r="Y234" i="11"/>
  <c r="AW242" i="11"/>
  <c r="Y242" i="11"/>
  <c r="Z242" i="11" s="1"/>
  <c r="AO250" i="11"/>
  <c r="AW250" i="11"/>
  <c r="Y250" i="11"/>
  <c r="AG258" i="11"/>
  <c r="AW258" i="11"/>
  <c r="Y258" i="11"/>
  <c r="AG266" i="11"/>
  <c r="AW266" i="11"/>
  <c r="AX266" i="11" s="1"/>
  <c r="CC266" i="11" s="1"/>
  <c r="CD266" i="11" s="1"/>
  <c r="Y266" i="11"/>
  <c r="Y257" i="11"/>
  <c r="AW257" i="11"/>
  <c r="AX257" i="11" s="1"/>
  <c r="CC257" i="11" s="1"/>
  <c r="CD257" i="11" s="1"/>
  <c r="AW224" i="11"/>
  <c r="Y224" i="11"/>
  <c r="AW227" i="11"/>
  <c r="Y227" i="11"/>
  <c r="AW235" i="11"/>
  <c r="Y235" i="11"/>
  <c r="AG243" i="11"/>
  <c r="AW243" i="11"/>
  <c r="AX243" i="11" s="1"/>
  <c r="CC243" i="11" s="1"/>
  <c r="CD243" i="11" s="1"/>
  <c r="Y243" i="11"/>
  <c r="AG251" i="11"/>
  <c r="Y251" i="11"/>
  <c r="AW251" i="11"/>
  <c r="AX251" i="11" s="1"/>
  <c r="CC251" i="11" s="1"/>
  <c r="CD251" i="11" s="1"/>
  <c r="AW259" i="11"/>
  <c r="AX259" i="11" s="1"/>
  <c r="CC259" i="11" s="1"/>
  <c r="CD259" i="11" s="1"/>
  <c r="Y259" i="11"/>
  <c r="Z259" i="11" s="1"/>
  <c r="AW267" i="11"/>
  <c r="AX267" i="11" s="1"/>
  <c r="CC267" i="11" s="1"/>
  <c r="CD267" i="11" s="1"/>
  <c r="Y267" i="11"/>
  <c r="Z267" i="11" s="1"/>
  <c r="AW230" i="11"/>
  <c r="Y230" i="11"/>
  <c r="AW254" i="11"/>
  <c r="Y254" i="11"/>
  <c r="AW241" i="11"/>
  <c r="AX241" i="11" s="1"/>
  <c r="CC241" i="11" s="1"/>
  <c r="CD241" i="11" s="1"/>
  <c r="Y241" i="11"/>
  <c r="AG257" i="11"/>
  <c r="AW225" i="11"/>
  <c r="Y225" i="11"/>
  <c r="Y228" i="11"/>
  <c r="AW228" i="11"/>
  <c r="Y236" i="11"/>
  <c r="AW236" i="11"/>
  <c r="AG244" i="11"/>
  <c r="Y244" i="11"/>
  <c r="AW244" i="11"/>
  <c r="AG252" i="11"/>
  <c r="Y252" i="11"/>
  <c r="AW252" i="11"/>
  <c r="AG260" i="11"/>
  <c r="Y260" i="11"/>
  <c r="AW260" i="11"/>
  <c r="AG268" i="11"/>
  <c r="Y268" i="11"/>
  <c r="AW268" i="11"/>
  <c r="AW238" i="11"/>
  <c r="Y238" i="11"/>
  <c r="AW262" i="11"/>
  <c r="Y262" i="11"/>
  <c r="AW226" i="11"/>
  <c r="Y226" i="11"/>
  <c r="AW229" i="11"/>
  <c r="Y229" i="11"/>
  <c r="AW237" i="11"/>
  <c r="Y237" i="11"/>
  <c r="AW245" i="11"/>
  <c r="AX245" i="11" s="1"/>
  <c r="CC245" i="11" s="1"/>
  <c r="CD245" i="11" s="1"/>
  <c r="Y245" i="11"/>
  <c r="AG253" i="11"/>
  <c r="AW253" i="11"/>
  <c r="Y253" i="11"/>
  <c r="AG261" i="11"/>
  <c r="AW261" i="11"/>
  <c r="Y261" i="11"/>
  <c r="AO269" i="11"/>
  <c r="AW269" i="11"/>
  <c r="Y269" i="11"/>
  <c r="L244" i="11"/>
  <c r="U244" i="11" s="1"/>
  <c r="AK244" i="11" s="1"/>
  <c r="AS244" i="11" s="1"/>
  <c r="L260" i="11"/>
  <c r="U260" i="11" s="1"/>
  <c r="AK260" i="11" s="1"/>
  <c r="AS260" i="11" s="1"/>
  <c r="L268" i="11"/>
  <c r="U268" i="11" s="1"/>
  <c r="AK268" i="11" s="1"/>
  <c r="AS268" i="11" s="1"/>
  <c r="J267" i="11"/>
  <c r="S267" i="11" s="1"/>
  <c r="AI267" i="11" s="1"/>
  <c r="AQ267" i="11" s="1"/>
  <c r="J243" i="11"/>
  <c r="S243" i="11" s="1"/>
  <c r="AI243" i="11" s="1"/>
  <c r="AQ243" i="11" s="1"/>
  <c r="L246" i="11"/>
  <c r="U246" i="11" s="1"/>
  <c r="AK246" i="11" s="1"/>
  <c r="AS246" i="11" s="1"/>
  <c r="L242" i="11"/>
  <c r="U242" i="11" s="1"/>
  <c r="AK242" i="11" s="1"/>
  <c r="AS242" i="11" s="1"/>
  <c r="AG269" i="11"/>
  <c r="J250" i="11"/>
  <c r="S250" i="11" s="1"/>
  <c r="AI250" i="11" s="1"/>
  <c r="AQ250" i="11" s="1"/>
  <c r="AO244" i="11"/>
  <c r="AO282" i="11"/>
  <c r="J242" i="11"/>
  <c r="S242" i="11" s="1"/>
  <c r="AI242" i="11" s="1"/>
  <c r="AQ242" i="11" s="1"/>
  <c r="AO284" i="11"/>
  <c r="AO252" i="11"/>
  <c r="J261" i="11"/>
  <c r="S261" i="11" s="1"/>
  <c r="AI261" i="11" s="1"/>
  <c r="AQ261" i="11" s="1"/>
  <c r="J244" i="11"/>
  <c r="S244" i="11" s="1"/>
  <c r="AI244" i="11" s="1"/>
  <c r="AQ244" i="11" s="1"/>
  <c r="AO317" i="11"/>
  <c r="AO300" i="11"/>
  <c r="J305" i="11"/>
  <c r="S305" i="11" s="1"/>
  <c r="AI305" i="11" s="1"/>
  <c r="AQ305" i="11" s="1"/>
  <c r="J313" i="11"/>
  <c r="S313" i="11" s="1"/>
  <c r="AI313" i="11" s="1"/>
  <c r="AQ313" i="11" s="1"/>
  <c r="L320" i="11"/>
  <c r="U320" i="11" s="1"/>
  <c r="AK320" i="11" s="1"/>
  <c r="AS320" i="11" s="1"/>
  <c r="J245" i="11"/>
  <c r="S245" i="11" s="1"/>
  <c r="AI245" i="11" s="1"/>
  <c r="AQ245" i="11" s="1"/>
  <c r="J253" i="11"/>
  <c r="S253" i="11" s="1"/>
  <c r="AI253" i="11" s="1"/>
  <c r="AQ253" i="11" s="1"/>
  <c r="J246" i="11"/>
  <c r="S246" i="11" s="1"/>
  <c r="AI246" i="11" s="1"/>
  <c r="AQ246" i="11" s="1"/>
  <c r="J262" i="11"/>
  <c r="S262" i="11" s="1"/>
  <c r="AI262" i="11" s="1"/>
  <c r="AQ262" i="11" s="1"/>
  <c r="L317" i="11"/>
  <c r="U317" i="11" s="1"/>
  <c r="AK317" i="11" s="1"/>
  <c r="AS317" i="11" s="1"/>
  <c r="J317" i="11"/>
  <c r="S317" i="11" s="1"/>
  <c r="AI317" i="11" s="1"/>
  <c r="AQ317" i="11" s="1"/>
  <c r="L302" i="11"/>
  <c r="U302" i="11" s="1"/>
  <c r="AK302" i="11" s="1"/>
  <c r="AS302" i="11" s="1"/>
  <c r="J302" i="11"/>
  <c r="S302" i="11" s="1"/>
  <c r="AI302" i="11" s="1"/>
  <c r="AQ302" i="11" s="1"/>
  <c r="AO308" i="11"/>
  <c r="AO302" i="11"/>
  <c r="AG299" i="11"/>
  <c r="AO296" i="11"/>
  <c r="AO288" i="11"/>
  <c r="AG286" i="11"/>
  <c r="AO286" i="11"/>
  <c r="AO276" i="11"/>
  <c r="AG276" i="11"/>
  <c r="AO268" i="11"/>
  <c r="AO260" i="11"/>
  <c r="AO258" i="11"/>
  <c r="L278" i="11"/>
  <c r="U278" i="11" s="1"/>
  <c r="AK278" i="11" s="1"/>
  <c r="AS278" i="11" s="1"/>
  <c r="AG249" i="11"/>
  <c r="AO255" i="11"/>
  <c r="AO274" i="11"/>
  <c r="AO242" i="11"/>
  <c r="AG322" i="11"/>
  <c r="AH322" i="11" s="1"/>
  <c r="AO290" i="11"/>
  <c r="AG250" i="11"/>
  <c r="AO295" i="11"/>
  <c r="AG274" i="11"/>
  <c r="AO263" i="11"/>
  <c r="AO270" i="11"/>
  <c r="AG277" i="11"/>
  <c r="AO261" i="11"/>
  <c r="AO285" i="11"/>
  <c r="J280" i="11"/>
  <c r="S280" i="11" s="1"/>
  <c r="AI280" i="11" s="1"/>
  <c r="AQ280" i="11" s="1"/>
  <c r="AO277" i="11"/>
  <c r="AO253" i="11"/>
  <c r="AG245" i="11"/>
  <c r="AO293" i="11"/>
  <c r="J291" i="11"/>
  <c r="S291" i="11" s="1"/>
  <c r="AI291" i="11" s="1"/>
  <c r="AQ291" i="11" s="1"/>
  <c r="AG301" i="11"/>
  <c r="L287" i="11"/>
  <c r="U287" i="11" s="1"/>
  <c r="AK287" i="11" s="1"/>
  <c r="AS287" i="11" s="1"/>
  <c r="J306" i="11"/>
  <c r="S306" i="11" s="1"/>
  <c r="AI306" i="11" s="1"/>
  <c r="AQ306" i="11" s="1"/>
  <c r="L291" i="11"/>
  <c r="U291" i="11" s="1"/>
  <c r="AK291" i="11" s="1"/>
  <c r="AS291" i="11" s="1"/>
  <c r="J287" i="11"/>
  <c r="S287" i="11" s="1"/>
  <c r="AI287" i="11" s="1"/>
  <c r="AQ287" i="11" s="1"/>
  <c r="J299" i="11"/>
  <c r="S299" i="11" s="1"/>
  <c r="AI299" i="11" s="1"/>
  <c r="AQ299" i="11" s="1"/>
  <c r="L280" i="11"/>
  <c r="U280" i="11" s="1"/>
  <c r="AK280" i="11" s="1"/>
  <c r="AS280" i="11" s="1"/>
  <c r="J290" i="11"/>
  <c r="S290" i="11" s="1"/>
  <c r="L272" i="11"/>
  <c r="U272" i="11" s="1"/>
  <c r="AK272" i="11" s="1"/>
  <c r="AS272" i="11" s="1"/>
  <c r="L270" i="11"/>
  <c r="U270" i="11" s="1"/>
  <c r="AK270" i="11" s="1"/>
  <c r="AS270" i="11" s="1"/>
  <c r="AO316" i="11"/>
  <c r="AG319" i="11"/>
  <c r="AH319" i="11" s="1"/>
  <c r="AG320" i="11"/>
  <c r="AH320" i="11" s="1"/>
  <c r="AG321" i="11"/>
  <c r="AH321" i="11" s="1"/>
  <c r="AG313" i="11"/>
  <c r="AG314" i="11"/>
  <c r="AG311" i="11"/>
  <c r="AG303" i="11"/>
  <c r="AG312" i="11"/>
  <c r="AG304" i="11"/>
  <c r="AG305" i="11"/>
  <c r="AG297" i="11"/>
  <c r="L294" i="11"/>
  <c r="U294" i="11" s="1"/>
  <c r="AK294" i="11" s="1"/>
  <c r="AS294" i="11" s="1"/>
  <c r="J294" i="11"/>
  <c r="S294" i="11" s="1"/>
  <c r="AI294" i="11" s="1"/>
  <c r="AQ294" i="11" s="1"/>
  <c r="J283" i="11"/>
  <c r="S283" i="11" s="1"/>
  <c r="J266" i="11"/>
  <c r="S266" i="11" s="1"/>
  <c r="AI266" i="11" s="1"/>
  <c r="AQ266" i="11" s="1"/>
  <c r="AO264" i="11"/>
  <c r="AG264" i="11"/>
  <c r="L284" i="11"/>
  <c r="U284" i="11" s="1"/>
  <c r="AK284" i="11" s="1"/>
  <c r="AS284" i="11" s="1"/>
  <c r="AO246" i="11"/>
  <c r="AG246" i="11"/>
  <c r="AO271" i="11"/>
  <c r="AG271" i="11"/>
  <c r="J241" i="11"/>
  <c r="S241" i="11" s="1"/>
  <c r="AI241" i="11" s="1"/>
  <c r="AQ241" i="11" s="1"/>
  <c r="AO272" i="11"/>
  <c r="AG272" i="11"/>
  <c r="AO256" i="11"/>
  <c r="AG256" i="11"/>
  <c r="J272" i="11"/>
  <c r="S272" i="11" s="1"/>
  <c r="J270" i="11"/>
  <c r="S270" i="11" s="1"/>
  <c r="AG291" i="11"/>
  <c r="J281" i="11"/>
  <c r="S281" i="11" s="1"/>
  <c r="L271" i="11"/>
  <c r="U271" i="11" s="1"/>
  <c r="AK271" i="11" s="1"/>
  <c r="AS271" i="11" s="1"/>
  <c r="L255" i="11"/>
  <c r="U255" i="11" s="1"/>
  <c r="AK255" i="11" s="1"/>
  <c r="AS255" i="11" s="1"/>
  <c r="J271" i="11"/>
  <c r="S271" i="11" s="1"/>
  <c r="AG290" i="11"/>
  <c r="AG292" i="11"/>
  <c r="J278" i="11"/>
  <c r="S278" i="11" s="1"/>
  <c r="AO262" i="11"/>
  <c r="AG262" i="11"/>
  <c r="AG278" i="11"/>
  <c r="AG270" i="11"/>
  <c r="AO254" i="11"/>
  <c r="J284" i="11"/>
  <c r="S284" i="11" s="1"/>
  <c r="AI284" i="11" s="1"/>
  <c r="AQ284" i="11" s="1"/>
  <c r="AG254" i="11"/>
  <c r="AO248" i="11"/>
  <c r="AG248" i="11"/>
  <c r="AO280" i="11"/>
  <c r="AG280" i="11"/>
  <c r="AO279" i="11"/>
  <c r="L247" i="11"/>
  <c r="U247" i="11" s="1"/>
  <c r="AK247" i="11" s="1"/>
  <c r="AS247" i="11" s="1"/>
  <c r="AG263" i="11"/>
  <c r="AG255" i="11"/>
  <c r="AG247" i="11"/>
  <c r="AG239" i="11"/>
  <c r="AG240" i="11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151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N209" i="7"/>
  <c r="M209" i="7"/>
  <c r="N208" i="7"/>
  <c r="M208" i="7"/>
  <c r="N207" i="7"/>
  <c r="M207" i="7"/>
  <c r="N206" i="7"/>
  <c r="M206" i="7"/>
  <c r="N205" i="7"/>
  <c r="M205" i="7"/>
  <c r="N204" i="7"/>
  <c r="M204" i="7"/>
  <c r="N203" i="7"/>
  <c r="M203" i="7"/>
  <c r="N202" i="7"/>
  <c r="M202" i="7"/>
  <c r="N201" i="7"/>
  <c r="M201" i="7"/>
  <c r="N200" i="7"/>
  <c r="M200" i="7"/>
  <c r="N199" i="7"/>
  <c r="M199" i="7"/>
  <c r="N198" i="7"/>
  <c r="M198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R211" i="8"/>
  <c r="R210" i="8"/>
  <c r="AG210" i="8" s="1"/>
  <c r="AH210" i="8" s="1"/>
  <c r="R209" i="8"/>
  <c r="R208" i="8"/>
  <c r="AO208" i="8" s="1"/>
  <c r="AP208" i="8" s="1"/>
  <c r="R221" i="7"/>
  <c r="R220" i="7"/>
  <c r="R219" i="7"/>
  <c r="R218" i="7"/>
  <c r="R217" i="7"/>
  <c r="R216" i="7"/>
  <c r="R215" i="7"/>
  <c r="AP215" i="7" s="1"/>
  <c r="AQ215" i="7" s="1"/>
  <c r="R214" i="7"/>
  <c r="R213" i="7"/>
  <c r="R212" i="7"/>
  <c r="R211" i="7"/>
  <c r="R210" i="7"/>
  <c r="R209" i="7"/>
  <c r="R208" i="7"/>
  <c r="R207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G208" i="8"/>
  <c r="G209" i="8"/>
  <c r="G210" i="8"/>
  <c r="G211" i="8"/>
  <c r="J212" i="8"/>
  <c r="S212" i="8" s="1"/>
  <c r="AI212" i="8" s="1"/>
  <c r="F211" i="8"/>
  <c r="F210" i="8"/>
  <c r="F209" i="8"/>
  <c r="F208" i="8"/>
  <c r="T212" i="7"/>
  <c r="AJ212" i="7" s="1"/>
  <c r="V212" i="7"/>
  <c r="AL212" i="7"/>
  <c r="AU212" i="7"/>
  <c r="T213" i="7"/>
  <c r="AJ213" i="7" s="1"/>
  <c r="V213" i="7"/>
  <c r="AL213" i="7"/>
  <c r="AU213" i="7"/>
  <c r="T214" i="7"/>
  <c r="AJ214" i="7" s="1"/>
  <c r="V214" i="7"/>
  <c r="AL214" i="7"/>
  <c r="AU214" i="7"/>
  <c r="T215" i="7"/>
  <c r="AJ215" i="7" s="1"/>
  <c r="V215" i="7"/>
  <c r="AL215" i="7"/>
  <c r="AU215" i="7"/>
  <c r="T216" i="7"/>
  <c r="AJ216" i="7" s="1"/>
  <c r="V216" i="7"/>
  <c r="AL216" i="7"/>
  <c r="AU216" i="7"/>
  <c r="T217" i="7"/>
  <c r="AJ217" i="7" s="1"/>
  <c r="V217" i="7"/>
  <c r="AL217" i="7"/>
  <c r="AU217" i="7"/>
  <c r="T218" i="7"/>
  <c r="AJ218" i="7" s="1"/>
  <c r="V218" i="7"/>
  <c r="AL218" i="7"/>
  <c r="AU218" i="7"/>
  <c r="T219" i="7"/>
  <c r="AJ219" i="7" s="1"/>
  <c r="V219" i="7"/>
  <c r="AL219" i="7"/>
  <c r="AU219" i="7"/>
  <c r="T220" i="7"/>
  <c r="AJ220" i="7" s="1"/>
  <c r="V220" i="7"/>
  <c r="AL220" i="7"/>
  <c r="AU220" i="7"/>
  <c r="T221" i="7"/>
  <c r="AJ221" i="7" s="1"/>
  <c r="V221" i="7"/>
  <c r="AL221" i="7"/>
  <c r="AU221" i="7"/>
  <c r="R206" i="7"/>
  <c r="R205" i="7"/>
  <c r="R204" i="7"/>
  <c r="R203" i="7"/>
  <c r="R201" i="7"/>
  <c r="R200" i="7"/>
  <c r="R199" i="7"/>
  <c r="AG199" i="7" s="1"/>
  <c r="R198" i="7"/>
  <c r="R197" i="7"/>
  <c r="R196" i="7"/>
  <c r="AG196" i="7" s="1"/>
  <c r="AH196" i="7" s="1"/>
  <c r="R195" i="7"/>
  <c r="R194" i="7"/>
  <c r="R193" i="7"/>
  <c r="R192" i="7"/>
  <c r="R191" i="7"/>
  <c r="R190" i="7"/>
  <c r="R189" i="7"/>
  <c r="R188" i="7"/>
  <c r="R187" i="7"/>
  <c r="R186" i="7"/>
  <c r="AP186" i="7" s="1"/>
  <c r="R185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AG167" i="7" s="1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T209" i="7"/>
  <c r="AJ209" i="7" s="1"/>
  <c r="V209" i="7"/>
  <c r="AL209" i="7"/>
  <c r="AU209" i="7"/>
  <c r="T210" i="7"/>
  <c r="AJ210" i="7" s="1"/>
  <c r="V210" i="7"/>
  <c r="AL210" i="7"/>
  <c r="AU210" i="7"/>
  <c r="T211" i="7"/>
  <c r="AJ211" i="7" s="1"/>
  <c r="V211" i="7"/>
  <c r="AL211" i="7"/>
  <c r="AU211" i="7"/>
  <c r="T200" i="7"/>
  <c r="AJ200" i="7" s="1"/>
  <c r="V200" i="7"/>
  <c r="AL200" i="7"/>
  <c r="AU200" i="7"/>
  <c r="T201" i="7"/>
  <c r="AJ201" i="7" s="1"/>
  <c r="V201" i="7"/>
  <c r="AL201" i="7"/>
  <c r="AU201" i="7"/>
  <c r="T202" i="7"/>
  <c r="AJ202" i="7" s="1"/>
  <c r="V202" i="7"/>
  <c r="AL202" i="7"/>
  <c r="AU202" i="7"/>
  <c r="T203" i="7"/>
  <c r="AJ203" i="7" s="1"/>
  <c r="V203" i="7"/>
  <c r="AL203" i="7"/>
  <c r="AU203" i="7"/>
  <c r="T204" i="7"/>
  <c r="AJ204" i="7" s="1"/>
  <c r="V204" i="7"/>
  <c r="AL204" i="7"/>
  <c r="AU204" i="7"/>
  <c r="T205" i="7"/>
  <c r="AJ205" i="7" s="1"/>
  <c r="V205" i="7"/>
  <c r="AL205" i="7"/>
  <c r="AU205" i="7"/>
  <c r="T206" i="7"/>
  <c r="AJ206" i="7" s="1"/>
  <c r="V206" i="7"/>
  <c r="AL206" i="7"/>
  <c r="AU206" i="7"/>
  <c r="T207" i="7"/>
  <c r="AJ207" i="7" s="1"/>
  <c r="V207" i="7"/>
  <c r="AL207" i="7"/>
  <c r="AU207" i="7"/>
  <c r="T208" i="7"/>
  <c r="AJ208" i="7" s="1"/>
  <c r="V208" i="7"/>
  <c r="AL208" i="7"/>
  <c r="AU208" i="7"/>
  <c r="T171" i="7"/>
  <c r="AJ171" i="7" s="1"/>
  <c r="V171" i="7"/>
  <c r="AL171" i="7"/>
  <c r="AU171" i="7"/>
  <c r="T172" i="7"/>
  <c r="AJ172" i="7" s="1"/>
  <c r="V172" i="7"/>
  <c r="AL172" i="7"/>
  <c r="AU172" i="7"/>
  <c r="T173" i="7"/>
  <c r="V173" i="7"/>
  <c r="AL173" i="7"/>
  <c r="AU173" i="7"/>
  <c r="T174" i="7"/>
  <c r="AJ174" i="7" s="1"/>
  <c r="V174" i="7"/>
  <c r="AL174" i="7"/>
  <c r="AU174" i="7"/>
  <c r="T175" i="7"/>
  <c r="AJ175" i="7" s="1"/>
  <c r="V175" i="7"/>
  <c r="AL175" i="7"/>
  <c r="AU175" i="7"/>
  <c r="T176" i="7"/>
  <c r="AJ176" i="7" s="1"/>
  <c r="V176" i="7"/>
  <c r="AL176" i="7"/>
  <c r="AU176" i="7"/>
  <c r="T177" i="7"/>
  <c r="AJ177" i="7" s="1"/>
  <c r="V177" i="7"/>
  <c r="AL177" i="7"/>
  <c r="AU177" i="7"/>
  <c r="T178" i="7"/>
  <c r="AJ178" i="7" s="1"/>
  <c r="V178" i="7"/>
  <c r="AL178" i="7"/>
  <c r="AU178" i="7"/>
  <c r="T179" i="7"/>
  <c r="AJ179" i="7" s="1"/>
  <c r="V179" i="7"/>
  <c r="AL179" i="7"/>
  <c r="AU179" i="7"/>
  <c r="T180" i="7"/>
  <c r="AJ180" i="7" s="1"/>
  <c r="V180" i="7"/>
  <c r="AL180" i="7"/>
  <c r="AU180" i="7"/>
  <c r="T181" i="7"/>
  <c r="AJ181" i="7" s="1"/>
  <c r="V181" i="7"/>
  <c r="AL181" i="7"/>
  <c r="AU181" i="7"/>
  <c r="T182" i="7"/>
  <c r="AJ182" i="7" s="1"/>
  <c r="V182" i="7"/>
  <c r="AL182" i="7"/>
  <c r="AU182" i="7"/>
  <c r="T183" i="7"/>
  <c r="AJ183" i="7" s="1"/>
  <c r="V183" i="7"/>
  <c r="AL183" i="7"/>
  <c r="AU183" i="7"/>
  <c r="T184" i="7"/>
  <c r="AJ184" i="7" s="1"/>
  <c r="V184" i="7"/>
  <c r="AL184" i="7"/>
  <c r="AU184" i="7"/>
  <c r="T185" i="7"/>
  <c r="AJ185" i="7" s="1"/>
  <c r="V185" i="7"/>
  <c r="AL185" i="7"/>
  <c r="AU185" i="7"/>
  <c r="T186" i="7"/>
  <c r="AJ186" i="7" s="1"/>
  <c r="V186" i="7"/>
  <c r="AL186" i="7"/>
  <c r="AU186" i="7"/>
  <c r="T187" i="7"/>
  <c r="AJ187" i="7" s="1"/>
  <c r="V187" i="7"/>
  <c r="AL187" i="7"/>
  <c r="AU187" i="7"/>
  <c r="T188" i="7"/>
  <c r="AJ188" i="7" s="1"/>
  <c r="V188" i="7"/>
  <c r="AL188" i="7"/>
  <c r="AU188" i="7"/>
  <c r="T189" i="7"/>
  <c r="AJ189" i="7" s="1"/>
  <c r="V189" i="7"/>
  <c r="AL189" i="7"/>
  <c r="AU189" i="7"/>
  <c r="T190" i="7"/>
  <c r="AJ190" i="7" s="1"/>
  <c r="V190" i="7"/>
  <c r="AL190" i="7"/>
  <c r="AU190" i="7"/>
  <c r="T191" i="7"/>
  <c r="AJ191" i="7" s="1"/>
  <c r="V191" i="7"/>
  <c r="AL191" i="7"/>
  <c r="AU191" i="7"/>
  <c r="T192" i="7"/>
  <c r="AJ192" i="7" s="1"/>
  <c r="V192" i="7"/>
  <c r="AL192" i="7"/>
  <c r="AU192" i="7"/>
  <c r="T193" i="7"/>
  <c r="AJ193" i="7" s="1"/>
  <c r="V193" i="7"/>
  <c r="AL193" i="7"/>
  <c r="AU193" i="7"/>
  <c r="T194" i="7"/>
  <c r="AJ194" i="7" s="1"/>
  <c r="V194" i="7"/>
  <c r="AL194" i="7"/>
  <c r="AU194" i="7"/>
  <c r="T195" i="7"/>
  <c r="AJ195" i="7" s="1"/>
  <c r="V195" i="7"/>
  <c r="AL195" i="7"/>
  <c r="AU195" i="7"/>
  <c r="T196" i="7"/>
  <c r="AJ196" i="7" s="1"/>
  <c r="V196" i="7"/>
  <c r="AL196" i="7"/>
  <c r="AU196" i="7"/>
  <c r="T197" i="7"/>
  <c r="V197" i="7"/>
  <c r="AJ197" i="7"/>
  <c r="AL197" i="7"/>
  <c r="AU197" i="7"/>
  <c r="T198" i="7"/>
  <c r="AJ198" i="7" s="1"/>
  <c r="V198" i="7"/>
  <c r="AL198" i="7"/>
  <c r="AU198" i="7"/>
  <c r="T199" i="7"/>
  <c r="AJ199" i="7" s="1"/>
  <c r="V199" i="7"/>
  <c r="AL199" i="7"/>
  <c r="AU199" i="7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BB175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B197" i="8"/>
  <c r="BB198" i="8"/>
  <c r="BB199" i="8"/>
  <c r="BB200" i="8"/>
  <c r="BB201" i="8"/>
  <c r="BB202" i="8"/>
  <c r="BB203" i="8"/>
  <c r="BB204" i="8"/>
  <c r="BB205" i="8"/>
  <c r="BB206" i="8"/>
  <c r="BB207" i="8"/>
  <c r="BB208" i="8"/>
  <c r="BB209" i="8"/>
  <c r="BB210" i="8"/>
  <c r="BB211" i="8"/>
  <c r="BB212" i="8"/>
  <c r="BB152" i="8"/>
  <c r="N211" i="8"/>
  <c r="N210" i="8"/>
  <c r="N209" i="8"/>
  <c r="N208" i="8"/>
  <c r="M211" i="8"/>
  <c r="M210" i="8"/>
  <c r="M209" i="8"/>
  <c r="M208" i="8"/>
  <c r="M207" i="8"/>
  <c r="M206" i="8"/>
  <c r="T208" i="8"/>
  <c r="AJ208" i="8" s="1"/>
  <c r="V208" i="8"/>
  <c r="AL208" i="8"/>
  <c r="AT208" i="8"/>
  <c r="AD208" i="8"/>
  <c r="T209" i="8"/>
  <c r="AJ209" i="8" s="1"/>
  <c r="V209" i="8"/>
  <c r="AL209" i="8"/>
  <c r="AT209" i="8"/>
  <c r="AD209" i="8"/>
  <c r="T210" i="8"/>
  <c r="AJ210" i="8" s="1"/>
  <c r="V210" i="8"/>
  <c r="AL210" i="8"/>
  <c r="AT210" i="8"/>
  <c r="AD210" i="8"/>
  <c r="T211" i="8"/>
  <c r="AJ211" i="8" s="1"/>
  <c r="V211" i="8"/>
  <c r="AL211" i="8"/>
  <c r="AT211" i="8"/>
  <c r="AD211" i="8"/>
  <c r="T212" i="8"/>
  <c r="AJ212" i="8" s="1"/>
  <c r="V212" i="8"/>
  <c r="AL212" i="8"/>
  <c r="AT212" i="8"/>
  <c r="AD21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N155" i="8"/>
  <c r="N154" i="8"/>
  <c r="M154" i="8"/>
  <c r="M153" i="8"/>
  <c r="N153" i="8"/>
  <c r="N152" i="8"/>
  <c r="M152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5" i="8"/>
  <c r="R184" i="8"/>
  <c r="R183" i="8"/>
  <c r="R182" i="8"/>
  <c r="R181" i="8"/>
  <c r="R180" i="8"/>
  <c r="R178" i="8"/>
  <c r="R177" i="8"/>
  <c r="R176" i="8"/>
  <c r="R175" i="8"/>
  <c r="R174" i="8"/>
  <c r="R173" i="8"/>
  <c r="R172" i="8"/>
  <c r="R171" i="8"/>
  <c r="R170" i="8"/>
  <c r="R169" i="8"/>
  <c r="R167" i="8"/>
  <c r="R166" i="8"/>
  <c r="R165" i="8"/>
  <c r="R164" i="8"/>
  <c r="R163" i="8"/>
  <c r="R162" i="8"/>
  <c r="R161" i="8"/>
  <c r="AG161" i="8" s="1"/>
  <c r="R160" i="8"/>
  <c r="R159" i="8"/>
  <c r="R158" i="8"/>
  <c r="R157" i="8"/>
  <c r="R156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R155" i="8"/>
  <c r="R154" i="8"/>
  <c r="R153" i="8"/>
  <c r="R152" i="8"/>
  <c r="BM152" i="8" s="1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AM204" i="7" l="1"/>
  <c r="AM156" i="7"/>
  <c r="AM164" i="7"/>
  <c r="AM207" i="7"/>
  <c r="AM152" i="7"/>
  <c r="AM160" i="7"/>
  <c r="AM168" i="7"/>
  <c r="AM176" i="7"/>
  <c r="AM184" i="7"/>
  <c r="AM200" i="7"/>
  <c r="AM208" i="7"/>
  <c r="AM188" i="7"/>
  <c r="AM196" i="7"/>
  <c r="AM172" i="7"/>
  <c r="AM151" i="7"/>
  <c r="AM159" i="7"/>
  <c r="AM167" i="7"/>
  <c r="AM175" i="7"/>
  <c r="AM183" i="7"/>
  <c r="AM191" i="7"/>
  <c r="AM199" i="7"/>
  <c r="AM179" i="7"/>
  <c r="AM187" i="7"/>
  <c r="AM195" i="7"/>
  <c r="AM192" i="7"/>
  <c r="AM180" i="7"/>
  <c r="AM171" i="7"/>
  <c r="AM155" i="7"/>
  <c r="AM163" i="7"/>
  <c r="AM157" i="7"/>
  <c r="AM165" i="7"/>
  <c r="AM173" i="7"/>
  <c r="AM181" i="7"/>
  <c r="AM189" i="7"/>
  <c r="AM197" i="7"/>
  <c r="AM205" i="7"/>
  <c r="AM158" i="7"/>
  <c r="AM166" i="7"/>
  <c r="AM174" i="7"/>
  <c r="AM182" i="7"/>
  <c r="AM190" i="7"/>
  <c r="AM198" i="7"/>
  <c r="AM206" i="7"/>
  <c r="AM153" i="7"/>
  <c r="AM161" i="7"/>
  <c r="AM169" i="7"/>
  <c r="AM177" i="7"/>
  <c r="AM185" i="7"/>
  <c r="AM193" i="7"/>
  <c r="AM201" i="7"/>
  <c r="AM154" i="7"/>
  <c r="AM162" i="7"/>
  <c r="AM170" i="7"/>
  <c r="AM178" i="7"/>
  <c r="AM186" i="7"/>
  <c r="AM194" i="7"/>
  <c r="AM202" i="7"/>
  <c r="AM203" i="7"/>
  <c r="AS182" i="7"/>
  <c r="BI182" i="7"/>
  <c r="CG182" i="7" s="1"/>
  <c r="AS180" i="7"/>
  <c r="BI180" i="7"/>
  <c r="CG180" i="7" s="1"/>
  <c r="AS174" i="7"/>
  <c r="BI174" i="7"/>
  <c r="CG174" i="7" s="1"/>
  <c r="AS206" i="7"/>
  <c r="BI206" i="7"/>
  <c r="CG206" i="7" s="1"/>
  <c r="AS210" i="7"/>
  <c r="BI210" i="7"/>
  <c r="CG210" i="7" s="1"/>
  <c r="AS217" i="7"/>
  <c r="BI217" i="7"/>
  <c r="CG217" i="7" s="1"/>
  <c r="BV218" i="7"/>
  <c r="BW218" i="7" s="1"/>
  <c r="CD218" i="7"/>
  <c r="CE218" i="7" s="1"/>
  <c r="BN218" i="7"/>
  <c r="BO218" i="7" s="1"/>
  <c r="BF218" i="7"/>
  <c r="BG218" i="7" s="1"/>
  <c r="AS176" i="7"/>
  <c r="BI176" i="7"/>
  <c r="CG176" i="7" s="1"/>
  <c r="AS172" i="7"/>
  <c r="BI172" i="7"/>
  <c r="CG172" i="7" s="1"/>
  <c r="AS204" i="7"/>
  <c r="BI204" i="7"/>
  <c r="CG204" i="7" s="1"/>
  <c r="AS200" i="7"/>
  <c r="BI200" i="7"/>
  <c r="CG200" i="7" s="1"/>
  <c r="AS219" i="7"/>
  <c r="BI219" i="7"/>
  <c r="CG219" i="7" s="1"/>
  <c r="AS215" i="7"/>
  <c r="BI215" i="7"/>
  <c r="CG215" i="7" s="1"/>
  <c r="AS197" i="7"/>
  <c r="BI197" i="7"/>
  <c r="CG197" i="7" s="1"/>
  <c r="AP219" i="7"/>
  <c r="AQ219" i="7" s="1"/>
  <c r="BV219" i="7"/>
  <c r="BW219" i="7" s="1"/>
  <c r="CD219" i="7"/>
  <c r="CE219" i="7" s="1"/>
  <c r="BN219" i="7"/>
  <c r="BO219" i="7" s="1"/>
  <c r="BF219" i="7"/>
  <c r="BG219" i="7" s="1"/>
  <c r="AS199" i="7"/>
  <c r="BI199" i="7"/>
  <c r="CG199" i="7" s="1"/>
  <c r="AP220" i="7"/>
  <c r="AQ220" i="7" s="1"/>
  <c r="BV220" i="7"/>
  <c r="BW220" i="7" s="1"/>
  <c r="CD220" i="7"/>
  <c r="CE220" i="7" s="1"/>
  <c r="BN220" i="7"/>
  <c r="BO220" i="7" s="1"/>
  <c r="BF220" i="7"/>
  <c r="BG220" i="7" s="1"/>
  <c r="AS195" i="7"/>
  <c r="BI195" i="7"/>
  <c r="CG195" i="7" s="1"/>
  <c r="AS193" i="7"/>
  <c r="BI193" i="7"/>
  <c r="CG193" i="7" s="1"/>
  <c r="AS191" i="7"/>
  <c r="BI191" i="7"/>
  <c r="CG191" i="7" s="1"/>
  <c r="AS189" i="7"/>
  <c r="BI189" i="7"/>
  <c r="CG189" i="7" s="1"/>
  <c r="AS187" i="7"/>
  <c r="BI187" i="7"/>
  <c r="CG187" i="7" s="1"/>
  <c r="AS185" i="7"/>
  <c r="BI185" i="7"/>
  <c r="CG185" i="7" s="1"/>
  <c r="AS183" i="7"/>
  <c r="BI183" i="7"/>
  <c r="CG183" i="7" s="1"/>
  <c r="AS220" i="7"/>
  <c r="BI220" i="7"/>
  <c r="CG220" i="7" s="1"/>
  <c r="AG221" i="7"/>
  <c r="AH221" i="7" s="1"/>
  <c r="BV221" i="7"/>
  <c r="BW221" i="7" s="1"/>
  <c r="CD221" i="7"/>
  <c r="CE221" i="7" s="1"/>
  <c r="BN221" i="7"/>
  <c r="BO221" i="7" s="1"/>
  <c r="BF221" i="7"/>
  <c r="BG221" i="7" s="1"/>
  <c r="AS181" i="7"/>
  <c r="BI181" i="7"/>
  <c r="CG181" i="7" s="1"/>
  <c r="AS179" i="7"/>
  <c r="BI179" i="7"/>
  <c r="CG179" i="7" s="1"/>
  <c r="AS177" i="7"/>
  <c r="BI177" i="7"/>
  <c r="CG177" i="7" s="1"/>
  <c r="AS175" i="7"/>
  <c r="BI175" i="7"/>
  <c r="CG175" i="7" s="1"/>
  <c r="AS171" i="7"/>
  <c r="BI171" i="7"/>
  <c r="CG171" i="7" s="1"/>
  <c r="AS207" i="7"/>
  <c r="BI207" i="7"/>
  <c r="CG207" i="7" s="1"/>
  <c r="AS205" i="7"/>
  <c r="BI205" i="7"/>
  <c r="CG205" i="7" s="1"/>
  <c r="AS203" i="7"/>
  <c r="BI203" i="7"/>
  <c r="CG203" i="7" s="1"/>
  <c r="AS201" i="7"/>
  <c r="BI201" i="7"/>
  <c r="CG201" i="7" s="1"/>
  <c r="AS211" i="7"/>
  <c r="BI211" i="7"/>
  <c r="CG211" i="7" s="1"/>
  <c r="AS209" i="7"/>
  <c r="BI209" i="7"/>
  <c r="CG209" i="7" s="1"/>
  <c r="AS218" i="7"/>
  <c r="BI218" i="7"/>
  <c r="CG218" i="7" s="1"/>
  <c r="AS216" i="7"/>
  <c r="BI216" i="7"/>
  <c r="CG216" i="7" s="1"/>
  <c r="AS214" i="7"/>
  <c r="BI214" i="7"/>
  <c r="CG214" i="7" s="1"/>
  <c r="AS212" i="7"/>
  <c r="BI212" i="7"/>
  <c r="CG212" i="7" s="1"/>
  <c r="AS198" i="7"/>
  <c r="BI198" i="7"/>
  <c r="CG198" i="7" s="1"/>
  <c r="AG219" i="7"/>
  <c r="AH219" i="7" s="1"/>
  <c r="AS196" i="7"/>
  <c r="BI196" i="7"/>
  <c r="CG196" i="7" s="1"/>
  <c r="AS194" i="7"/>
  <c r="BI194" i="7"/>
  <c r="CG194" i="7" s="1"/>
  <c r="AS192" i="7"/>
  <c r="BI192" i="7"/>
  <c r="CG192" i="7" s="1"/>
  <c r="AS190" i="7"/>
  <c r="BI190" i="7"/>
  <c r="CG190" i="7" s="1"/>
  <c r="AS188" i="7"/>
  <c r="BI188" i="7"/>
  <c r="CG188" i="7" s="1"/>
  <c r="AS186" i="7"/>
  <c r="BI186" i="7"/>
  <c r="CG186" i="7" s="1"/>
  <c r="AS184" i="7"/>
  <c r="BI184" i="7"/>
  <c r="CG184" i="7" s="1"/>
  <c r="AS221" i="7"/>
  <c r="BI221" i="7"/>
  <c r="CG221" i="7" s="1"/>
  <c r="AS178" i="7"/>
  <c r="BI178" i="7"/>
  <c r="CG178" i="7" s="1"/>
  <c r="AS208" i="7"/>
  <c r="BI208" i="7"/>
  <c r="CG208" i="7" s="1"/>
  <c r="AS202" i="7"/>
  <c r="BI202" i="7"/>
  <c r="CG202" i="7" s="1"/>
  <c r="AS213" i="7"/>
  <c r="BI213" i="7"/>
  <c r="CG213" i="7" s="1"/>
  <c r="AB210" i="8"/>
  <c r="CF210" i="8"/>
  <c r="BX210" i="8"/>
  <c r="BP210" i="8"/>
  <c r="BH210" i="8"/>
  <c r="CF208" i="8"/>
  <c r="BX208" i="8"/>
  <c r="BP208" i="8"/>
  <c r="BH208" i="8"/>
  <c r="AZ211" i="8"/>
  <c r="BX211" i="8"/>
  <c r="CF211" i="8"/>
  <c r="BP211" i="8"/>
  <c r="BH211" i="8"/>
  <c r="CF209" i="8"/>
  <c r="BX209" i="8"/>
  <c r="BP209" i="8"/>
  <c r="BH209" i="8"/>
  <c r="CF212" i="8"/>
  <c r="BP212" i="8"/>
  <c r="BX212" i="8"/>
  <c r="BH212" i="8"/>
  <c r="BQ288" i="11"/>
  <c r="AC288" i="11"/>
  <c r="BA288" i="11" s="1"/>
  <c r="BQ261" i="11"/>
  <c r="AC261" i="11"/>
  <c r="BA261" i="11" s="1"/>
  <c r="AC289" i="11"/>
  <c r="BA289" i="11" s="1"/>
  <c r="BI289" i="11"/>
  <c r="BY289" i="11" s="1"/>
  <c r="BI296" i="11"/>
  <c r="CG296" i="11" s="1"/>
  <c r="AC296" i="11"/>
  <c r="BA296" i="11" s="1"/>
  <c r="BQ304" i="11"/>
  <c r="BI304" i="11"/>
  <c r="BY304" i="11" s="1"/>
  <c r="BQ253" i="11"/>
  <c r="AC253" i="11"/>
  <c r="BA253" i="11" s="1"/>
  <c r="AA298" i="11"/>
  <c r="AY298" i="11" s="1"/>
  <c r="AA288" i="11"/>
  <c r="AY288" i="11" s="1"/>
  <c r="BQ245" i="11"/>
  <c r="BI245" i="11"/>
  <c r="CG245" i="11" s="1"/>
  <c r="BO320" i="11"/>
  <c r="BG320" i="11"/>
  <c r="CE320" i="11" s="1"/>
  <c r="BN267" i="11"/>
  <c r="BI312" i="11"/>
  <c r="CG312" i="11" s="1"/>
  <c r="AC312" i="11"/>
  <c r="BA312" i="11" s="1"/>
  <c r="BI248" i="11"/>
  <c r="BY248" i="11" s="1"/>
  <c r="BQ248" i="11"/>
  <c r="BN320" i="11"/>
  <c r="BN285" i="11"/>
  <c r="BN319" i="11"/>
  <c r="BO298" i="11"/>
  <c r="BI298" i="11"/>
  <c r="CG298" i="11" s="1"/>
  <c r="BQ298" i="11"/>
  <c r="AC281" i="11"/>
  <c r="BA281" i="11" s="1"/>
  <c r="BO312" i="11"/>
  <c r="BG312" i="11"/>
  <c r="BW312" i="11" s="1"/>
  <c r="BQ281" i="11"/>
  <c r="BN273" i="11"/>
  <c r="BG282" i="11"/>
  <c r="BW282" i="11" s="1"/>
  <c r="BG288" i="11"/>
  <c r="BW288" i="11" s="1"/>
  <c r="BN315" i="11"/>
  <c r="BN288" i="11"/>
  <c r="Y208" i="8"/>
  <c r="Z208" i="8" s="1"/>
  <c r="BG314" i="11"/>
  <c r="CE314" i="11" s="1"/>
  <c r="BO314" i="11"/>
  <c r="BI314" i="11"/>
  <c r="CG314" i="11" s="1"/>
  <c r="BQ314" i="11"/>
  <c r="BN316" i="11"/>
  <c r="BN318" i="11"/>
  <c r="BO296" i="11"/>
  <c r="BN275" i="11"/>
  <c r="BO282" i="11"/>
  <c r="AH309" i="11"/>
  <c r="BN309" i="11" s="1"/>
  <c r="AH311" i="11"/>
  <c r="BN311" i="11" s="1"/>
  <c r="BQ311" i="11"/>
  <c r="AH314" i="11"/>
  <c r="BN314" i="11" s="1"/>
  <c r="BI311" i="11"/>
  <c r="BY311" i="11" s="1"/>
  <c r="AH313" i="11"/>
  <c r="BO304" i="11"/>
  <c r="BG304" i="11"/>
  <c r="CE304" i="11" s="1"/>
  <c r="AH312" i="11"/>
  <c r="BN310" i="11"/>
  <c r="BQ297" i="11"/>
  <c r="BI297" i="11"/>
  <c r="BY297" i="11" s="1"/>
  <c r="BN293" i="11"/>
  <c r="BN279" i="11"/>
  <c r="BN242" i="11"/>
  <c r="AC295" i="11"/>
  <c r="BA295" i="11" s="1"/>
  <c r="AH247" i="11"/>
  <c r="BN247" i="11"/>
  <c r="AH301" i="11"/>
  <c r="AH265" i="11"/>
  <c r="AH241" i="11"/>
  <c r="BN241" i="11" s="1"/>
  <c r="AH294" i="11"/>
  <c r="BN294" i="11" s="1"/>
  <c r="AH306" i="11"/>
  <c r="BN298" i="11"/>
  <c r="BN287" i="11"/>
  <c r="AH255" i="11"/>
  <c r="BN255" i="11" s="1"/>
  <c r="AH254" i="11"/>
  <c r="AH292" i="11"/>
  <c r="AH246" i="11"/>
  <c r="AH277" i="11"/>
  <c r="AH276" i="11"/>
  <c r="BN276" i="11"/>
  <c r="AH260" i="11"/>
  <c r="AH266" i="11"/>
  <c r="AH295" i="11"/>
  <c r="BG296" i="11"/>
  <c r="BW296" i="11" s="1"/>
  <c r="AH307" i="11"/>
  <c r="AH244" i="11"/>
  <c r="BN244" i="11" s="1"/>
  <c r="AH263" i="11"/>
  <c r="BN263" i="11"/>
  <c r="AH290" i="11"/>
  <c r="AH256" i="11"/>
  <c r="AH297" i="11"/>
  <c r="AH308" i="11"/>
  <c r="AH283" i="11"/>
  <c r="BN283" i="11" s="1"/>
  <c r="BO274" i="11"/>
  <c r="AH305" i="11"/>
  <c r="AH245" i="11"/>
  <c r="BN245" i="11"/>
  <c r="AH251" i="11"/>
  <c r="BN251" i="11" s="1"/>
  <c r="AH282" i="11"/>
  <c r="BN282" i="11" s="1"/>
  <c r="AH284" i="11"/>
  <c r="AH289" i="11"/>
  <c r="AA274" i="11"/>
  <c r="AY274" i="11" s="1"/>
  <c r="BI305" i="11"/>
  <c r="CG305" i="11" s="1"/>
  <c r="AH291" i="11"/>
  <c r="BN291" i="11" s="1"/>
  <c r="AH270" i="11"/>
  <c r="AH272" i="11"/>
  <c r="AH264" i="11"/>
  <c r="AH304" i="11"/>
  <c r="BN304" i="11"/>
  <c r="AH274" i="11"/>
  <c r="AH249" i="11"/>
  <c r="BN249" i="11"/>
  <c r="AH286" i="11"/>
  <c r="AH261" i="11"/>
  <c r="BN261" i="11" s="1"/>
  <c r="AH252" i="11"/>
  <c r="AH258" i="11"/>
  <c r="AH259" i="11"/>
  <c r="BN259" i="11" s="1"/>
  <c r="BQ305" i="11"/>
  <c r="AH239" i="11"/>
  <c r="BN239" i="11"/>
  <c r="AH248" i="11"/>
  <c r="BN248" i="11" s="1"/>
  <c r="AH271" i="11"/>
  <c r="BN271" i="11"/>
  <c r="AH299" i="11"/>
  <c r="BN299" i="11"/>
  <c r="AH269" i="11"/>
  <c r="AH280" i="11"/>
  <c r="BN280" i="11"/>
  <c r="AH278" i="11"/>
  <c r="AH300" i="11"/>
  <c r="AH302" i="11"/>
  <c r="AH281" i="11"/>
  <c r="BQ295" i="11"/>
  <c r="AH253" i="11"/>
  <c r="BN253" i="11" s="1"/>
  <c r="AH240" i="11"/>
  <c r="AH262" i="11"/>
  <c r="AH303" i="11"/>
  <c r="BN303" i="11"/>
  <c r="AH250" i="11"/>
  <c r="BN250" i="11" s="1"/>
  <c r="AH268" i="11"/>
  <c r="BN268" i="11" s="1"/>
  <c r="AH257" i="11"/>
  <c r="AH243" i="11"/>
  <c r="AH296" i="11"/>
  <c r="BN296" i="11" s="1"/>
  <c r="BI313" i="11"/>
  <c r="BY313" i="11" s="1"/>
  <c r="BQ313" i="11"/>
  <c r="AP321" i="11"/>
  <c r="AP317" i="11"/>
  <c r="AP320" i="11"/>
  <c r="Z321" i="11"/>
  <c r="BN321" i="11"/>
  <c r="AP319" i="11"/>
  <c r="BV323" i="11"/>
  <c r="BU323" i="11"/>
  <c r="AP322" i="11"/>
  <c r="Z322" i="11"/>
  <c r="BN322" i="11"/>
  <c r="Z317" i="11"/>
  <c r="BN317" i="11"/>
  <c r="BV318" i="11"/>
  <c r="BU318" i="11"/>
  <c r="AA260" i="11"/>
  <c r="AY260" i="11" s="1"/>
  <c r="BQ240" i="11"/>
  <c r="BI262" i="11"/>
  <c r="CG262" i="11" s="1"/>
  <c r="AP314" i="11"/>
  <c r="BI240" i="11"/>
  <c r="BY240" i="11" s="1"/>
  <c r="BQ262" i="11"/>
  <c r="AP316" i="11"/>
  <c r="AP299" i="11"/>
  <c r="Z299" i="11"/>
  <c r="BV315" i="11"/>
  <c r="BU315" i="11"/>
  <c r="Z305" i="11"/>
  <c r="BN305" i="11"/>
  <c r="BU306" i="11"/>
  <c r="BV306" i="11"/>
  <c r="Z304" i="11"/>
  <c r="Z312" i="11"/>
  <c r="BN312" i="11"/>
  <c r="AP300" i="11"/>
  <c r="AP304" i="11"/>
  <c r="AP310" i="11"/>
  <c r="BV309" i="11"/>
  <c r="BU309" i="11"/>
  <c r="BU311" i="11"/>
  <c r="BV311" i="11"/>
  <c r="Z303" i="11"/>
  <c r="AP301" i="11"/>
  <c r="BV305" i="11"/>
  <c r="BU305" i="11"/>
  <c r="BV312" i="11"/>
  <c r="BU312" i="11"/>
  <c r="Z301" i="11"/>
  <c r="BN301" i="11"/>
  <c r="AP302" i="11"/>
  <c r="AP313" i="11"/>
  <c r="Z313" i="11"/>
  <c r="BN313" i="11"/>
  <c r="AP308" i="11"/>
  <c r="BV307" i="11"/>
  <c r="BU307" i="11"/>
  <c r="BU303" i="11"/>
  <c r="BV303" i="11"/>
  <c r="AP295" i="11"/>
  <c r="AP296" i="11"/>
  <c r="AP285" i="11"/>
  <c r="AP290" i="11"/>
  <c r="Z295" i="11"/>
  <c r="BN295" i="11"/>
  <c r="Z292" i="11"/>
  <c r="BN292" i="11"/>
  <c r="AP287" i="11"/>
  <c r="AP298" i="11"/>
  <c r="AP293" i="11"/>
  <c r="AP284" i="11"/>
  <c r="AP289" i="11"/>
  <c r="AP292" i="11"/>
  <c r="AP297" i="11"/>
  <c r="AP291" i="11"/>
  <c r="AP286" i="11"/>
  <c r="BV294" i="11"/>
  <c r="BU294" i="11"/>
  <c r="AP288" i="11"/>
  <c r="Z286" i="11"/>
  <c r="BN286" i="11"/>
  <c r="BU283" i="11"/>
  <c r="BV283" i="11"/>
  <c r="AP279" i="11"/>
  <c r="Z280" i="11"/>
  <c r="AP282" i="11"/>
  <c r="AP280" i="11"/>
  <c r="BU281" i="11"/>
  <c r="BV281" i="11"/>
  <c r="BO260" i="11"/>
  <c r="AO210" i="8"/>
  <c r="AP210" i="8" s="1"/>
  <c r="L211" i="7"/>
  <c r="BX276" i="11"/>
  <c r="CF276" i="11"/>
  <c r="BX249" i="11"/>
  <c r="CF249" i="11"/>
  <c r="BX255" i="11"/>
  <c r="CF255" i="11"/>
  <c r="BX300" i="11"/>
  <c r="CF300" i="11"/>
  <c r="BX282" i="11"/>
  <c r="CF282" i="11"/>
  <c r="BY295" i="11"/>
  <c r="CG295" i="11"/>
  <c r="BX241" i="11"/>
  <c r="CF241" i="11"/>
  <c r="BX295" i="11"/>
  <c r="CF295" i="11"/>
  <c r="BX269" i="11"/>
  <c r="CF269" i="11"/>
  <c r="CF275" i="11"/>
  <c r="BX275" i="11"/>
  <c r="CF322" i="11"/>
  <c r="BX322" i="11"/>
  <c r="BX315" i="11"/>
  <c r="CF315" i="11"/>
  <c r="CF258" i="11"/>
  <c r="BX258" i="11"/>
  <c r="BX264" i="11"/>
  <c r="CF264" i="11"/>
  <c r="CF270" i="11"/>
  <c r="BX270" i="11"/>
  <c r="AC294" i="11"/>
  <c r="BA294" i="11" s="1"/>
  <c r="BQ294" i="11"/>
  <c r="BI294" i="11"/>
  <c r="AC280" i="11"/>
  <c r="BA280" i="11" s="1"/>
  <c r="BI280" i="11"/>
  <c r="BQ280" i="11"/>
  <c r="BX293" i="11"/>
  <c r="CF293" i="11"/>
  <c r="CF314" i="11"/>
  <c r="BX314" i="11"/>
  <c r="CF251" i="11"/>
  <c r="BX251" i="11"/>
  <c r="BX306" i="11"/>
  <c r="CF306" i="11"/>
  <c r="CF288" i="11"/>
  <c r="BX288" i="11"/>
  <c r="CF242" i="11"/>
  <c r="BX242" i="11"/>
  <c r="BX248" i="11"/>
  <c r="CF248" i="11"/>
  <c r="CF254" i="11"/>
  <c r="BX254" i="11"/>
  <c r="CF299" i="11"/>
  <c r="BX299" i="11"/>
  <c r="BX305" i="11"/>
  <c r="CF305" i="11"/>
  <c r="CF283" i="11"/>
  <c r="BX283" i="11"/>
  <c r="CF289" i="11"/>
  <c r="BX289" i="11"/>
  <c r="BY282" i="11"/>
  <c r="CG282" i="11"/>
  <c r="AC320" i="11"/>
  <c r="BA320" i="11" s="1"/>
  <c r="BI320" i="11"/>
  <c r="BQ320" i="11"/>
  <c r="CF318" i="11"/>
  <c r="BX318" i="11"/>
  <c r="BX265" i="11"/>
  <c r="CF265" i="11"/>
  <c r="CF284" i="11"/>
  <c r="BX284" i="11"/>
  <c r="BX308" i="11"/>
  <c r="CF308" i="11"/>
  <c r="BX271" i="11"/>
  <c r="CF271" i="11"/>
  <c r="BX292" i="11"/>
  <c r="CF292" i="11"/>
  <c r="CF296" i="11"/>
  <c r="BX296" i="11"/>
  <c r="BX279" i="11"/>
  <c r="CF279" i="11"/>
  <c r="CF266" i="11"/>
  <c r="BX266" i="11"/>
  <c r="CF309" i="11"/>
  <c r="BX309" i="11"/>
  <c r="CF243" i="11"/>
  <c r="BX243" i="11"/>
  <c r="CF247" i="11"/>
  <c r="BX247" i="11"/>
  <c r="AC284" i="11"/>
  <c r="BA284" i="11" s="1"/>
  <c r="BQ284" i="11"/>
  <c r="BI284" i="11"/>
  <c r="CF302" i="11"/>
  <c r="BX302" i="11"/>
  <c r="CF312" i="11"/>
  <c r="BX312" i="11"/>
  <c r="CF250" i="11"/>
  <c r="BX250" i="11"/>
  <c r="AC302" i="11"/>
  <c r="BA302" i="11" s="1"/>
  <c r="BI302" i="11"/>
  <c r="BQ302" i="11"/>
  <c r="BX245" i="11"/>
  <c r="CF245" i="11"/>
  <c r="BX257" i="11"/>
  <c r="CF257" i="11"/>
  <c r="CF320" i="11"/>
  <c r="BX320" i="11"/>
  <c r="BX268" i="11"/>
  <c r="CF268" i="11"/>
  <c r="CF311" i="11"/>
  <c r="BX311" i="11"/>
  <c r="BX323" i="11"/>
  <c r="CF323" i="11"/>
  <c r="CG288" i="11"/>
  <c r="BY288" i="11"/>
  <c r="BX261" i="11"/>
  <c r="CF261" i="11"/>
  <c r="CF267" i="11"/>
  <c r="BX267" i="11"/>
  <c r="CF290" i="11"/>
  <c r="BX290" i="11"/>
  <c r="BX310" i="11"/>
  <c r="CF310" i="11"/>
  <c r="BX277" i="11"/>
  <c r="CF277" i="11"/>
  <c r="BX294" i="11"/>
  <c r="CF294" i="11"/>
  <c r="BX244" i="11"/>
  <c r="CF244" i="11"/>
  <c r="CF301" i="11"/>
  <c r="BX301" i="11"/>
  <c r="CF262" i="11"/>
  <c r="BX262" i="11"/>
  <c r="CF285" i="11"/>
  <c r="BX285" i="11"/>
  <c r="CF319" i="11"/>
  <c r="BX319" i="11"/>
  <c r="BX272" i="11"/>
  <c r="CF272" i="11"/>
  <c r="BX321" i="11"/>
  <c r="CF321" i="11"/>
  <c r="AC291" i="11"/>
  <c r="BA291" i="11" s="1"/>
  <c r="BQ291" i="11"/>
  <c r="BI291" i="11"/>
  <c r="AC317" i="11"/>
  <c r="BA317" i="11" s="1"/>
  <c r="BI317" i="11"/>
  <c r="BQ317" i="11"/>
  <c r="BX291" i="11"/>
  <c r="CF291" i="11"/>
  <c r="CG281" i="11"/>
  <c r="BY281" i="11"/>
  <c r="BX253" i="11"/>
  <c r="CF253" i="11"/>
  <c r="CF259" i="11"/>
  <c r="BX259" i="11"/>
  <c r="CF298" i="11"/>
  <c r="BX298" i="11"/>
  <c r="CF304" i="11"/>
  <c r="BX304" i="11"/>
  <c r="BX286" i="11"/>
  <c r="CF286" i="11"/>
  <c r="BX313" i="11"/>
  <c r="CF313" i="11"/>
  <c r="BX256" i="11"/>
  <c r="CF256" i="11"/>
  <c r="BX281" i="11"/>
  <c r="CF281" i="11"/>
  <c r="CF278" i="11"/>
  <c r="BX278" i="11"/>
  <c r="BY321" i="11"/>
  <c r="CG321" i="11"/>
  <c r="BX316" i="11"/>
  <c r="CF316" i="11"/>
  <c r="CF263" i="11"/>
  <c r="BX263" i="11"/>
  <c r="BX273" i="11"/>
  <c r="CF273" i="11"/>
  <c r="BX240" i="11"/>
  <c r="CF240" i="11"/>
  <c r="CF246" i="11"/>
  <c r="BX246" i="11"/>
  <c r="BX297" i="11"/>
  <c r="CF297" i="11"/>
  <c r="CF317" i="11"/>
  <c r="BX317" i="11"/>
  <c r="CF303" i="11"/>
  <c r="BX303" i="11"/>
  <c r="CF287" i="11"/>
  <c r="BX287" i="11"/>
  <c r="BX260" i="11"/>
  <c r="CF260" i="11"/>
  <c r="AC287" i="11"/>
  <c r="BA287" i="11" s="1"/>
  <c r="BI287" i="11"/>
  <c r="BQ287" i="11"/>
  <c r="CF280" i="11"/>
  <c r="BX280" i="11"/>
  <c r="BX252" i="11"/>
  <c r="CF252" i="11"/>
  <c r="BX307" i="11"/>
  <c r="CF307" i="11"/>
  <c r="CF274" i="11"/>
  <c r="BX274" i="11"/>
  <c r="BX239" i="11"/>
  <c r="CF239" i="11"/>
  <c r="Z264" i="11"/>
  <c r="BN264" i="11"/>
  <c r="AP262" i="11"/>
  <c r="Z247" i="11"/>
  <c r="AP248" i="11"/>
  <c r="AP264" i="11"/>
  <c r="AP277" i="11"/>
  <c r="AC278" i="11"/>
  <c r="BA278" i="11" s="1"/>
  <c r="BI278" i="11"/>
  <c r="BQ278" i="11"/>
  <c r="AP244" i="11"/>
  <c r="AC260" i="11"/>
  <c r="BA260" i="11" s="1"/>
  <c r="BQ260" i="11"/>
  <c r="BI260" i="11"/>
  <c r="AC243" i="11"/>
  <c r="BA243" i="11" s="1"/>
  <c r="BQ243" i="11"/>
  <c r="BI243" i="11"/>
  <c r="BV257" i="11"/>
  <c r="BU257" i="11"/>
  <c r="BY261" i="11"/>
  <c r="CG261" i="11"/>
  <c r="Z249" i="11"/>
  <c r="Z271" i="11"/>
  <c r="AC270" i="11"/>
  <c r="BA270" i="11" s="1"/>
  <c r="BI270" i="11"/>
  <c r="BQ270" i="11"/>
  <c r="AP258" i="11"/>
  <c r="AC244" i="11"/>
  <c r="BA244" i="11" s="1"/>
  <c r="BI244" i="11"/>
  <c r="BQ244" i="11"/>
  <c r="Z257" i="11"/>
  <c r="BN257" i="11"/>
  <c r="AP275" i="11"/>
  <c r="BV243" i="11"/>
  <c r="BU243" i="11"/>
  <c r="BV245" i="11"/>
  <c r="BU245" i="11"/>
  <c r="AC268" i="11"/>
  <c r="BA268" i="11" s="1"/>
  <c r="BQ268" i="11"/>
  <c r="BI268" i="11"/>
  <c r="Z263" i="11"/>
  <c r="AP271" i="11"/>
  <c r="AC272" i="11"/>
  <c r="BA272" i="11" s="1"/>
  <c r="BQ272" i="11"/>
  <c r="BI272" i="11"/>
  <c r="AP260" i="11"/>
  <c r="Z269" i="11"/>
  <c r="BN269" i="11"/>
  <c r="AP250" i="11"/>
  <c r="BV241" i="11"/>
  <c r="BU241" i="11"/>
  <c r="CG253" i="11"/>
  <c r="BY253" i="11"/>
  <c r="AC247" i="11"/>
  <c r="BA247" i="11" s="1"/>
  <c r="BI247" i="11"/>
  <c r="BQ247" i="11"/>
  <c r="AP254" i="11"/>
  <c r="AP261" i="11"/>
  <c r="AP268" i="11"/>
  <c r="AC242" i="11"/>
  <c r="BA242" i="11" s="1"/>
  <c r="BI242" i="11"/>
  <c r="BQ242" i="11"/>
  <c r="AP247" i="11"/>
  <c r="AP273" i="11"/>
  <c r="AC274" i="11"/>
  <c r="BA274" i="11" s="1"/>
  <c r="BI274" i="11"/>
  <c r="BQ274" i="11"/>
  <c r="BV267" i="11"/>
  <c r="BU267" i="11"/>
  <c r="AC267" i="11"/>
  <c r="BA267" i="11" s="1"/>
  <c r="BQ267" i="11"/>
  <c r="BI267" i="11"/>
  <c r="Z256" i="11"/>
  <c r="BN256" i="11"/>
  <c r="AP246" i="11"/>
  <c r="AP242" i="11"/>
  <c r="Z276" i="11"/>
  <c r="AP252" i="11"/>
  <c r="AC246" i="11"/>
  <c r="BA246" i="11" s="1"/>
  <c r="BI246" i="11"/>
  <c r="BQ246" i="11"/>
  <c r="AP269" i="11"/>
  <c r="AC241" i="11"/>
  <c r="BA241" i="11" s="1"/>
  <c r="BI241" i="11"/>
  <c r="BQ241" i="11"/>
  <c r="BV278" i="11"/>
  <c r="BU278" i="11"/>
  <c r="Z239" i="11"/>
  <c r="AP272" i="11"/>
  <c r="AP253" i="11"/>
  <c r="BV251" i="11"/>
  <c r="BU251" i="11"/>
  <c r="AC255" i="11"/>
  <c r="BA255" i="11" s="1"/>
  <c r="BI255" i="11"/>
  <c r="BQ255" i="11"/>
  <c r="AP256" i="11"/>
  <c r="AP270" i="11"/>
  <c r="AP274" i="11"/>
  <c r="AP276" i="11"/>
  <c r="BV259" i="11"/>
  <c r="BU259" i="11"/>
  <c r="AC239" i="11"/>
  <c r="BA239" i="11" s="1"/>
  <c r="BQ239" i="11"/>
  <c r="BI239" i="11"/>
  <c r="Z274" i="11"/>
  <c r="BN274" i="11"/>
  <c r="Z262" i="11"/>
  <c r="BN262" i="11"/>
  <c r="AC271" i="11"/>
  <c r="BA271" i="11" s="1"/>
  <c r="BI271" i="11"/>
  <c r="BQ271" i="11"/>
  <c r="Z245" i="11"/>
  <c r="AP263" i="11"/>
  <c r="AP255" i="11"/>
  <c r="AP249" i="11"/>
  <c r="AP239" i="11"/>
  <c r="AC275" i="11"/>
  <c r="BA275" i="11" s="1"/>
  <c r="BQ275" i="11"/>
  <c r="BI275" i="11"/>
  <c r="BV266" i="11"/>
  <c r="BU266" i="11"/>
  <c r="BV265" i="11"/>
  <c r="BU265" i="11"/>
  <c r="AC254" i="11"/>
  <c r="BA254" i="11" s="1"/>
  <c r="BI254" i="11"/>
  <c r="BQ254" i="11"/>
  <c r="BU240" i="11"/>
  <c r="BV240" i="11"/>
  <c r="AG204" i="7"/>
  <c r="AH204" i="7" s="1"/>
  <c r="CD204" i="7"/>
  <c r="CE204" i="7" s="1"/>
  <c r="BV204" i="7"/>
  <c r="BW204" i="7" s="1"/>
  <c r="BN204" i="7"/>
  <c r="BO204" i="7" s="1"/>
  <c r="BF204" i="7"/>
  <c r="BG204" i="7" s="1"/>
  <c r="AP216" i="7"/>
  <c r="AQ216" i="7" s="1"/>
  <c r="BV216" i="7"/>
  <c r="BW216" i="7" s="1"/>
  <c r="CD216" i="7"/>
  <c r="CE216" i="7" s="1"/>
  <c r="BN216" i="7"/>
  <c r="BO216" i="7" s="1"/>
  <c r="BF216" i="7"/>
  <c r="BG216" i="7" s="1"/>
  <c r="CD209" i="7"/>
  <c r="CE209" i="7" s="1"/>
  <c r="BV209" i="7"/>
  <c r="BW209" i="7" s="1"/>
  <c r="BN209" i="7"/>
  <c r="BO209" i="7" s="1"/>
  <c r="BF209" i="7"/>
  <c r="BG209" i="7" s="1"/>
  <c r="AG217" i="7"/>
  <c r="AH217" i="7" s="1"/>
  <c r="CD217" i="7"/>
  <c r="CE217" i="7" s="1"/>
  <c r="BV217" i="7"/>
  <c r="BW217" i="7" s="1"/>
  <c r="BN217" i="7"/>
  <c r="BO217" i="7" s="1"/>
  <c r="BF217" i="7"/>
  <c r="BG217" i="7" s="1"/>
  <c r="AP204" i="7"/>
  <c r="AQ204" i="7" s="1"/>
  <c r="AG216" i="7"/>
  <c r="AH216" i="7" s="1"/>
  <c r="CD210" i="7"/>
  <c r="CE210" i="7" s="1"/>
  <c r="BV210" i="7"/>
  <c r="BW210" i="7" s="1"/>
  <c r="BN210" i="7"/>
  <c r="BO210" i="7" s="1"/>
  <c r="BF210" i="7"/>
  <c r="BG210" i="7" s="1"/>
  <c r="BV211" i="7"/>
  <c r="BW211" i="7" s="1"/>
  <c r="CD211" i="7"/>
  <c r="CE211" i="7" s="1"/>
  <c r="BN211" i="7"/>
  <c r="BO211" i="7" s="1"/>
  <c r="BF211" i="7"/>
  <c r="BG211" i="7" s="1"/>
  <c r="AG212" i="7"/>
  <c r="AH212" i="7" s="1"/>
  <c r="CD212" i="7"/>
  <c r="CE212" i="7" s="1"/>
  <c r="BV212" i="7"/>
  <c r="BW212" i="7" s="1"/>
  <c r="BN212" i="7"/>
  <c r="BO212" i="7" s="1"/>
  <c r="BF212" i="7"/>
  <c r="BG212" i="7" s="1"/>
  <c r="AG213" i="7"/>
  <c r="AH213" i="7" s="1"/>
  <c r="BV213" i="7"/>
  <c r="BW213" i="7" s="1"/>
  <c r="CD213" i="7"/>
  <c r="CE213" i="7" s="1"/>
  <c r="BN213" i="7"/>
  <c r="BO213" i="7" s="1"/>
  <c r="BF213" i="7"/>
  <c r="BG213" i="7" s="1"/>
  <c r="BV214" i="7"/>
  <c r="BW214" i="7" s="1"/>
  <c r="CD214" i="7"/>
  <c r="CE214" i="7" s="1"/>
  <c r="BN214" i="7"/>
  <c r="BO214" i="7" s="1"/>
  <c r="BF214" i="7"/>
  <c r="BG214" i="7" s="1"/>
  <c r="AP213" i="7"/>
  <c r="AQ213" i="7" s="1"/>
  <c r="BV215" i="7"/>
  <c r="BW215" i="7" s="1"/>
  <c r="CD215" i="7"/>
  <c r="CE215" i="7" s="1"/>
  <c r="BN215" i="7"/>
  <c r="BO215" i="7" s="1"/>
  <c r="BF215" i="7"/>
  <c r="BG215" i="7" s="1"/>
  <c r="CD207" i="7"/>
  <c r="CE207" i="7" s="1"/>
  <c r="BV207" i="7"/>
  <c r="BW207" i="7" s="1"/>
  <c r="BN207" i="7"/>
  <c r="BO207" i="7" s="1"/>
  <c r="BF207" i="7"/>
  <c r="BG207" i="7" s="1"/>
  <c r="AP208" i="7"/>
  <c r="AQ208" i="7" s="1"/>
  <c r="CD208" i="7"/>
  <c r="CE208" i="7" s="1"/>
  <c r="BV208" i="7"/>
  <c r="BW208" i="7" s="1"/>
  <c r="BN208" i="7"/>
  <c r="BO208" i="7" s="1"/>
  <c r="BF208" i="7"/>
  <c r="BG208" i="7" s="1"/>
  <c r="CD205" i="7"/>
  <c r="CE205" i="7" s="1"/>
  <c r="BV205" i="7"/>
  <c r="BW205" i="7" s="1"/>
  <c r="BN205" i="7"/>
  <c r="BO205" i="7" s="1"/>
  <c r="BF205" i="7"/>
  <c r="BG205" i="7" s="1"/>
  <c r="BV206" i="7"/>
  <c r="BW206" i="7" s="1"/>
  <c r="CD206" i="7"/>
  <c r="CE206" i="7" s="1"/>
  <c r="BN206" i="7"/>
  <c r="BO206" i="7" s="1"/>
  <c r="BF206" i="7"/>
  <c r="BG206" i="7" s="1"/>
  <c r="BV201" i="7"/>
  <c r="BW201" i="7" s="1"/>
  <c r="CD201" i="7"/>
  <c r="CE201" i="7" s="1"/>
  <c r="BN201" i="7"/>
  <c r="BO201" i="7" s="1"/>
  <c r="BF201" i="7"/>
  <c r="BG201" i="7" s="1"/>
  <c r="BV194" i="7"/>
  <c r="BW194" i="7" s="1"/>
  <c r="CD194" i="7"/>
  <c r="CE194" i="7" s="1"/>
  <c r="BN194" i="7"/>
  <c r="BO194" i="7" s="1"/>
  <c r="BF194" i="7"/>
  <c r="BG194" i="7" s="1"/>
  <c r="CD202" i="7"/>
  <c r="CE202" i="7" s="1"/>
  <c r="BV202" i="7"/>
  <c r="BW202" i="7" s="1"/>
  <c r="BN202" i="7"/>
  <c r="BO202" i="7" s="1"/>
  <c r="BF202" i="7"/>
  <c r="BG202" i="7" s="1"/>
  <c r="CD195" i="7"/>
  <c r="CE195" i="7" s="1"/>
  <c r="BV195" i="7"/>
  <c r="BW195" i="7" s="1"/>
  <c r="BN195" i="7"/>
  <c r="BO195" i="7" s="1"/>
  <c r="BF195" i="7"/>
  <c r="BG195" i="7" s="1"/>
  <c r="CD203" i="7"/>
  <c r="CE203" i="7" s="1"/>
  <c r="BV203" i="7"/>
  <c r="BW203" i="7" s="1"/>
  <c r="BN203" i="7"/>
  <c r="BO203" i="7" s="1"/>
  <c r="BF203" i="7"/>
  <c r="BG203" i="7" s="1"/>
  <c r="AX196" i="7"/>
  <c r="AY196" i="7" s="1"/>
  <c r="BV196" i="7"/>
  <c r="BW196" i="7" s="1"/>
  <c r="CD196" i="7"/>
  <c r="CE196" i="7" s="1"/>
  <c r="BN196" i="7"/>
  <c r="BO196" i="7" s="1"/>
  <c r="BF196" i="7"/>
  <c r="BG196" i="7" s="1"/>
  <c r="BV197" i="7"/>
  <c r="BW197" i="7" s="1"/>
  <c r="CD197" i="7"/>
  <c r="CE197" i="7" s="1"/>
  <c r="BN197" i="7"/>
  <c r="BO197" i="7" s="1"/>
  <c r="BF197" i="7"/>
  <c r="BG197" i="7" s="1"/>
  <c r="CD193" i="7"/>
  <c r="CE193" i="7" s="1"/>
  <c r="BV193" i="7"/>
  <c r="BW193" i="7" s="1"/>
  <c r="BN193" i="7"/>
  <c r="BO193" i="7" s="1"/>
  <c r="BF193" i="7"/>
  <c r="BG193" i="7" s="1"/>
  <c r="CD198" i="7"/>
  <c r="CE198" i="7" s="1"/>
  <c r="BV198" i="7"/>
  <c r="BW198" i="7" s="1"/>
  <c r="BN198" i="7"/>
  <c r="BO198" i="7" s="1"/>
  <c r="BF198" i="7"/>
  <c r="BG198" i="7" s="1"/>
  <c r="CD199" i="7"/>
  <c r="CE199" i="7" s="1"/>
  <c r="BV199" i="7"/>
  <c r="BW199" i="7" s="1"/>
  <c r="BN199" i="7"/>
  <c r="BO199" i="7" s="1"/>
  <c r="BF199" i="7"/>
  <c r="BG199" i="7" s="1"/>
  <c r="L192" i="7"/>
  <c r="L200" i="7"/>
  <c r="CD192" i="7"/>
  <c r="CE192" i="7" s="1"/>
  <c r="BV192" i="7"/>
  <c r="BW192" i="7" s="1"/>
  <c r="BN192" i="7"/>
  <c r="BO192" i="7" s="1"/>
  <c r="BF192" i="7"/>
  <c r="BG192" i="7" s="1"/>
  <c r="BV200" i="7"/>
  <c r="BW200" i="7" s="1"/>
  <c r="CD200" i="7"/>
  <c r="CE200" i="7" s="1"/>
  <c r="BN200" i="7"/>
  <c r="BO200" i="7" s="1"/>
  <c r="BF200" i="7"/>
  <c r="BG200" i="7" s="1"/>
  <c r="Y206" i="8"/>
  <c r="Z206" i="8" s="1"/>
  <c r="CC206" i="8"/>
  <c r="CD206" i="8" s="1"/>
  <c r="BU206" i="8"/>
  <c r="BV206" i="8" s="1"/>
  <c r="BM206" i="8"/>
  <c r="BN206" i="8" s="1"/>
  <c r="BE206" i="8"/>
  <c r="BF206" i="8" s="1"/>
  <c r="AW207" i="8"/>
  <c r="AX207" i="8" s="1"/>
  <c r="CC207" i="8"/>
  <c r="CD207" i="8" s="1"/>
  <c r="BU207" i="8"/>
  <c r="BV207" i="8" s="1"/>
  <c r="BM207" i="8"/>
  <c r="BN207" i="8" s="1"/>
  <c r="BE207" i="8"/>
  <c r="BF207" i="8" s="1"/>
  <c r="AG208" i="8"/>
  <c r="AH208" i="8" s="1"/>
  <c r="CC208" i="8"/>
  <c r="CD208" i="8" s="1"/>
  <c r="BU208" i="8"/>
  <c r="BV208" i="8" s="1"/>
  <c r="BM208" i="8"/>
  <c r="BN208" i="8" s="1"/>
  <c r="BE208" i="8"/>
  <c r="BF208" i="8" s="1"/>
  <c r="AW209" i="8"/>
  <c r="AX209" i="8" s="1"/>
  <c r="BU209" i="8"/>
  <c r="BV209" i="8" s="1"/>
  <c r="CC209" i="8"/>
  <c r="CD209" i="8" s="1"/>
  <c r="BM209" i="8"/>
  <c r="BN209" i="8" s="1"/>
  <c r="BE209" i="8"/>
  <c r="BF209" i="8" s="1"/>
  <c r="CC210" i="8"/>
  <c r="CD210" i="8" s="1"/>
  <c r="BU210" i="8"/>
  <c r="BV210" i="8" s="1"/>
  <c r="BM210" i="8"/>
  <c r="BN210" i="8" s="1"/>
  <c r="BE210" i="8"/>
  <c r="BF210" i="8" s="1"/>
  <c r="Y211" i="8"/>
  <c r="Z211" i="8" s="1"/>
  <c r="CC211" i="8"/>
  <c r="CD211" i="8" s="1"/>
  <c r="BU211" i="8"/>
  <c r="BV211" i="8" s="1"/>
  <c r="BM211" i="8"/>
  <c r="BN211" i="8" s="1"/>
  <c r="BE211" i="8"/>
  <c r="BF211" i="8" s="1"/>
  <c r="BO212" i="8"/>
  <c r="CE212" i="8"/>
  <c r="BW212" i="8"/>
  <c r="BG212" i="8"/>
  <c r="L219" i="7"/>
  <c r="U219" i="7" s="1"/>
  <c r="AK219" i="7" s="1"/>
  <c r="BV179" i="7"/>
  <c r="BW179" i="7" s="1"/>
  <c r="CD179" i="7"/>
  <c r="CE179" i="7" s="1"/>
  <c r="BN179" i="7"/>
  <c r="BO179" i="7" s="1"/>
  <c r="BF179" i="7"/>
  <c r="BG179" i="7" s="1"/>
  <c r="CD187" i="7"/>
  <c r="CE187" i="7" s="1"/>
  <c r="BV187" i="7"/>
  <c r="BW187" i="7" s="1"/>
  <c r="BN187" i="7"/>
  <c r="BO187" i="7" s="1"/>
  <c r="BF187" i="7"/>
  <c r="BG187" i="7" s="1"/>
  <c r="BV190" i="7"/>
  <c r="BW190" i="7" s="1"/>
  <c r="CD190" i="7"/>
  <c r="CE190" i="7" s="1"/>
  <c r="BN190" i="7"/>
  <c r="BO190" i="7" s="1"/>
  <c r="BF190" i="7"/>
  <c r="BG190" i="7" s="1"/>
  <c r="AP183" i="7"/>
  <c r="AQ183" i="7" s="1"/>
  <c r="CD183" i="7"/>
  <c r="CE183" i="7" s="1"/>
  <c r="BV183" i="7"/>
  <c r="BW183" i="7" s="1"/>
  <c r="BN183" i="7"/>
  <c r="BO183" i="7" s="1"/>
  <c r="BF183" i="7"/>
  <c r="BG183" i="7" s="1"/>
  <c r="AP180" i="7"/>
  <c r="AQ180" i="7" s="1"/>
  <c r="CD180" i="7"/>
  <c r="CE180" i="7" s="1"/>
  <c r="BV180" i="7"/>
  <c r="BW180" i="7" s="1"/>
  <c r="BN180" i="7"/>
  <c r="BO180" i="7" s="1"/>
  <c r="BF180" i="7"/>
  <c r="BG180" i="7" s="1"/>
  <c r="Y188" i="7"/>
  <c r="Z188" i="7" s="1"/>
  <c r="CD188" i="7"/>
  <c r="CE188" i="7" s="1"/>
  <c r="BV188" i="7"/>
  <c r="BW188" i="7" s="1"/>
  <c r="BN188" i="7"/>
  <c r="BO188" i="7" s="1"/>
  <c r="BF188" i="7"/>
  <c r="BG188" i="7" s="1"/>
  <c r="J174" i="7"/>
  <c r="S174" i="7" s="1"/>
  <c r="AI174" i="7" s="1"/>
  <c r="BV181" i="7"/>
  <c r="BW181" i="7" s="1"/>
  <c r="CD181" i="7"/>
  <c r="CE181" i="7" s="1"/>
  <c r="BN181" i="7"/>
  <c r="BO181" i="7" s="1"/>
  <c r="BF181" i="7"/>
  <c r="BG181" i="7" s="1"/>
  <c r="BV189" i="7"/>
  <c r="BW189" i="7" s="1"/>
  <c r="CD189" i="7"/>
  <c r="CE189" i="7" s="1"/>
  <c r="BN189" i="7"/>
  <c r="BO189" i="7" s="1"/>
  <c r="BF189" i="7"/>
  <c r="BG189" i="7" s="1"/>
  <c r="BV176" i="7"/>
  <c r="BW176" i="7" s="1"/>
  <c r="CD176" i="7"/>
  <c r="CE176" i="7" s="1"/>
  <c r="BN176" i="7"/>
  <c r="BO176" i="7" s="1"/>
  <c r="BF176" i="7"/>
  <c r="BG176" i="7" s="1"/>
  <c r="CD184" i="7"/>
  <c r="CE184" i="7" s="1"/>
  <c r="BV184" i="7"/>
  <c r="BW184" i="7" s="1"/>
  <c r="BN184" i="7"/>
  <c r="BO184" i="7" s="1"/>
  <c r="BF184" i="7"/>
  <c r="BG184" i="7" s="1"/>
  <c r="CD182" i="7"/>
  <c r="CE182" i="7" s="1"/>
  <c r="BV182" i="7"/>
  <c r="BW182" i="7" s="1"/>
  <c r="BN182" i="7"/>
  <c r="BO182" i="7" s="1"/>
  <c r="BF182" i="7"/>
  <c r="BG182" i="7" s="1"/>
  <c r="AP177" i="7"/>
  <c r="AQ177" i="7" s="1"/>
  <c r="CD177" i="7"/>
  <c r="CE177" i="7" s="1"/>
  <c r="BV177" i="7"/>
  <c r="BW177" i="7" s="1"/>
  <c r="BN177" i="7"/>
  <c r="BO177" i="7" s="1"/>
  <c r="BF177" i="7"/>
  <c r="BG177" i="7" s="1"/>
  <c r="CD185" i="7"/>
  <c r="CE185" i="7" s="1"/>
  <c r="BV185" i="7"/>
  <c r="BW185" i="7" s="1"/>
  <c r="BN185" i="7"/>
  <c r="BO185" i="7" s="1"/>
  <c r="BF185" i="7"/>
  <c r="BG185" i="7" s="1"/>
  <c r="CD191" i="7"/>
  <c r="CE191" i="7" s="1"/>
  <c r="BV191" i="7"/>
  <c r="BW191" i="7" s="1"/>
  <c r="BN191" i="7"/>
  <c r="BO191" i="7" s="1"/>
  <c r="BF191" i="7"/>
  <c r="BG191" i="7" s="1"/>
  <c r="AG178" i="7"/>
  <c r="AH178" i="7" s="1"/>
  <c r="BV178" i="7"/>
  <c r="BW178" i="7" s="1"/>
  <c r="CD178" i="7"/>
  <c r="CE178" i="7" s="1"/>
  <c r="BN178" i="7"/>
  <c r="BO178" i="7" s="1"/>
  <c r="BF178" i="7"/>
  <c r="BG178" i="7" s="1"/>
  <c r="CD186" i="7"/>
  <c r="CE186" i="7" s="1"/>
  <c r="BV186" i="7"/>
  <c r="BW186" i="7" s="1"/>
  <c r="BN186" i="7"/>
  <c r="BO186" i="7" s="1"/>
  <c r="BF186" i="7"/>
  <c r="BG186" i="7" s="1"/>
  <c r="AW192" i="8"/>
  <c r="AX192" i="8" s="1"/>
  <c r="CC192" i="8"/>
  <c r="CD192" i="8" s="1"/>
  <c r="BU192" i="8"/>
  <c r="BV192" i="8" s="1"/>
  <c r="BM192" i="8"/>
  <c r="BN192" i="8" s="1"/>
  <c r="BE192" i="8"/>
  <c r="BF192" i="8" s="1"/>
  <c r="AW200" i="8"/>
  <c r="AX200" i="8" s="1"/>
  <c r="BU200" i="8"/>
  <c r="BV200" i="8" s="1"/>
  <c r="CC200" i="8"/>
  <c r="CD200" i="8" s="1"/>
  <c r="BM200" i="8"/>
  <c r="BN200" i="8" s="1"/>
  <c r="BE200" i="8"/>
  <c r="BF200" i="8" s="1"/>
  <c r="Y193" i="8"/>
  <c r="Z193" i="8" s="1"/>
  <c r="BU193" i="8"/>
  <c r="BV193" i="8" s="1"/>
  <c r="CC193" i="8"/>
  <c r="CD193" i="8" s="1"/>
  <c r="BM193" i="8"/>
  <c r="BN193" i="8" s="1"/>
  <c r="BE193" i="8"/>
  <c r="BF193" i="8" s="1"/>
  <c r="Y201" i="8"/>
  <c r="Z201" i="8" s="1"/>
  <c r="CC201" i="8"/>
  <c r="CD201" i="8" s="1"/>
  <c r="BU201" i="8"/>
  <c r="BV201" i="8" s="1"/>
  <c r="BM201" i="8"/>
  <c r="BN201" i="8" s="1"/>
  <c r="BE201" i="8"/>
  <c r="BF201" i="8" s="1"/>
  <c r="AO194" i="8"/>
  <c r="AP194" i="8" s="1"/>
  <c r="BU194" i="8"/>
  <c r="BV194" i="8" s="1"/>
  <c r="CC194" i="8"/>
  <c r="CD194" i="8" s="1"/>
  <c r="BM194" i="8"/>
  <c r="BN194" i="8" s="1"/>
  <c r="BE194" i="8"/>
  <c r="BF194" i="8" s="1"/>
  <c r="AW202" i="8"/>
  <c r="AX202" i="8" s="1"/>
  <c r="CC202" i="8"/>
  <c r="CD202" i="8" s="1"/>
  <c r="BU202" i="8"/>
  <c r="BV202" i="8" s="1"/>
  <c r="BM202" i="8"/>
  <c r="BN202" i="8" s="1"/>
  <c r="BE202" i="8"/>
  <c r="BF202" i="8" s="1"/>
  <c r="AO195" i="8"/>
  <c r="AP195" i="8" s="1"/>
  <c r="CC195" i="8"/>
  <c r="CD195" i="8" s="1"/>
  <c r="BU195" i="8"/>
  <c r="BV195" i="8" s="1"/>
  <c r="BM195" i="8"/>
  <c r="BN195" i="8" s="1"/>
  <c r="BE195" i="8"/>
  <c r="BF195" i="8" s="1"/>
  <c r="AO203" i="8"/>
  <c r="AP203" i="8" s="1"/>
  <c r="BU203" i="8"/>
  <c r="BV203" i="8" s="1"/>
  <c r="CC203" i="8"/>
  <c r="CD203" i="8" s="1"/>
  <c r="BM203" i="8"/>
  <c r="BN203" i="8" s="1"/>
  <c r="BE203" i="8"/>
  <c r="BF203" i="8" s="1"/>
  <c r="Y191" i="8"/>
  <c r="Z191" i="8" s="1"/>
  <c r="BU191" i="8"/>
  <c r="BV191" i="8" s="1"/>
  <c r="CC191" i="8"/>
  <c r="CD191" i="8" s="1"/>
  <c r="BM191" i="8"/>
  <c r="BN191" i="8" s="1"/>
  <c r="BE191" i="8"/>
  <c r="BF191" i="8" s="1"/>
  <c r="Y188" i="8"/>
  <c r="Z188" i="8" s="1"/>
  <c r="CC188" i="8"/>
  <c r="CD188" i="8" s="1"/>
  <c r="BU188" i="8"/>
  <c r="BV188" i="8" s="1"/>
  <c r="BM188" i="8"/>
  <c r="BN188" i="8" s="1"/>
  <c r="BE188" i="8"/>
  <c r="BF188" i="8" s="1"/>
  <c r="AO196" i="8"/>
  <c r="AP196" i="8" s="1"/>
  <c r="CC196" i="8"/>
  <c r="CD196" i="8" s="1"/>
  <c r="BU196" i="8"/>
  <c r="BV196" i="8" s="1"/>
  <c r="BM196" i="8"/>
  <c r="BN196" i="8" s="1"/>
  <c r="BE196" i="8"/>
  <c r="BF196" i="8" s="1"/>
  <c r="AO204" i="8"/>
  <c r="AP204" i="8" s="1"/>
  <c r="BU204" i="8"/>
  <c r="BV204" i="8" s="1"/>
  <c r="CC204" i="8"/>
  <c r="CD204" i="8" s="1"/>
  <c r="BM204" i="8"/>
  <c r="BN204" i="8" s="1"/>
  <c r="BE204" i="8"/>
  <c r="BF204" i="8" s="1"/>
  <c r="Y199" i="8"/>
  <c r="Z199" i="8" s="1"/>
  <c r="BU199" i="8"/>
  <c r="BV199" i="8" s="1"/>
  <c r="CC199" i="8"/>
  <c r="CD199" i="8" s="1"/>
  <c r="BM199" i="8"/>
  <c r="BN199" i="8" s="1"/>
  <c r="BE199" i="8"/>
  <c r="BF199" i="8" s="1"/>
  <c r="Y189" i="8"/>
  <c r="Z189" i="8" s="1"/>
  <c r="CC189" i="8"/>
  <c r="CD189" i="8" s="1"/>
  <c r="BU189" i="8"/>
  <c r="BV189" i="8" s="1"/>
  <c r="BM189" i="8"/>
  <c r="BN189" i="8" s="1"/>
  <c r="BE189" i="8"/>
  <c r="BF189" i="8" s="1"/>
  <c r="AO197" i="8"/>
  <c r="AP197" i="8" s="1"/>
  <c r="BU197" i="8"/>
  <c r="BV197" i="8" s="1"/>
  <c r="CC197" i="8"/>
  <c r="CD197" i="8" s="1"/>
  <c r="BM197" i="8"/>
  <c r="BN197" i="8" s="1"/>
  <c r="BE197" i="8"/>
  <c r="BF197" i="8" s="1"/>
  <c r="Y205" i="8"/>
  <c r="Z205" i="8" s="1"/>
  <c r="CC205" i="8"/>
  <c r="CD205" i="8" s="1"/>
  <c r="BU205" i="8"/>
  <c r="BV205" i="8" s="1"/>
  <c r="BM205" i="8"/>
  <c r="BN205" i="8" s="1"/>
  <c r="BE205" i="8"/>
  <c r="BF205" i="8" s="1"/>
  <c r="AW190" i="8"/>
  <c r="AX190" i="8" s="1"/>
  <c r="BU190" i="8"/>
  <c r="BV190" i="8" s="1"/>
  <c r="CC190" i="8"/>
  <c r="CD190" i="8" s="1"/>
  <c r="BM190" i="8"/>
  <c r="BN190" i="8" s="1"/>
  <c r="BE190" i="8"/>
  <c r="BF190" i="8" s="1"/>
  <c r="AW198" i="8"/>
  <c r="AX198" i="8" s="1"/>
  <c r="CC198" i="8"/>
  <c r="CD198" i="8" s="1"/>
  <c r="BU198" i="8"/>
  <c r="BV198" i="8" s="1"/>
  <c r="BM198" i="8"/>
  <c r="BN198" i="8" s="1"/>
  <c r="BE198" i="8"/>
  <c r="BF198" i="8" s="1"/>
  <c r="AA242" i="11"/>
  <c r="AY242" i="11" s="1"/>
  <c r="BG242" i="11"/>
  <c r="BO242" i="11"/>
  <c r="AA240" i="11"/>
  <c r="AY240" i="11" s="1"/>
  <c r="BG240" i="11"/>
  <c r="BO240" i="11"/>
  <c r="AA249" i="11"/>
  <c r="AY249" i="11" s="1"/>
  <c r="BO249" i="11"/>
  <c r="BG249" i="11"/>
  <c r="AA255" i="11"/>
  <c r="AY255" i="11" s="1"/>
  <c r="BO255" i="11"/>
  <c r="BG255" i="11"/>
  <c r="AA313" i="11"/>
  <c r="AY313" i="11" s="1"/>
  <c r="BO313" i="11"/>
  <c r="BG313" i="11"/>
  <c r="AA267" i="11"/>
  <c r="AY267" i="11" s="1"/>
  <c r="BO267" i="11"/>
  <c r="BG267" i="11"/>
  <c r="AA311" i="11"/>
  <c r="AY311" i="11" s="1"/>
  <c r="BO311" i="11"/>
  <c r="BG311" i="11"/>
  <c r="AA284" i="11"/>
  <c r="AY284" i="11" s="1"/>
  <c r="BO284" i="11"/>
  <c r="BG284" i="11"/>
  <c r="AA287" i="11"/>
  <c r="AY287" i="11" s="1"/>
  <c r="BO287" i="11"/>
  <c r="BG287" i="11"/>
  <c r="AA317" i="11"/>
  <c r="AY317" i="11" s="1"/>
  <c r="BO317" i="11"/>
  <c r="BG317" i="11"/>
  <c r="AA305" i="11"/>
  <c r="AY305" i="11" s="1"/>
  <c r="BO305" i="11"/>
  <c r="BG305" i="11"/>
  <c r="AA321" i="11"/>
  <c r="AY321" i="11" s="1"/>
  <c r="BG321" i="11"/>
  <c r="BO321" i="11"/>
  <c r="AA289" i="11"/>
  <c r="AY289" i="11" s="1"/>
  <c r="BG289" i="11"/>
  <c r="BO289" i="11"/>
  <c r="AA241" i="11"/>
  <c r="AY241" i="11" s="1"/>
  <c r="BG241" i="11"/>
  <c r="BO241" i="11"/>
  <c r="AA266" i="11"/>
  <c r="AY266" i="11" s="1"/>
  <c r="BG266" i="11"/>
  <c r="BO266" i="11"/>
  <c r="AA306" i="11"/>
  <c r="AY306" i="11" s="1"/>
  <c r="BO306" i="11"/>
  <c r="BG306" i="11"/>
  <c r="AA280" i="11"/>
  <c r="AY280" i="11" s="1"/>
  <c r="BO280" i="11"/>
  <c r="BG280" i="11"/>
  <c r="AA262" i="11"/>
  <c r="AY262" i="11" s="1"/>
  <c r="BO262" i="11"/>
  <c r="BG262" i="11"/>
  <c r="AA250" i="11"/>
  <c r="AY250" i="11" s="1"/>
  <c r="BG250" i="11"/>
  <c r="BO250" i="11"/>
  <c r="AA246" i="11"/>
  <c r="AY246" i="11" s="1"/>
  <c r="BO246" i="11"/>
  <c r="BG246" i="11"/>
  <c r="AA244" i="11"/>
  <c r="AY244" i="11" s="1"/>
  <c r="BG244" i="11"/>
  <c r="BO244" i="11"/>
  <c r="AA268" i="11"/>
  <c r="AY268" i="11" s="1"/>
  <c r="BO268" i="11"/>
  <c r="BG268" i="11"/>
  <c r="CE274" i="11"/>
  <c r="BW274" i="11"/>
  <c r="AA294" i="11"/>
  <c r="AY294" i="11" s="1"/>
  <c r="BG294" i="11"/>
  <c r="BO294" i="11"/>
  <c r="AA253" i="11"/>
  <c r="AY253" i="11" s="1"/>
  <c r="BG253" i="11"/>
  <c r="BO253" i="11"/>
  <c r="AA261" i="11"/>
  <c r="AY261" i="11" s="1"/>
  <c r="BG261" i="11"/>
  <c r="BO261" i="11"/>
  <c r="CE298" i="11"/>
  <c r="BW298" i="11"/>
  <c r="AA297" i="11"/>
  <c r="AY297" i="11" s="1"/>
  <c r="BO297" i="11"/>
  <c r="BG297" i="11"/>
  <c r="AA291" i="11"/>
  <c r="AY291" i="11" s="1"/>
  <c r="BG291" i="11"/>
  <c r="BO291" i="11"/>
  <c r="AA245" i="11"/>
  <c r="AY245" i="11" s="1"/>
  <c r="BG245" i="11"/>
  <c r="BO245" i="11"/>
  <c r="AA275" i="11"/>
  <c r="AY275" i="11" s="1"/>
  <c r="BO275" i="11"/>
  <c r="BG275" i="11"/>
  <c r="AA247" i="11"/>
  <c r="AY247" i="11" s="1"/>
  <c r="BG247" i="11"/>
  <c r="BO247" i="11"/>
  <c r="AA248" i="11"/>
  <c r="AY248" i="11" s="1"/>
  <c r="BO248" i="11"/>
  <c r="BG248" i="11"/>
  <c r="AA254" i="11"/>
  <c r="AY254" i="11" s="1"/>
  <c r="BO254" i="11"/>
  <c r="BG254" i="11"/>
  <c r="AA299" i="11"/>
  <c r="AY299" i="11" s="1"/>
  <c r="BG299" i="11"/>
  <c r="BO299" i="11"/>
  <c r="AA302" i="11"/>
  <c r="AY302" i="11" s="1"/>
  <c r="BG302" i="11"/>
  <c r="BO302" i="11"/>
  <c r="AA243" i="11"/>
  <c r="AY243" i="11" s="1"/>
  <c r="BO243" i="11"/>
  <c r="BG243" i="11"/>
  <c r="AA239" i="11"/>
  <c r="AY239" i="11" s="1"/>
  <c r="BO239" i="11"/>
  <c r="BG239" i="11"/>
  <c r="AA295" i="11"/>
  <c r="AY295" i="11" s="1"/>
  <c r="BO295" i="11"/>
  <c r="BG295" i="11"/>
  <c r="BW260" i="11"/>
  <c r="CE260" i="11"/>
  <c r="BV153" i="7"/>
  <c r="BW153" i="7" s="1"/>
  <c r="CD153" i="7"/>
  <c r="CE153" i="7" s="1"/>
  <c r="BN153" i="7"/>
  <c r="BO153" i="7" s="1"/>
  <c r="BF153" i="7"/>
  <c r="BG153" i="7" s="1"/>
  <c r="CD161" i="7"/>
  <c r="CE161" i="7" s="1"/>
  <c r="BV161" i="7"/>
  <c r="BW161" i="7" s="1"/>
  <c r="BN161" i="7"/>
  <c r="BO161" i="7" s="1"/>
  <c r="BF161" i="7"/>
  <c r="BG161" i="7" s="1"/>
  <c r="CD169" i="7"/>
  <c r="CE169" i="7" s="1"/>
  <c r="BV169" i="7"/>
  <c r="BW169" i="7" s="1"/>
  <c r="BN169" i="7"/>
  <c r="BO169" i="7" s="1"/>
  <c r="BF169" i="7"/>
  <c r="BG169" i="7" s="1"/>
  <c r="BV154" i="7"/>
  <c r="BW154" i="7" s="1"/>
  <c r="CD154" i="7"/>
  <c r="CE154" i="7" s="1"/>
  <c r="BN154" i="7"/>
  <c r="BO154" i="7" s="1"/>
  <c r="BF154" i="7"/>
  <c r="BG154" i="7" s="1"/>
  <c r="CD162" i="7"/>
  <c r="CE162" i="7" s="1"/>
  <c r="BV162" i="7"/>
  <c r="BW162" i="7" s="1"/>
  <c r="BN162" i="7"/>
  <c r="BO162" i="7" s="1"/>
  <c r="BF162" i="7"/>
  <c r="BG162" i="7" s="1"/>
  <c r="CD170" i="7"/>
  <c r="CE170" i="7" s="1"/>
  <c r="BV170" i="7"/>
  <c r="BW170" i="7" s="1"/>
  <c r="BN170" i="7"/>
  <c r="BO170" i="7" s="1"/>
  <c r="BF170" i="7"/>
  <c r="BG170" i="7" s="1"/>
  <c r="CD155" i="7"/>
  <c r="CE155" i="7" s="1"/>
  <c r="BV155" i="7"/>
  <c r="BW155" i="7" s="1"/>
  <c r="BN155" i="7"/>
  <c r="BO155" i="7" s="1"/>
  <c r="BF155" i="7"/>
  <c r="BG155" i="7" s="1"/>
  <c r="BV163" i="7"/>
  <c r="BW163" i="7" s="1"/>
  <c r="CD163" i="7"/>
  <c r="CE163" i="7" s="1"/>
  <c r="BN163" i="7"/>
  <c r="BO163" i="7" s="1"/>
  <c r="BF163" i="7"/>
  <c r="BG163" i="7" s="1"/>
  <c r="BV171" i="7"/>
  <c r="BW171" i="7" s="1"/>
  <c r="CD171" i="7"/>
  <c r="CE171" i="7" s="1"/>
  <c r="BO171" i="7"/>
  <c r="BF171" i="7"/>
  <c r="BG171" i="7" s="1"/>
  <c r="BV152" i="7"/>
  <c r="BW152" i="7" s="1"/>
  <c r="CD152" i="7"/>
  <c r="CE152" i="7" s="1"/>
  <c r="BN152" i="7"/>
  <c r="BO152" i="7" s="1"/>
  <c r="BF152" i="7"/>
  <c r="BG152" i="7" s="1"/>
  <c r="Y156" i="7"/>
  <c r="Z156" i="7" s="1"/>
  <c r="BV156" i="7"/>
  <c r="BW156" i="7" s="1"/>
  <c r="CD156" i="7"/>
  <c r="CE156" i="7" s="1"/>
  <c r="BN156" i="7"/>
  <c r="BO156" i="7" s="1"/>
  <c r="BF156" i="7"/>
  <c r="BG156" i="7" s="1"/>
  <c r="AX164" i="7"/>
  <c r="AY164" i="7" s="1"/>
  <c r="BV164" i="7"/>
  <c r="BW164" i="7" s="1"/>
  <c r="CD164" i="7"/>
  <c r="CE164" i="7" s="1"/>
  <c r="BN164" i="7"/>
  <c r="BO164" i="7" s="1"/>
  <c r="BF164" i="7"/>
  <c r="BG164" i="7" s="1"/>
  <c r="AG172" i="7"/>
  <c r="AH172" i="7" s="1"/>
  <c r="BV172" i="7"/>
  <c r="BW172" i="7" s="1"/>
  <c r="CD172" i="7"/>
  <c r="CE172" i="7" s="1"/>
  <c r="BN172" i="7"/>
  <c r="BO172" i="7" s="1"/>
  <c r="BF172" i="7"/>
  <c r="BG172" i="7" s="1"/>
  <c r="BV160" i="7"/>
  <c r="BW160" i="7" s="1"/>
  <c r="CD160" i="7"/>
  <c r="CE160" i="7" s="1"/>
  <c r="BN160" i="7"/>
  <c r="BO160" i="7" s="1"/>
  <c r="BF160" i="7"/>
  <c r="BG160" i="7" s="1"/>
  <c r="BV157" i="7"/>
  <c r="BW157" i="7" s="1"/>
  <c r="CD157" i="7"/>
  <c r="CE157" i="7" s="1"/>
  <c r="BN157" i="7"/>
  <c r="BO157" i="7" s="1"/>
  <c r="BF157" i="7"/>
  <c r="BG157" i="7" s="1"/>
  <c r="BV165" i="7"/>
  <c r="BW165" i="7" s="1"/>
  <c r="CD165" i="7"/>
  <c r="CE165" i="7" s="1"/>
  <c r="BN165" i="7"/>
  <c r="BO165" i="7" s="1"/>
  <c r="BF165" i="7"/>
  <c r="BG165" i="7" s="1"/>
  <c r="CD173" i="7"/>
  <c r="CE173" i="7" s="1"/>
  <c r="BV173" i="7"/>
  <c r="BW173" i="7" s="1"/>
  <c r="BN173" i="7"/>
  <c r="BO173" i="7" s="1"/>
  <c r="BF173" i="7"/>
  <c r="BG173" i="7" s="1"/>
  <c r="CD158" i="7"/>
  <c r="CE158" i="7" s="1"/>
  <c r="BV158" i="7"/>
  <c r="BW158" i="7" s="1"/>
  <c r="BN158" i="7"/>
  <c r="BO158" i="7" s="1"/>
  <c r="BF158" i="7"/>
  <c r="BG158" i="7" s="1"/>
  <c r="CD166" i="7"/>
  <c r="CE166" i="7" s="1"/>
  <c r="BV166" i="7"/>
  <c r="BW166" i="7" s="1"/>
  <c r="BN166" i="7"/>
  <c r="BO166" i="7" s="1"/>
  <c r="BF166" i="7"/>
  <c r="BG166" i="7" s="1"/>
  <c r="CD174" i="7"/>
  <c r="CE174" i="7" s="1"/>
  <c r="BV174" i="7"/>
  <c r="BW174" i="7" s="1"/>
  <c r="BN174" i="7"/>
  <c r="BO174" i="7" s="1"/>
  <c r="BF174" i="7"/>
  <c r="BG174" i="7" s="1"/>
  <c r="CD168" i="7"/>
  <c r="CE168" i="7" s="1"/>
  <c r="BV168" i="7"/>
  <c r="BW168" i="7" s="1"/>
  <c r="BN168" i="7"/>
  <c r="BO168" i="7" s="1"/>
  <c r="BF168" i="7"/>
  <c r="BG168" i="7" s="1"/>
  <c r="CD151" i="7"/>
  <c r="CE151" i="7" s="1"/>
  <c r="BV151" i="7"/>
  <c r="BW151" i="7" s="1"/>
  <c r="BN151" i="7"/>
  <c r="BO151" i="7" s="1"/>
  <c r="BF151" i="7"/>
  <c r="BG151" i="7" s="1"/>
  <c r="BV159" i="7"/>
  <c r="BW159" i="7" s="1"/>
  <c r="CD159" i="7"/>
  <c r="CE159" i="7" s="1"/>
  <c r="BN159" i="7"/>
  <c r="BO159" i="7" s="1"/>
  <c r="BF159" i="7"/>
  <c r="BG159" i="7" s="1"/>
  <c r="CD167" i="7"/>
  <c r="CE167" i="7" s="1"/>
  <c r="BV167" i="7"/>
  <c r="BW167" i="7" s="1"/>
  <c r="BN167" i="7"/>
  <c r="BO167" i="7" s="1"/>
  <c r="BF167" i="7"/>
  <c r="BG167" i="7" s="1"/>
  <c r="AP175" i="7"/>
  <c r="AQ175" i="7" s="1"/>
  <c r="BV175" i="7"/>
  <c r="BW175" i="7" s="1"/>
  <c r="CD175" i="7"/>
  <c r="CE175" i="7" s="1"/>
  <c r="BN175" i="7"/>
  <c r="BO175" i="7" s="1"/>
  <c r="BF175" i="7"/>
  <c r="BG175" i="7" s="1"/>
  <c r="AW180" i="8"/>
  <c r="AX180" i="8" s="1"/>
  <c r="CC180" i="8"/>
  <c r="CD180" i="8" s="1"/>
  <c r="BU180" i="8"/>
  <c r="BV180" i="8" s="1"/>
  <c r="BM180" i="8"/>
  <c r="BN180" i="8" s="1"/>
  <c r="BE180" i="8"/>
  <c r="BF180" i="8" s="1"/>
  <c r="AO174" i="8"/>
  <c r="AP174" i="8" s="1"/>
  <c r="BU174" i="8"/>
  <c r="BV174" i="8" s="1"/>
  <c r="CC174" i="8"/>
  <c r="CD174" i="8" s="1"/>
  <c r="BM174" i="8"/>
  <c r="BN174" i="8" s="1"/>
  <c r="BE174" i="8"/>
  <c r="BF174" i="8" s="1"/>
  <c r="AO167" i="8"/>
  <c r="AP167" i="8" s="1"/>
  <c r="CC167" i="8"/>
  <c r="CD167" i="8" s="1"/>
  <c r="BU167" i="8"/>
  <c r="BV167" i="8" s="1"/>
  <c r="BM167" i="8"/>
  <c r="BN167" i="8" s="1"/>
  <c r="BE167" i="8"/>
  <c r="BF167" i="8" s="1"/>
  <c r="Y168" i="8"/>
  <c r="Z168" i="8" s="1"/>
  <c r="CC168" i="8"/>
  <c r="CD168" i="8" s="1"/>
  <c r="BU168" i="8"/>
  <c r="BV168" i="8" s="1"/>
  <c r="BM168" i="8"/>
  <c r="BN168" i="8" s="1"/>
  <c r="BE168" i="8"/>
  <c r="BF168" i="8" s="1"/>
  <c r="AO153" i="8"/>
  <c r="AP153" i="8" s="1"/>
  <c r="CC153" i="8"/>
  <c r="CD153" i="8" s="1"/>
  <c r="BU153" i="8"/>
  <c r="BV153" i="8" s="1"/>
  <c r="BM153" i="8"/>
  <c r="BN153" i="8" s="1"/>
  <c r="BE153" i="8"/>
  <c r="BF153" i="8" s="1"/>
  <c r="Y161" i="8"/>
  <c r="Z161" i="8" s="1"/>
  <c r="CC161" i="8"/>
  <c r="CD161" i="8" s="1"/>
  <c r="BU161" i="8"/>
  <c r="BV161" i="8" s="1"/>
  <c r="BM161" i="8"/>
  <c r="BN161" i="8" s="1"/>
  <c r="BE161" i="8"/>
  <c r="BF161" i="8" s="1"/>
  <c r="Y177" i="8"/>
  <c r="Z177" i="8" s="1"/>
  <c r="CC177" i="8"/>
  <c r="CD177" i="8" s="1"/>
  <c r="BU177" i="8"/>
  <c r="BV177" i="8" s="1"/>
  <c r="BM177" i="8"/>
  <c r="BN177" i="8" s="1"/>
  <c r="BE177" i="8"/>
  <c r="BF177" i="8" s="1"/>
  <c r="Y154" i="8"/>
  <c r="Z154" i="8" s="1"/>
  <c r="CC154" i="8"/>
  <c r="CD154" i="8" s="1"/>
  <c r="BU154" i="8"/>
  <c r="BV154" i="8" s="1"/>
  <c r="BM154" i="8"/>
  <c r="BN154" i="8" s="1"/>
  <c r="BE154" i="8"/>
  <c r="BF154" i="8" s="1"/>
  <c r="AW162" i="8"/>
  <c r="AX162" i="8" s="1"/>
  <c r="CC162" i="8"/>
  <c r="CD162" i="8" s="1"/>
  <c r="BU162" i="8"/>
  <c r="BV162" i="8" s="1"/>
  <c r="BM162" i="8"/>
  <c r="BN162" i="8" s="1"/>
  <c r="BE162" i="8"/>
  <c r="BF162" i="8" s="1"/>
  <c r="AW178" i="8"/>
  <c r="AX178" i="8" s="1"/>
  <c r="CC178" i="8"/>
  <c r="CD178" i="8" s="1"/>
  <c r="BU178" i="8"/>
  <c r="BV178" i="8" s="1"/>
  <c r="BM178" i="8"/>
  <c r="BN178" i="8" s="1"/>
  <c r="BE178" i="8"/>
  <c r="BF178" i="8" s="1"/>
  <c r="AW155" i="8"/>
  <c r="AX155" i="8" s="1"/>
  <c r="BU155" i="8"/>
  <c r="BV155" i="8" s="1"/>
  <c r="CC155" i="8"/>
  <c r="CD155" i="8" s="1"/>
  <c r="BM155" i="8"/>
  <c r="BN155" i="8" s="1"/>
  <c r="BE155" i="8"/>
  <c r="BF155" i="8" s="1"/>
  <c r="AO163" i="8"/>
  <c r="AP163" i="8" s="1"/>
  <c r="CC163" i="8"/>
  <c r="CD163" i="8" s="1"/>
  <c r="BU163" i="8"/>
  <c r="BV163" i="8" s="1"/>
  <c r="BM163" i="8"/>
  <c r="BN163" i="8" s="1"/>
  <c r="BE163" i="8"/>
  <c r="BF163" i="8" s="1"/>
  <c r="AO171" i="8"/>
  <c r="AP171" i="8" s="1"/>
  <c r="CC171" i="8"/>
  <c r="CD171" i="8" s="1"/>
  <c r="BU171" i="8"/>
  <c r="BV171" i="8" s="1"/>
  <c r="BM171" i="8"/>
  <c r="BN171" i="8" s="1"/>
  <c r="BE171" i="8"/>
  <c r="BF171" i="8" s="1"/>
  <c r="Y179" i="8"/>
  <c r="Z179" i="8" s="1"/>
  <c r="CC179" i="8"/>
  <c r="CD179" i="8" s="1"/>
  <c r="BU179" i="8"/>
  <c r="BV179" i="8" s="1"/>
  <c r="BM179" i="8"/>
  <c r="BN179" i="8" s="1"/>
  <c r="BE179" i="8"/>
  <c r="BF179" i="8" s="1"/>
  <c r="AO156" i="8"/>
  <c r="AP156" i="8" s="1"/>
  <c r="CC156" i="8"/>
  <c r="CD156" i="8" s="1"/>
  <c r="BU156" i="8"/>
  <c r="BV156" i="8" s="1"/>
  <c r="BM156" i="8"/>
  <c r="BN156" i="8" s="1"/>
  <c r="BE156" i="8"/>
  <c r="BF156" i="8" s="1"/>
  <c r="CC164" i="8"/>
  <c r="CD164" i="8" s="1"/>
  <c r="BU164" i="8"/>
  <c r="BV164" i="8" s="1"/>
  <c r="BM164" i="8"/>
  <c r="BN164" i="8" s="1"/>
  <c r="BE164" i="8"/>
  <c r="BF164" i="8" s="1"/>
  <c r="Y172" i="8"/>
  <c r="Z172" i="8" s="1"/>
  <c r="CC172" i="8"/>
  <c r="CD172" i="8" s="1"/>
  <c r="BU172" i="8"/>
  <c r="BV172" i="8" s="1"/>
  <c r="BM172" i="8"/>
  <c r="BN172" i="8" s="1"/>
  <c r="BE172" i="8"/>
  <c r="BF172" i="8" s="1"/>
  <c r="AO157" i="8"/>
  <c r="AP157" i="8" s="1"/>
  <c r="CC157" i="8"/>
  <c r="CD157" i="8" s="1"/>
  <c r="BU157" i="8"/>
  <c r="BV157" i="8" s="1"/>
  <c r="BM157" i="8"/>
  <c r="BN157" i="8" s="1"/>
  <c r="BE157" i="8"/>
  <c r="BF157" i="8" s="1"/>
  <c r="Y165" i="8"/>
  <c r="Z165" i="8" s="1"/>
  <c r="CC165" i="8"/>
  <c r="CD165" i="8" s="1"/>
  <c r="BU165" i="8"/>
  <c r="BV165" i="8" s="1"/>
  <c r="BM165" i="8"/>
  <c r="BN165" i="8" s="1"/>
  <c r="BE165" i="8"/>
  <c r="BF165" i="8" s="1"/>
  <c r="AW173" i="8"/>
  <c r="AX173" i="8" s="1"/>
  <c r="CC173" i="8"/>
  <c r="CD173" i="8" s="1"/>
  <c r="BU173" i="8"/>
  <c r="BV173" i="8" s="1"/>
  <c r="BM173" i="8"/>
  <c r="BN173" i="8" s="1"/>
  <c r="BE173" i="8"/>
  <c r="BF173" i="8" s="1"/>
  <c r="AW181" i="8"/>
  <c r="AX181" i="8" s="1"/>
  <c r="CC181" i="8"/>
  <c r="CD181" i="8" s="1"/>
  <c r="BU181" i="8"/>
  <c r="BV181" i="8" s="1"/>
  <c r="BM181" i="8"/>
  <c r="BN181" i="8" s="1"/>
  <c r="BE181" i="8"/>
  <c r="BF181" i="8" s="1"/>
  <c r="Y182" i="8"/>
  <c r="Z182" i="8" s="1"/>
  <c r="BU182" i="8"/>
  <c r="BV182" i="8" s="1"/>
  <c r="CC182" i="8"/>
  <c r="CD182" i="8" s="1"/>
  <c r="BM182" i="8"/>
  <c r="BN182" i="8" s="1"/>
  <c r="BE182" i="8"/>
  <c r="BF182" i="8" s="1"/>
  <c r="Y183" i="8"/>
  <c r="Z183" i="8" s="1"/>
  <c r="CC183" i="8"/>
  <c r="CD183" i="8" s="1"/>
  <c r="BU183" i="8"/>
  <c r="BV183" i="8" s="1"/>
  <c r="BM183" i="8"/>
  <c r="BN183" i="8" s="1"/>
  <c r="BE183" i="8"/>
  <c r="BF183" i="8" s="1"/>
  <c r="AW184" i="8"/>
  <c r="AX184" i="8" s="1"/>
  <c r="BU184" i="8"/>
  <c r="BV184" i="8" s="1"/>
  <c r="CC184" i="8"/>
  <c r="CD184" i="8" s="1"/>
  <c r="BM184" i="8"/>
  <c r="BN184" i="8" s="1"/>
  <c r="BE184" i="8"/>
  <c r="BF184" i="8" s="1"/>
  <c r="AW185" i="8"/>
  <c r="AX185" i="8" s="1"/>
  <c r="CC185" i="8"/>
  <c r="CD185" i="8" s="1"/>
  <c r="BU185" i="8"/>
  <c r="BV185" i="8" s="1"/>
  <c r="BM185" i="8"/>
  <c r="BN185" i="8" s="1"/>
  <c r="BE185" i="8"/>
  <c r="BF185" i="8" s="1"/>
  <c r="AW158" i="8"/>
  <c r="AX158" i="8" s="1"/>
  <c r="CC158" i="8"/>
  <c r="CD158" i="8" s="1"/>
  <c r="BU158" i="8"/>
  <c r="BV158" i="8" s="1"/>
  <c r="BM158" i="8"/>
  <c r="BN158" i="8" s="1"/>
  <c r="BE158" i="8"/>
  <c r="BF158" i="8" s="1"/>
  <c r="AW166" i="8"/>
  <c r="AX166" i="8" s="1"/>
  <c r="BU166" i="8"/>
  <c r="BV166" i="8" s="1"/>
  <c r="CC166" i="8"/>
  <c r="CD166" i="8" s="1"/>
  <c r="BM166" i="8"/>
  <c r="BN166" i="8" s="1"/>
  <c r="BE166" i="8"/>
  <c r="BF166" i="8" s="1"/>
  <c r="Y159" i="8"/>
  <c r="Z159" i="8" s="1"/>
  <c r="CC159" i="8"/>
  <c r="CD159" i="8" s="1"/>
  <c r="BU159" i="8"/>
  <c r="BV159" i="8" s="1"/>
  <c r="BM159" i="8"/>
  <c r="BN159" i="8" s="1"/>
  <c r="BE159" i="8"/>
  <c r="BF159" i="8" s="1"/>
  <c r="Y175" i="8"/>
  <c r="Z175" i="8" s="1"/>
  <c r="CC175" i="8"/>
  <c r="CD175" i="8" s="1"/>
  <c r="BU175" i="8"/>
  <c r="BV175" i="8" s="1"/>
  <c r="BM175" i="8"/>
  <c r="BN175" i="8" s="1"/>
  <c r="BE175" i="8"/>
  <c r="BF175" i="8" s="1"/>
  <c r="AO152" i="8"/>
  <c r="BU152" i="8"/>
  <c r="BV152" i="8" s="1"/>
  <c r="CC152" i="8"/>
  <c r="CD152" i="8" s="1"/>
  <c r="BN152" i="8"/>
  <c r="BE152" i="8"/>
  <c r="BF152" i="8" s="1"/>
  <c r="AW160" i="8"/>
  <c r="AX160" i="8" s="1"/>
  <c r="CC160" i="8"/>
  <c r="CD160" i="8" s="1"/>
  <c r="BU160" i="8"/>
  <c r="BV160" i="8" s="1"/>
  <c r="BM160" i="8"/>
  <c r="BN160" i="8" s="1"/>
  <c r="BE160" i="8"/>
  <c r="BF160" i="8" s="1"/>
  <c r="AW176" i="8"/>
  <c r="AX176" i="8" s="1"/>
  <c r="CC176" i="8"/>
  <c r="CD176" i="8" s="1"/>
  <c r="BU176" i="8"/>
  <c r="BV176" i="8" s="1"/>
  <c r="BM176" i="8"/>
  <c r="BN176" i="8" s="1"/>
  <c r="BE176" i="8"/>
  <c r="BF176" i="8" s="1"/>
  <c r="AW169" i="8"/>
  <c r="AX169" i="8" s="1"/>
  <c r="CC169" i="8"/>
  <c r="CD169" i="8" s="1"/>
  <c r="BU169" i="8"/>
  <c r="BV169" i="8" s="1"/>
  <c r="BM169" i="8"/>
  <c r="BN169" i="8" s="1"/>
  <c r="BE169" i="8"/>
  <c r="BF169" i="8" s="1"/>
  <c r="AW170" i="8"/>
  <c r="AX170" i="8" s="1"/>
  <c r="CC170" i="8"/>
  <c r="CD170" i="8" s="1"/>
  <c r="BU170" i="8"/>
  <c r="BV170" i="8" s="1"/>
  <c r="BM170" i="8"/>
  <c r="BN170" i="8" s="1"/>
  <c r="BE170" i="8"/>
  <c r="BF170" i="8" s="1"/>
  <c r="AO186" i="8"/>
  <c r="AP186" i="8" s="1"/>
  <c r="CC186" i="8"/>
  <c r="CD186" i="8" s="1"/>
  <c r="BU186" i="8"/>
  <c r="BV186" i="8" s="1"/>
  <c r="BM186" i="8"/>
  <c r="BN186" i="8" s="1"/>
  <c r="BE186" i="8"/>
  <c r="BF186" i="8" s="1"/>
  <c r="Y187" i="8"/>
  <c r="Z187" i="8" s="1"/>
  <c r="CC187" i="8"/>
  <c r="CD187" i="8" s="1"/>
  <c r="BU187" i="8"/>
  <c r="BV187" i="8" s="1"/>
  <c r="BM187" i="8"/>
  <c r="BN187" i="8" s="1"/>
  <c r="BE187" i="8"/>
  <c r="BF187" i="8" s="1"/>
  <c r="AX316" i="11"/>
  <c r="CC316" i="11" s="1"/>
  <c r="CD316" i="11" s="1"/>
  <c r="AX244" i="11"/>
  <c r="CC244" i="11" s="1"/>
  <c r="CD244" i="11" s="1"/>
  <c r="Z311" i="11"/>
  <c r="AX285" i="11"/>
  <c r="CC285" i="11" s="1"/>
  <c r="CD285" i="11" s="1"/>
  <c r="Z248" i="11"/>
  <c r="Z314" i="11"/>
  <c r="AX268" i="11"/>
  <c r="CC268" i="11" s="1"/>
  <c r="CD268" i="11" s="1"/>
  <c r="Z268" i="11"/>
  <c r="AX248" i="11"/>
  <c r="CC248" i="11" s="1"/>
  <c r="CD248" i="11" s="1"/>
  <c r="AX308" i="11"/>
  <c r="CC308" i="11" s="1"/>
  <c r="CD308" i="11" s="1"/>
  <c r="Z270" i="11"/>
  <c r="Z250" i="11"/>
  <c r="Z308" i="11"/>
  <c r="AX320" i="11"/>
  <c r="CC320" i="11" s="1"/>
  <c r="CD320" i="11" s="1"/>
  <c r="Z302" i="11"/>
  <c r="Z255" i="11"/>
  <c r="Z291" i="11"/>
  <c r="Z297" i="11"/>
  <c r="AX274" i="11"/>
  <c r="CC274" i="11" s="1"/>
  <c r="CD274" i="11" s="1"/>
  <c r="Z278" i="11"/>
  <c r="Z316" i="11"/>
  <c r="AX255" i="11"/>
  <c r="CC255" i="11" s="1"/>
  <c r="CD255" i="11" s="1"/>
  <c r="Z261" i="11"/>
  <c r="Z240" i="11"/>
  <c r="Z246" i="11"/>
  <c r="AX277" i="11"/>
  <c r="CC277" i="11" s="1"/>
  <c r="CD277" i="11" s="1"/>
  <c r="AX300" i="11"/>
  <c r="CC300" i="11" s="1"/>
  <c r="CD300" i="11" s="1"/>
  <c r="AX262" i="11"/>
  <c r="CC262" i="11" s="1"/>
  <c r="CD262" i="11" s="1"/>
  <c r="AX296" i="11"/>
  <c r="CC296" i="11" s="1"/>
  <c r="CD296" i="11" s="1"/>
  <c r="AX290" i="11"/>
  <c r="CC290" i="11" s="1"/>
  <c r="CD290" i="11" s="1"/>
  <c r="Z272" i="11"/>
  <c r="AX261" i="11"/>
  <c r="CC261" i="11" s="1"/>
  <c r="CD261" i="11" s="1"/>
  <c r="Z260" i="11"/>
  <c r="Z266" i="11"/>
  <c r="Z265" i="11"/>
  <c r="AX247" i="11"/>
  <c r="CC247" i="11" s="1"/>
  <c r="CD247" i="11" s="1"/>
  <c r="Z284" i="11"/>
  <c r="J209" i="8"/>
  <c r="S209" i="8" s="1"/>
  <c r="AI209" i="8" s="1"/>
  <c r="AA209" i="8" s="1"/>
  <c r="AW208" i="8"/>
  <c r="AX208" i="8" s="1"/>
  <c r="J210" i="8"/>
  <c r="S210" i="8" s="1"/>
  <c r="AI210" i="8" s="1"/>
  <c r="AQ210" i="8" s="1"/>
  <c r="J211" i="8"/>
  <c r="S211" i="8" s="1"/>
  <c r="AI211" i="8" s="1"/>
  <c r="J208" i="8"/>
  <c r="S208" i="8" s="1"/>
  <c r="AI208" i="8" s="1"/>
  <c r="AA208" i="8" s="1"/>
  <c r="L202" i="7"/>
  <c r="L210" i="7"/>
  <c r="L218" i="7"/>
  <c r="L212" i="7"/>
  <c r="L220" i="7"/>
  <c r="L152" i="7"/>
  <c r="L156" i="7"/>
  <c r="L160" i="7"/>
  <c r="L186" i="7"/>
  <c r="L165" i="7"/>
  <c r="L169" i="7"/>
  <c r="L173" i="7"/>
  <c r="U173" i="7" s="1"/>
  <c r="AK173" i="7" s="1"/>
  <c r="L177" i="7"/>
  <c r="U177" i="7" s="1"/>
  <c r="AK177" i="7" s="1"/>
  <c r="L181" i="7"/>
  <c r="L185" i="7"/>
  <c r="L189" i="7"/>
  <c r="L193" i="7"/>
  <c r="L197" i="7"/>
  <c r="L201" i="7"/>
  <c r="L205" i="7"/>
  <c r="L209" i="7"/>
  <c r="L151" i="7"/>
  <c r="L191" i="7"/>
  <c r="U191" i="7" s="1"/>
  <c r="AK191" i="7" s="1"/>
  <c r="L199" i="7"/>
  <c r="L207" i="7"/>
  <c r="L184" i="7"/>
  <c r="L208" i="7"/>
  <c r="J173" i="7"/>
  <c r="S173" i="7" s="1"/>
  <c r="AI173" i="7" s="1"/>
  <c r="L194" i="7"/>
  <c r="Z252" i="11"/>
  <c r="Z296" i="11"/>
  <c r="Z253" i="11"/>
  <c r="AX301" i="11"/>
  <c r="CC301" i="11" s="1"/>
  <c r="CD301" i="11" s="1"/>
  <c r="Z283" i="11"/>
  <c r="Z254" i="11"/>
  <c r="AX302" i="11"/>
  <c r="CC302" i="11" s="1"/>
  <c r="CD302" i="11" s="1"/>
  <c r="AX249" i="11"/>
  <c r="CC249" i="11" s="1"/>
  <c r="CD249" i="11" s="1"/>
  <c r="AX239" i="11"/>
  <c r="CC239" i="11" s="1"/>
  <c r="CD239" i="11" s="1"/>
  <c r="Z300" i="11"/>
  <c r="Z290" i="11"/>
  <c r="Z277" i="11"/>
  <c r="AX242" i="11"/>
  <c r="CC242" i="11" s="1"/>
  <c r="CD242" i="11" s="1"/>
  <c r="AX298" i="11"/>
  <c r="CC298" i="11" s="1"/>
  <c r="CD298" i="11" s="1"/>
  <c r="AX321" i="11"/>
  <c r="CC321" i="11" s="1"/>
  <c r="CD321" i="11" s="1"/>
  <c r="AX299" i="11"/>
  <c r="CC299" i="11" s="1"/>
  <c r="CD299" i="11" s="1"/>
  <c r="AX322" i="11"/>
  <c r="CC322" i="11" s="1"/>
  <c r="CD322" i="11" s="1"/>
  <c r="Z294" i="11"/>
  <c r="AX287" i="11"/>
  <c r="CC287" i="11" s="1"/>
  <c r="CD287" i="11" s="1"/>
  <c r="AX264" i="11"/>
  <c r="CC264" i="11" s="1"/>
  <c r="CD264" i="11" s="1"/>
  <c r="AX270" i="11"/>
  <c r="CC270" i="11" s="1"/>
  <c r="CD270" i="11" s="1"/>
  <c r="AX284" i="11"/>
  <c r="CC284" i="11" s="1"/>
  <c r="CD284" i="11" s="1"/>
  <c r="Z243" i="11"/>
  <c r="AX289" i="11"/>
  <c r="CC289" i="11" s="1"/>
  <c r="CD289" i="11" s="1"/>
  <c r="Z320" i="11"/>
  <c r="AX292" i="11"/>
  <c r="CC292" i="11" s="1"/>
  <c r="CD292" i="11" s="1"/>
  <c r="AX304" i="11"/>
  <c r="CC304" i="11" s="1"/>
  <c r="CD304" i="11" s="1"/>
  <c r="AX271" i="11"/>
  <c r="CC271" i="11" s="1"/>
  <c r="CD271" i="11" s="1"/>
  <c r="Z319" i="11"/>
  <c r="Z309" i="11"/>
  <c r="Z282" i="11"/>
  <c r="Z315" i="11"/>
  <c r="Z289" i="11"/>
  <c r="L217" i="7"/>
  <c r="U217" i="7" s="1"/>
  <c r="AK217" i="7" s="1"/>
  <c r="L221" i="7"/>
  <c r="L155" i="7"/>
  <c r="L159" i="7"/>
  <c r="L163" i="7"/>
  <c r="L167" i="7"/>
  <c r="L171" i="7"/>
  <c r="U171" i="7" s="1"/>
  <c r="AK171" i="7" s="1"/>
  <c r="L175" i="7"/>
  <c r="U175" i="7" s="1"/>
  <c r="AK175" i="7" s="1"/>
  <c r="L179" i="7"/>
  <c r="U179" i="7" s="1"/>
  <c r="AK179" i="7" s="1"/>
  <c r="L183" i="7"/>
  <c r="U183" i="7" s="1"/>
  <c r="AK183" i="7" s="1"/>
  <c r="L187" i="7"/>
  <c r="U187" i="7" s="1"/>
  <c r="AK187" i="7" s="1"/>
  <c r="L195" i="7"/>
  <c r="U195" i="7" s="1"/>
  <c r="AK195" i="7" s="1"/>
  <c r="L203" i="7"/>
  <c r="L214" i="7"/>
  <c r="L164" i="7"/>
  <c r="L168" i="7"/>
  <c r="L172" i="7"/>
  <c r="U172" i="7" s="1"/>
  <c r="AK172" i="7" s="1"/>
  <c r="L176" i="7"/>
  <c r="U176" i="7" s="1"/>
  <c r="AK176" i="7" s="1"/>
  <c r="L180" i="7"/>
  <c r="L188" i="7"/>
  <c r="L196" i="7"/>
  <c r="L204" i="7"/>
  <c r="L153" i="7"/>
  <c r="L157" i="7"/>
  <c r="L161" i="7"/>
  <c r="L190" i="7"/>
  <c r="L198" i="7"/>
  <c r="L206" i="7"/>
  <c r="Z251" i="11"/>
  <c r="AX269" i="11"/>
  <c r="CC269" i="11" s="1"/>
  <c r="CD269" i="11" s="1"/>
  <c r="Z244" i="11"/>
  <c r="Z258" i="11"/>
  <c r="Z241" i="11"/>
  <c r="AX250" i="11"/>
  <c r="CC250" i="11" s="1"/>
  <c r="CD250" i="11" s="1"/>
  <c r="AZ209" i="8"/>
  <c r="AB209" i="8"/>
  <c r="AR209" i="8"/>
  <c r="AO179" i="8"/>
  <c r="AP179" i="8" s="1"/>
  <c r="AO172" i="8"/>
  <c r="AP172" i="8" s="1"/>
  <c r="AO165" i="8"/>
  <c r="AP165" i="8" s="1"/>
  <c r="AO158" i="8"/>
  <c r="AP158" i="8" s="1"/>
  <c r="Y155" i="8"/>
  <c r="Z155" i="8" s="1"/>
  <c r="Y162" i="8"/>
  <c r="Z162" i="8" s="1"/>
  <c r="Y167" i="8"/>
  <c r="Z167" i="8" s="1"/>
  <c r="Y174" i="8"/>
  <c r="Z174" i="8" s="1"/>
  <c r="Y190" i="8"/>
  <c r="Z190" i="8" s="1"/>
  <c r="Y192" i="8"/>
  <c r="Z192" i="8" s="1"/>
  <c r="AW172" i="8"/>
  <c r="AX172" i="8" s="1"/>
  <c r="AW175" i="8"/>
  <c r="AX175" i="8" s="1"/>
  <c r="AW179" i="8"/>
  <c r="AX179" i="8" s="1"/>
  <c r="AW193" i="8"/>
  <c r="AX193" i="8" s="1"/>
  <c r="AO198" i="8"/>
  <c r="AP198" i="8" s="1"/>
  <c r="AO184" i="8"/>
  <c r="AP184" i="8" s="1"/>
  <c r="AO170" i="8"/>
  <c r="AP170" i="8" s="1"/>
  <c r="AO161" i="8"/>
  <c r="AP161" i="8" s="1"/>
  <c r="Y153" i="8"/>
  <c r="Z153" i="8" s="1"/>
  <c r="Y160" i="8"/>
  <c r="Z160" i="8" s="1"/>
  <c r="Y197" i="8"/>
  <c r="Z197" i="8" s="1"/>
  <c r="AW153" i="8"/>
  <c r="AX153" i="8" s="1"/>
  <c r="AW161" i="8"/>
  <c r="AX161" i="8" s="1"/>
  <c r="AW197" i="8"/>
  <c r="AX197" i="8" s="1"/>
  <c r="AX155" i="7"/>
  <c r="AY155" i="7" s="1"/>
  <c r="Y155" i="7"/>
  <c r="Z155" i="7" s="1"/>
  <c r="AX163" i="7"/>
  <c r="AY163" i="7" s="1"/>
  <c r="Y163" i="7"/>
  <c r="Z163" i="7" s="1"/>
  <c r="Y171" i="7"/>
  <c r="Z171" i="7" s="1"/>
  <c r="AX171" i="7"/>
  <c r="AY171" i="7" s="1"/>
  <c r="AG171" i="7"/>
  <c r="AH171" i="7" s="1"/>
  <c r="Y179" i="7"/>
  <c r="Z179" i="7" s="1"/>
  <c r="AX179" i="7"/>
  <c r="AY179" i="7" s="1"/>
  <c r="AP179" i="7"/>
  <c r="AQ179" i="7" s="1"/>
  <c r="AX187" i="7"/>
  <c r="AY187" i="7" s="1"/>
  <c r="Y187" i="7"/>
  <c r="Z187" i="7" s="1"/>
  <c r="AG187" i="7"/>
  <c r="AH187" i="7" s="1"/>
  <c r="AX195" i="7"/>
  <c r="AY195" i="7" s="1"/>
  <c r="Y195" i="7"/>
  <c r="Z195" i="7" s="1"/>
  <c r="AP195" i="7"/>
  <c r="AQ195" i="7" s="1"/>
  <c r="AG195" i="7"/>
  <c r="AH195" i="7" s="1"/>
  <c r="Y203" i="7"/>
  <c r="Z203" i="7" s="1"/>
  <c r="AX203" i="7"/>
  <c r="AY203" i="7" s="1"/>
  <c r="AG203" i="7"/>
  <c r="AH203" i="7" s="1"/>
  <c r="AP203" i="7"/>
  <c r="AQ203" i="7" s="1"/>
  <c r="AO201" i="8"/>
  <c r="AP201" i="8" s="1"/>
  <c r="AO193" i="8"/>
  <c r="AP193" i="8" s="1"/>
  <c r="AO190" i="8"/>
  <c r="AP190" i="8" s="1"/>
  <c r="AO187" i="8"/>
  <c r="AP187" i="8" s="1"/>
  <c r="AO177" i="8"/>
  <c r="AP177" i="8" s="1"/>
  <c r="AO168" i="8"/>
  <c r="AP168" i="8" s="1"/>
  <c r="Y158" i="8"/>
  <c r="Z158" i="8" s="1"/>
  <c r="Y195" i="8"/>
  <c r="Z195" i="8" s="1"/>
  <c r="AW167" i="8"/>
  <c r="AX167" i="8" s="1"/>
  <c r="AW183" i="8"/>
  <c r="AX183" i="8" s="1"/>
  <c r="AW187" i="8"/>
  <c r="AX187" i="8" s="1"/>
  <c r="AW201" i="8"/>
  <c r="AX201" i="8" s="1"/>
  <c r="AX207" i="7"/>
  <c r="AY207" i="7" s="1"/>
  <c r="Y207" i="7"/>
  <c r="Z207" i="7" s="1"/>
  <c r="AX215" i="7"/>
  <c r="AY215" i="7" s="1"/>
  <c r="Y215" i="7"/>
  <c r="Z215" i="7" s="1"/>
  <c r="AO185" i="8"/>
  <c r="AP185" i="8" s="1"/>
  <c r="AO175" i="8"/>
  <c r="AP175" i="8" s="1"/>
  <c r="Y163" i="8"/>
  <c r="Z163" i="8" s="1"/>
  <c r="Y170" i="8"/>
  <c r="Z170" i="8" s="1"/>
  <c r="Y184" i="8"/>
  <c r="Z184" i="8" s="1"/>
  <c r="Y202" i="8"/>
  <c r="Z202" i="8" s="1"/>
  <c r="Y207" i="8"/>
  <c r="Z207" i="8" s="1"/>
  <c r="AW159" i="8"/>
  <c r="AX159" i="8" s="1"/>
  <c r="AW205" i="8"/>
  <c r="AX205" i="8" s="1"/>
  <c r="AO207" i="8"/>
  <c r="AP207" i="8" s="1"/>
  <c r="AO202" i="8"/>
  <c r="AP202" i="8" s="1"/>
  <c r="AO199" i="8"/>
  <c r="AP199" i="8" s="1"/>
  <c r="AO180" i="8"/>
  <c r="AP180" i="8" s="1"/>
  <c r="AO178" i="8"/>
  <c r="AP178" i="8" s="1"/>
  <c r="AO173" i="8"/>
  <c r="AP173" i="8" s="1"/>
  <c r="AO166" i="8"/>
  <c r="AP166" i="8" s="1"/>
  <c r="AO159" i="8"/>
  <c r="AP159" i="8" s="1"/>
  <c r="Y198" i="8"/>
  <c r="Z198" i="8" s="1"/>
  <c r="Y200" i="8"/>
  <c r="Z200" i="8" s="1"/>
  <c r="AW177" i="8"/>
  <c r="AX177" i="8" s="1"/>
  <c r="AW191" i="8"/>
  <c r="AX191" i="8" s="1"/>
  <c r="AW195" i="8"/>
  <c r="AX195" i="8" s="1"/>
  <c r="AP187" i="7"/>
  <c r="AQ187" i="7" s="1"/>
  <c r="Y158" i="7"/>
  <c r="Z158" i="7" s="1"/>
  <c r="AX158" i="7"/>
  <c r="AY158" i="7" s="1"/>
  <c r="Y166" i="7"/>
  <c r="Z166" i="7" s="1"/>
  <c r="AX166" i="7"/>
  <c r="AY166" i="7" s="1"/>
  <c r="Y174" i="7"/>
  <c r="Z174" i="7" s="1"/>
  <c r="AX174" i="7"/>
  <c r="AY174" i="7" s="1"/>
  <c r="Y182" i="7"/>
  <c r="Z182" i="7" s="1"/>
  <c r="AX182" i="7"/>
  <c r="AY182" i="7" s="1"/>
  <c r="Y190" i="7"/>
  <c r="Z190" i="7" s="1"/>
  <c r="AX190" i="7"/>
  <c r="AY190" i="7" s="1"/>
  <c r="Y198" i="7"/>
  <c r="Z198" i="7" s="1"/>
  <c r="AX198" i="7"/>
  <c r="AY198" i="7" s="1"/>
  <c r="Y206" i="7"/>
  <c r="Z206" i="7" s="1"/>
  <c r="AX206" i="7"/>
  <c r="AY206" i="7" s="1"/>
  <c r="AO205" i="8"/>
  <c r="AP205" i="8" s="1"/>
  <c r="AO191" i="8"/>
  <c r="AP191" i="8" s="1"/>
  <c r="AO162" i="8"/>
  <c r="AP162" i="8" s="1"/>
  <c r="Y173" i="8"/>
  <c r="Z173" i="8" s="1"/>
  <c r="Y180" i="8"/>
  <c r="Z180" i="8" s="1"/>
  <c r="AW157" i="8"/>
  <c r="AX157" i="8" s="1"/>
  <c r="AW165" i="8"/>
  <c r="AX165" i="8" s="1"/>
  <c r="AW171" i="8"/>
  <c r="AX171" i="8" s="1"/>
  <c r="AW174" i="8"/>
  <c r="AX174" i="8" s="1"/>
  <c r="AP210" i="7"/>
  <c r="AQ210" i="7" s="1"/>
  <c r="AX210" i="7"/>
  <c r="AY210" i="7" s="1"/>
  <c r="Y210" i="7"/>
  <c r="Z210" i="7" s="1"/>
  <c r="AX218" i="7"/>
  <c r="AY218" i="7" s="1"/>
  <c r="Y218" i="7"/>
  <c r="Z218" i="7" s="1"/>
  <c r="AP218" i="7"/>
  <c r="AQ218" i="7" s="1"/>
  <c r="AO212" i="8"/>
  <c r="AP212" i="8" s="1"/>
  <c r="AG212" i="8"/>
  <c r="AH212" i="8" s="1"/>
  <c r="AW212" i="8"/>
  <c r="AX212" i="8" s="1"/>
  <c r="AO169" i="8"/>
  <c r="AP169" i="8" s="1"/>
  <c r="AO160" i="8"/>
  <c r="AP160" i="8" s="1"/>
  <c r="AO155" i="8"/>
  <c r="AP155" i="8" s="1"/>
  <c r="Y166" i="8"/>
  <c r="Z166" i="8" s="1"/>
  <c r="Y171" i="8"/>
  <c r="Z171" i="8" s="1"/>
  <c r="Y178" i="8"/>
  <c r="Z178" i="8" s="1"/>
  <c r="Y185" i="8"/>
  <c r="Z185" i="8" s="1"/>
  <c r="Y203" i="8"/>
  <c r="Z203" i="8" s="1"/>
  <c r="AW168" i="8"/>
  <c r="AX168" i="8" s="1"/>
  <c r="AW199" i="8"/>
  <c r="AX199" i="8" s="1"/>
  <c r="AW203" i="8"/>
  <c r="AX203" i="8" s="1"/>
  <c r="AX152" i="7"/>
  <c r="AY152" i="7" s="1"/>
  <c r="Y152" i="7"/>
  <c r="Z152" i="7" s="1"/>
  <c r="AX160" i="7"/>
  <c r="AY160" i="7" s="1"/>
  <c r="Y160" i="7"/>
  <c r="Z160" i="7" s="1"/>
  <c r="AX168" i="7"/>
  <c r="AY168" i="7" s="1"/>
  <c r="Y168" i="7"/>
  <c r="Z168" i="7" s="1"/>
  <c r="AX176" i="7"/>
  <c r="AY176" i="7" s="1"/>
  <c r="Y176" i="7"/>
  <c r="Z176" i="7" s="1"/>
  <c r="AP176" i="7"/>
  <c r="AQ176" i="7" s="1"/>
  <c r="AG184" i="7"/>
  <c r="AH184" i="7" s="1"/>
  <c r="AX184" i="7"/>
  <c r="AY184" i="7" s="1"/>
  <c r="Y184" i="7"/>
  <c r="Z184" i="7" s="1"/>
  <c r="AG192" i="7"/>
  <c r="AH192" i="7" s="1"/>
  <c r="AX192" i="7"/>
  <c r="AY192" i="7" s="1"/>
  <c r="Y192" i="7"/>
  <c r="Z192" i="7" s="1"/>
  <c r="AX200" i="7"/>
  <c r="AY200" i="7" s="1"/>
  <c r="Y200" i="7"/>
  <c r="Z200" i="7" s="1"/>
  <c r="AP200" i="7"/>
  <c r="AQ200" i="7" s="1"/>
  <c r="AG215" i="7"/>
  <c r="AH215" i="7" s="1"/>
  <c r="AO154" i="8"/>
  <c r="AP154" i="8" s="1"/>
  <c r="AW154" i="8"/>
  <c r="AX154" i="8" s="1"/>
  <c r="AW186" i="8"/>
  <c r="AX186" i="8" s="1"/>
  <c r="Y186" i="8"/>
  <c r="Z186" i="8" s="1"/>
  <c r="AW194" i="8"/>
  <c r="AX194" i="8" s="1"/>
  <c r="Y194" i="8"/>
  <c r="Z194" i="8" s="1"/>
  <c r="Y156" i="8"/>
  <c r="Z156" i="8" s="1"/>
  <c r="AW156" i="8"/>
  <c r="AX156" i="8" s="1"/>
  <c r="AO164" i="8"/>
  <c r="AP164" i="8" s="1"/>
  <c r="AW164" i="8"/>
  <c r="AX164" i="8" s="1"/>
  <c r="AW188" i="8"/>
  <c r="AX188" i="8" s="1"/>
  <c r="AO188" i="8"/>
  <c r="AP188" i="8" s="1"/>
  <c r="AW196" i="8"/>
  <c r="AX196" i="8" s="1"/>
  <c r="Y196" i="8"/>
  <c r="Z196" i="8" s="1"/>
  <c r="AW204" i="8"/>
  <c r="AX204" i="8" s="1"/>
  <c r="Y204" i="8"/>
  <c r="Z204" i="8" s="1"/>
  <c r="Y181" i="8"/>
  <c r="Z181" i="8" s="1"/>
  <c r="AO181" i="8"/>
  <c r="AP181" i="8" s="1"/>
  <c r="AW182" i="8"/>
  <c r="AX182" i="8" s="1"/>
  <c r="AO182" i="8"/>
  <c r="AP182" i="8" s="1"/>
  <c r="AW206" i="8"/>
  <c r="AX206" i="8" s="1"/>
  <c r="AO206" i="8"/>
  <c r="AP206" i="8" s="1"/>
  <c r="AW152" i="8"/>
  <c r="AX152" i="8" s="1"/>
  <c r="Y152" i="8"/>
  <c r="Z152" i="8" s="1"/>
  <c r="AO200" i="8"/>
  <c r="AP200" i="8" s="1"/>
  <c r="AO192" i="8"/>
  <c r="AP192" i="8" s="1"/>
  <c r="AO189" i="8"/>
  <c r="AP189" i="8" s="1"/>
  <c r="AO183" i="8"/>
  <c r="AP183" i="8" s="1"/>
  <c r="AO176" i="8"/>
  <c r="AP176" i="8" s="1"/>
  <c r="Y157" i="8"/>
  <c r="Z157" i="8" s="1"/>
  <c r="Y164" i="8"/>
  <c r="Z164" i="8" s="1"/>
  <c r="Y169" i="8"/>
  <c r="Z169" i="8" s="1"/>
  <c r="Y176" i="8"/>
  <c r="Z176" i="8" s="1"/>
  <c r="AW163" i="8"/>
  <c r="AX163" i="8" s="1"/>
  <c r="AW189" i="8"/>
  <c r="AX189" i="8" s="1"/>
  <c r="L211" i="8"/>
  <c r="U211" i="8" s="1"/>
  <c r="AK211" i="8" s="1"/>
  <c r="AX153" i="7"/>
  <c r="AY153" i="7" s="1"/>
  <c r="Y153" i="7"/>
  <c r="Z153" i="7" s="1"/>
  <c r="AX161" i="7"/>
  <c r="AY161" i="7" s="1"/>
  <c r="Y161" i="7"/>
  <c r="Z161" i="7" s="1"/>
  <c r="AX169" i="7"/>
  <c r="AY169" i="7" s="1"/>
  <c r="Y169" i="7"/>
  <c r="Z169" i="7" s="1"/>
  <c r="AX177" i="7"/>
  <c r="AY177" i="7" s="1"/>
  <c r="Y177" i="7"/>
  <c r="Z177" i="7" s="1"/>
  <c r="AX185" i="7"/>
  <c r="AY185" i="7" s="1"/>
  <c r="Y185" i="7"/>
  <c r="Z185" i="7" s="1"/>
  <c r="AX193" i="7"/>
  <c r="AY193" i="7" s="1"/>
  <c r="Y193" i="7"/>
  <c r="Z193" i="7" s="1"/>
  <c r="AP201" i="7"/>
  <c r="AQ201" i="7" s="1"/>
  <c r="AX201" i="7"/>
  <c r="AY201" i="7" s="1"/>
  <c r="Y201" i="7"/>
  <c r="Z201" i="7" s="1"/>
  <c r="AX154" i="7"/>
  <c r="AY154" i="7" s="1"/>
  <c r="Y154" i="7"/>
  <c r="Z154" i="7" s="1"/>
  <c r="Y162" i="7"/>
  <c r="Z162" i="7" s="1"/>
  <c r="AX162" i="7"/>
  <c r="AY162" i="7" s="1"/>
  <c r="Y170" i="7"/>
  <c r="Z170" i="7" s="1"/>
  <c r="AX170" i="7"/>
  <c r="AY170" i="7" s="1"/>
  <c r="AX178" i="7"/>
  <c r="AY178" i="7" s="1"/>
  <c r="Y178" i="7"/>
  <c r="Z178" i="7" s="1"/>
  <c r="AX186" i="7"/>
  <c r="AY186" i="7" s="1"/>
  <c r="Y186" i="7"/>
  <c r="Z186" i="7" s="1"/>
  <c r="Y194" i="7"/>
  <c r="Z194" i="7" s="1"/>
  <c r="AX194" i="7"/>
  <c r="AY194" i="7" s="1"/>
  <c r="Y202" i="7"/>
  <c r="Z202" i="7" s="1"/>
  <c r="AX202" i="7"/>
  <c r="AY202" i="7" s="1"/>
  <c r="AP209" i="7"/>
  <c r="AQ209" i="7" s="1"/>
  <c r="AX209" i="7"/>
  <c r="AY209" i="7" s="1"/>
  <c r="Y209" i="7"/>
  <c r="Z209" i="7" s="1"/>
  <c r="AP217" i="7"/>
  <c r="AQ217" i="7" s="1"/>
  <c r="AX217" i="7"/>
  <c r="AY217" i="7" s="1"/>
  <c r="Y217" i="7"/>
  <c r="Z217" i="7" s="1"/>
  <c r="L154" i="7"/>
  <c r="L158" i="7"/>
  <c r="L162" i="7"/>
  <c r="L166" i="7"/>
  <c r="L170" i="7"/>
  <c r="L174" i="7"/>
  <c r="U174" i="7" s="1"/>
  <c r="AK174" i="7" s="1"/>
  <c r="L178" i="7"/>
  <c r="L182" i="7"/>
  <c r="Y211" i="7"/>
  <c r="Z211" i="7" s="1"/>
  <c r="AX211" i="7"/>
  <c r="AY211" i="7" s="1"/>
  <c r="AX219" i="7"/>
  <c r="AY219" i="7" s="1"/>
  <c r="Y219" i="7"/>
  <c r="Z219" i="7" s="1"/>
  <c r="J171" i="7"/>
  <c r="S171" i="7" s="1"/>
  <c r="AI171" i="7" s="1"/>
  <c r="Y212" i="7"/>
  <c r="Z212" i="7" s="1"/>
  <c r="AP212" i="7"/>
  <c r="AQ212" i="7" s="1"/>
  <c r="AX212" i="7"/>
  <c r="AY212" i="7" s="1"/>
  <c r="Y220" i="7"/>
  <c r="Z220" i="7" s="1"/>
  <c r="AG220" i="7"/>
  <c r="AH220" i="7" s="1"/>
  <c r="AX220" i="7"/>
  <c r="AY220" i="7" s="1"/>
  <c r="J176" i="7"/>
  <c r="S176" i="7" s="1"/>
  <c r="AI176" i="7" s="1"/>
  <c r="Y164" i="7"/>
  <c r="Z164" i="7" s="1"/>
  <c r="AX156" i="7"/>
  <c r="AY156" i="7" s="1"/>
  <c r="Y151" i="7"/>
  <c r="Z151" i="7" s="1"/>
  <c r="AX151" i="7"/>
  <c r="AY151" i="7" s="1"/>
  <c r="AX159" i="7"/>
  <c r="AY159" i="7" s="1"/>
  <c r="Y159" i="7"/>
  <c r="Z159" i="7" s="1"/>
  <c r="AX167" i="7"/>
  <c r="AY167" i="7" s="1"/>
  <c r="Y167" i="7"/>
  <c r="Z167" i="7" s="1"/>
  <c r="AX175" i="7"/>
  <c r="AY175" i="7" s="1"/>
  <c r="Y175" i="7"/>
  <c r="Z175" i="7" s="1"/>
  <c r="AX183" i="7"/>
  <c r="AY183" i="7" s="1"/>
  <c r="Y183" i="7"/>
  <c r="Z183" i="7" s="1"/>
  <c r="AP191" i="7"/>
  <c r="AQ191" i="7" s="1"/>
  <c r="AX191" i="7"/>
  <c r="AY191" i="7" s="1"/>
  <c r="Y191" i="7"/>
  <c r="Z191" i="7" s="1"/>
  <c r="AP199" i="7"/>
  <c r="AQ199" i="7" s="1"/>
  <c r="AX199" i="7"/>
  <c r="AY199" i="7" s="1"/>
  <c r="Y199" i="7"/>
  <c r="Z199" i="7" s="1"/>
  <c r="AX208" i="7"/>
  <c r="AY208" i="7" s="1"/>
  <c r="Y208" i="7"/>
  <c r="Z208" i="7" s="1"/>
  <c r="AX216" i="7"/>
  <c r="AY216" i="7" s="1"/>
  <c r="Y216" i="7"/>
  <c r="Z216" i="7" s="1"/>
  <c r="Y204" i="7"/>
  <c r="Z204" i="7" s="1"/>
  <c r="AX180" i="7"/>
  <c r="AY180" i="7" s="1"/>
  <c r="Y180" i="7"/>
  <c r="Z180" i="7" s="1"/>
  <c r="AX204" i="7"/>
  <c r="AY204" i="7" s="1"/>
  <c r="Y196" i="7"/>
  <c r="Z196" i="7" s="1"/>
  <c r="AX188" i="7"/>
  <c r="AY188" i="7" s="1"/>
  <c r="Y172" i="7"/>
  <c r="Z172" i="7" s="1"/>
  <c r="Y213" i="7"/>
  <c r="Z213" i="7" s="1"/>
  <c r="AX213" i="7"/>
  <c r="AY213" i="7" s="1"/>
  <c r="AP221" i="7"/>
  <c r="AQ221" i="7" s="1"/>
  <c r="Y221" i="7"/>
  <c r="Z221" i="7" s="1"/>
  <c r="AX221" i="7"/>
  <c r="AY221" i="7" s="1"/>
  <c r="J177" i="7"/>
  <c r="S177" i="7" s="1"/>
  <c r="AI177" i="7" s="1"/>
  <c r="AX172" i="7"/>
  <c r="AY172" i="7" s="1"/>
  <c r="AP188" i="7"/>
  <c r="AQ188" i="7" s="1"/>
  <c r="Y157" i="7"/>
  <c r="Z157" i="7" s="1"/>
  <c r="AX157" i="7"/>
  <c r="AY157" i="7" s="1"/>
  <c r="Y165" i="7"/>
  <c r="Z165" i="7" s="1"/>
  <c r="AX165" i="7"/>
  <c r="AY165" i="7" s="1"/>
  <c r="AG173" i="7"/>
  <c r="AH173" i="7" s="1"/>
  <c r="Y173" i="7"/>
  <c r="Z173" i="7" s="1"/>
  <c r="AX173" i="7"/>
  <c r="AY173" i="7" s="1"/>
  <c r="Y181" i="7"/>
  <c r="Z181" i="7" s="1"/>
  <c r="AX181" i="7"/>
  <c r="AY181" i="7" s="1"/>
  <c r="Y189" i="7"/>
  <c r="Z189" i="7" s="1"/>
  <c r="AX189" i="7"/>
  <c r="AY189" i="7" s="1"/>
  <c r="Y197" i="7"/>
  <c r="Z197" i="7" s="1"/>
  <c r="AX197" i="7"/>
  <c r="AY197" i="7" s="1"/>
  <c r="AG205" i="7"/>
  <c r="AH205" i="7" s="1"/>
  <c r="Y205" i="7"/>
  <c r="Z205" i="7" s="1"/>
  <c r="AX205" i="7"/>
  <c r="AY205" i="7" s="1"/>
  <c r="AG214" i="7"/>
  <c r="AH214" i="7" s="1"/>
  <c r="Y214" i="7"/>
  <c r="Z214" i="7" s="1"/>
  <c r="AX214" i="7"/>
  <c r="AY214" i="7" s="1"/>
  <c r="L216" i="7"/>
  <c r="L306" i="11"/>
  <c r="U306" i="11" s="1"/>
  <c r="AK306" i="11" s="1"/>
  <c r="AS306" i="11" s="1"/>
  <c r="L290" i="11"/>
  <c r="U290" i="11" s="1"/>
  <c r="AK290" i="11" s="1"/>
  <c r="AS290" i="11" s="1"/>
  <c r="AI281" i="11"/>
  <c r="AQ281" i="11" s="1"/>
  <c r="J309" i="11"/>
  <c r="S309" i="11" s="1"/>
  <c r="AI309" i="11" s="1"/>
  <c r="AQ309" i="11" s="1"/>
  <c r="L309" i="11"/>
  <c r="U309" i="11" s="1"/>
  <c r="AK309" i="11" s="1"/>
  <c r="AS309" i="11" s="1"/>
  <c r="L277" i="11"/>
  <c r="U277" i="11" s="1"/>
  <c r="AK277" i="11" s="1"/>
  <c r="AS277" i="11" s="1"/>
  <c r="J277" i="11"/>
  <c r="S277" i="11" s="1"/>
  <c r="L307" i="11" s="1"/>
  <c r="U307" i="11" s="1"/>
  <c r="AK307" i="11" s="1"/>
  <c r="AS307" i="11" s="1"/>
  <c r="J273" i="11"/>
  <c r="S273" i="11" s="1"/>
  <c r="AI273" i="11" s="1"/>
  <c r="AQ273" i="11" s="1"/>
  <c r="L266" i="11"/>
  <c r="U266" i="11" s="1"/>
  <c r="AK266" i="11" s="1"/>
  <c r="AS266" i="11" s="1"/>
  <c r="L283" i="11"/>
  <c r="U283" i="11" s="1"/>
  <c r="AK283" i="11" s="1"/>
  <c r="AS283" i="11" s="1"/>
  <c r="L299" i="11"/>
  <c r="U299" i="11" s="1"/>
  <c r="AK299" i="11" s="1"/>
  <c r="AS299" i="11" s="1"/>
  <c r="AI278" i="11"/>
  <c r="AQ278" i="11" s="1"/>
  <c r="J322" i="11"/>
  <c r="S322" i="11" s="1"/>
  <c r="AI322" i="11" s="1"/>
  <c r="AQ322" i="11" s="1"/>
  <c r="L322" i="11"/>
  <c r="U322" i="11" s="1"/>
  <c r="AK322" i="11" s="1"/>
  <c r="AS322" i="11" s="1"/>
  <c r="J307" i="11"/>
  <c r="S307" i="11" s="1"/>
  <c r="AI307" i="11" s="1"/>
  <c r="AQ307" i="11" s="1"/>
  <c r="AI290" i="11"/>
  <c r="AQ290" i="11" s="1"/>
  <c r="J318" i="11"/>
  <c r="S318" i="11" s="1"/>
  <c r="AI318" i="11" s="1"/>
  <c r="AQ318" i="11" s="1"/>
  <c r="L318" i="11"/>
  <c r="U318" i="11" s="1"/>
  <c r="AK318" i="11" s="1"/>
  <c r="AS318" i="11" s="1"/>
  <c r="AI272" i="11"/>
  <c r="AQ272" i="11" s="1"/>
  <c r="L301" i="11"/>
  <c r="U301" i="11" s="1"/>
  <c r="AK301" i="11" s="1"/>
  <c r="AS301" i="11" s="1"/>
  <c r="J301" i="11"/>
  <c r="S301" i="11" s="1"/>
  <c r="AI301" i="11" s="1"/>
  <c r="AQ301" i="11" s="1"/>
  <c r="AI271" i="11"/>
  <c r="AQ271" i="11" s="1"/>
  <c r="J315" i="11"/>
  <c r="S315" i="11" s="1"/>
  <c r="AI315" i="11" s="1"/>
  <c r="AQ315" i="11" s="1"/>
  <c r="L315" i="11"/>
  <c r="U315" i="11" s="1"/>
  <c r="AK315" i="11" s="1"/>
  <c r="AS315" i="11" s="1"/>
  <c r="AI270" i="11"/>
  <c r="AQ270" i="11" s="1"/>
  <c r="J300" i="11"/>
  <c r="S300" i="11" s="1"/>
  <c r="AI300" i="11" s="1"/>
  <c r="AQ300" i="11" s="1"/>
  <c r="L300" i="11"/>
  <c r="U300" i="11" s="1"/>
  <c r="AK300" i="11" s="1"/>
  <c r="AS300" i="11" s="1"/>
  <c r="AI283" i="11"/>
  <c r="AQ283" i="11" s="1"/>
  <c r="J310" i="11"/>
  <c r="S310" i="11" s="1"/>
  <c r="AI310" i="11" s="1"/>
  <c r="AQ310" i="11" s="1"/>
  <c r="L310" i="11"/>
  <c r="U310" i="11" s="1"/>
  <c r="AK310" i="11" s="1"/>
  <c r="AS310" i="11" s="1"/>
  <c r="L273" i="11"/>
  <c r="U273" i="11" s="1"/>
  <c r="AK273" i="11" s="1"/>
  <c r="AS273" i="11" s="1"/>
  <c r="L213" i="7"/>
  <c r="L215" i="7"/>
  <c r="Y209" i="8"/>
  <c r="Z209" i="8" s="1"/>
  <c r="AO209" i="8"/>
  <c r="AP209" i="8" s="1"/>
  <c r="U220" i="7"/>
  <c r="AK220" i="7" s="1"/>
  <c r="J204" i="7"/>
  <c r="S204" i="7" s="1"/>
  <c r="AI204" i="7" s="1"/>
  <c r="J200" i="7"/>
  <c r="S200" i="7" s="1"/>
  <c r="AI200" i="7" s="1"/>
  <c r="J203" i="7"/>
  <c r="S203" i="7" s="1"/>
  <c r="AI203" i="7" s="1"/>
  <c r="AP214" i="7"/>
  <c r="AQ214" i="7" s="1"/>
  <c r="AG218" i="7"/>
  <c r="AH218" i="7" s="1"/>
  <c r="AP172" i="7"/>
  <c r="AQ172" i="7" s="1"/>
  <c r="AG180" i="7"/>
  <c r="AH180" i="7" s="1"/>
  <c r="AG174" i="7"/>
  <c r="AH174" i="7" s="1"/>
  <c r="AP174" i="7"/>
  <c r="AQ174" i="7" s="1"/>
  <c r="AG176" i="7"/>
  <c r="AH176" i="7" s="1"/>
  <c r="AG191" i="7"/>
  <c r="AH191" i="7" s="1"/>
  <c r="AG202" i="7"/>
  <c r="AH202" i="7" s="1"/>
  <c r="AP202" i="7"/>
  <c r="AQ202" i="7" s="1"/>
  <c r="AP211" i="7"/>
  <c r="AQ211" i="7" s="1"/>
  <c r="AG211" i="7"/>
  <c r="AH211" i="7" s="1"/>
  <c r="J175" i="7"/>
  <c r="S175" i="7" s="1"/>
  <c r="AP196" i="7"/>
  <c r="AQ196" i="7" s="1"/>
  <c r="AP192" i="7"/>
  <c r="AQ192" i="7" s="1"/>
  <c r="AP205" i="7"/>
  <c r="AQ205" i="7" s="1"/>
  <c r="J201" i="7"/>
  <c r="S201" i="7" s="1"/>
  <c r="AI201" i="7" s="1"/>
  <c r="AP184" i="7"/>
  <c r="AQ184" i="7" s="1"/>
  <c r="AG188" i="7"/>
  <c r="AH188" i="7" s="1"/>
  <c r="AG179" i="7"/>
  <c r="AH179" i="7" s="1"/>
  <c r="AP171" i="7"/>
  <c r="AQ171" i="7" s="1"/>
  <c r="J172" i="7"/>
  <c r="S172" i="7" s="1"/>
  <c r="AJ173" i="7"/>
  <c r="AP207" i="7"/>
  <c r="AQ207" i="7" s="1"/>
  <c r="AH199" i="7"/>
  <c r="AP178" i="7"/>
  <c r="AQ178" i="7" s="1"/>
  <c r="AG209" i="7"/>
  <c r="AH209" i="7" s="1"/>
  <c r="AG210" i="7"/>
  <c r="AH210" i="7" s="1"/>
  <c r="AG208" i="7"/>
  <c r="AH208" i="7" s="1"/>
  <c r="AG200" i="7"/>
  <c r="AH200" i="7" s="1"/>
  <c r="AG201" i="7"/>
  <c r="AH201" i="7" s="1"/>
  <c r="AG183" i="7"/>
  <c r="AH183" i="7" s="1"/>
  <c r="AG175" i="7"/>
  <c r="AH175" i="7" s="1"/>
  <c r="AP173" i="7"/>
  <c r="AQ173" i="7" s="1"/>
  <c r="AG177" i="7"/>
  <c r="AH177" i="7" s="1"/>
  <c r="L212" i="8"/>
  <c r="U212" i="8" s="1"/>
  <c r="AK212" i="8" s="1"/>
  <c r="L210" i="8"/>
  <c r="U210" i="8" s="1"/>
  <c r="AK210" i="8" s="1"/>
  <c r="L209" i="8"/>
  <c r="U209" i="8" s="1"/>
  <c r="AK209" i="8" s="1"/>
  <c r="L208" i="8"/>
  <c r="U208" i="8" s="1"/>
  <c r="AK208" i="8" s="1"/>
  <c r="AR212" i="8"/>
  <c r="AZ212" i="8"/>
  <c r="AB212" i="8"/>
  <c r="AZ208" i="8"/>
  <c r="AR208" i="8"/>
  <c r="AB208" i="8"/>
  <c r="AY212" i="8"/>
  <c r="AA212" i="8"/>
  <c r="AQ212" i="8"/>
  <c r="AW211" i="8"/>
  <c r="AX211" i="8" s="1"/>
  <c r="AZ210" i="8"/>
  <c r="AG209" i="8"/>
  <c r="AH209" i="8" s="1"/>
  <c r="AR211" i="8"/>
  <c r="Y210" i="8"/>
  <c r="Z210" i="8" s="1"/>
  <c r="Y212" i="8"/>
  <c r="Z212" i="8" s="1"/>
  <c r="AB211" i="8"/>
  <c r="AW210" i="8"/>
  <c r="AX210" i="8" s="1"/>
  <c r="AO211" i="8"/>
  <c r="AP211" i="8" s="1"/>
  <c r="AR210" i="8"/>
  <c r="AG211" i="8"/>
  <c r="AH211" i="8" s="1"/>
  <c r="AB171" i="7" l="1"/>
  <c r="BA171" i="7" s="1"/>
  <c r="BY171" i="7" s="1"/>
  <c r="BQ171" i="7"/>
  <c r="AB213" i="7"/>
  <c r="BA213" i="7" s="1"/>
  <c r="BY213" i="7" s="1"/>
  <c r="BQ213" i="7"/>
  <c r="AB221" i="7"/>
  <c r="BA221" i="7" s="1"/>
  <c r="BY221" i="7" s="1"/>
  <c r="BQ221" i="7"/>
  <c r="AB190" i="7"/>
  <c r="BA190" i="7" s="1"/>
  <c r="BY190" i="7" s="1"/>
  <c r="BQ190" i="7"/>
  <c r="AB183" i="7"/>
  <c r="BA183" i="7" s="1"/>
  <c r="BY183" i="7" s="1"/>
  <c r="BQ183" i="7"/>
  <c r="AB191" i="7"/>
  <c r="BA191" i="7" s="1"/>
  <c r="BY191" i="7" s="1"/>
  <c r="BQ191" i="7"/>
  <c r="AB200" i="7"/>
  <c r="BA200" i="7" s="1"/>
  <c r="BY200" i="7" s="1"/>
  <c r="BQ200" i="7"/>
  <c r="AB206" i="7"/>
  <c r="BA206" i="7" s="1"/>
  <c r="BY206" i="7" s="1"/>
  <c r="BQ206" i="7"/>
  <c r="AB181" i="7"/>
  <c r="BA181" i="7" s="1"/>
  <c r="BY181" i="7" s="1"/>
  <c r="BQ181" i="7"/>
  <c r="AB198" i="7"/>
  <c r="BA198" i="7" s="1"/>
  <c r="BY198" i="7" s="1"/>
  <c r="BQ198" i="7"/>
  <c r="AB218" i="7"/>
  <c r="BA218" i="7" s="1"/>
  <c r="BY218" i="7" s="1"/>
  <c r="BQ218" i="7"/>
  <c r="AB203" i="7"/>
  <c r="BA203" i="7" s="1"/>
  <c r="BY203" i="7" s="1"/>
  <c r="BQ203" i="7"/>
  <c r="AB175" i="7"/>
  <c r="BA175" i="7" s="1"/>
  <c r="BY175" i="7" s="1"/>
  <c r="BQ175" i="7"/>
  <c r="AB202" i="7"/>
  <c r="BA202" i="7" s="1"/>
  <c r="BY202" i="7" s="1"/>
  <c r="BQ202" i="7"/>
  <c r="AB184" i="7"/>
  <c r="BA184" i="7" s="1"/>
  <c r="BY184" i="7" s="1"/>
  <c r="BQ184" i="7"/>
  <c r="AB192" i="7"/>
  <c r="BA192" i="7" s="1"/>
  <c r="BY192" i="7" s="1"/>
  <c r="BQ192" i="7"/>
  <c r="AB185" i="7"/>
  <c r="BA185" i="7" s="1"/>
  <c r="BY185" i="7" s="1"/>
  <c r="BQ185" i="7"/>
  <c r="AB193" i="7"/>
  <c r="BA193" i="7" s="1"/>
  <c r="BY193" i="7" s="1"/>
  <c r="BQ193" i="7"/>
  <c r="AB197" i="7"/>
  <c r="BA197" i="7" s="1"/>
  <c r="BY197" i="7" s="1"/>
  <c r="BQ197" i="7"/>
  <c r="AB204" i="7"/>
  <c r="BA204" i="7" s="1"/>
  <c r="BY204" i="7" s="1"/>
  <c r="BQ204" i="7"/>
  <c r="AB174" i="7"/>
  <c r="BA174" i="7" s="1"/>
  <c r="BY174" i="7" s="1"/>
  <c r="BQ174" i="7"/>
  <c r="AB216" i="7"/>
  <c r="BA216" i="7" s="1"/>
  <c r="BY216" i="7" s="1"/>
  <c r="BQ216" i="7"/>
  <c r="AS173" i="7"/>
  <c r="BI173" i="7"/>
  <c r="CG173" i="7" s="1"/>
  <c r="AB212" i="7"/>
  <c r="BA212" i="7" s="1"/>
  <c r="BY212" i="7" s="1"/>
  <c r="BQ212" i="7"/>
  <c r="AB209" i="7"/>
  <c r="BA209" i="7" s="1"/>
  <c r="BY209" i="7" s="1"/>
  <c r="BQ209" i="7"/>
  <c r="AB205" i="7"/>
  <c r="BA205" i="7" s="1"/>
  <c r="BY205" i="7" s="1"/>
  <c r="BQ205" i="7"/>
  <c r="AB177" i="7"/>
  <c r="BA177" i="7" s="1"/>
  <c r="BY177" i="7" s="1"/>
  <c r="BQ177" i="7"/>
  <c r="AB199" i="7"/>
  <c r="BA199" i="7" s="1"/>
  <c r="BY199" i="7" s="1"/>
  <c r="BQ199" i="7"/>
  <c r="AB201" i="7"/>
  <c r="BA201" i="7" s="1"/>
  <c r="BY201" i="7" s="1"/>
  <c r="BQ201" i="7"/>
  <c r="AB208" i="7"/>
  <c r="BA208" i="7" s="1"/>
  <c r="BY208" i="7" s="1"/>
  <c r="BQ208" i="7"/>
  <c r="AB186" i="7"/>
  <c r="BA186" i="7" s="1"/>
  <c r="BY186" i="7" s="1"/>
  <c r="BQ186" i="7"/>
  <c r="AB194" i="7"/>
  <c r="BA194" i="7" s="1"/>
  <c r="BY194" i="7" s="1"/>
  <c r="BQ194" i="7"/>
  <c r="AB187" i="7"/>
  <c r="BA187" i="7" s="1"/>
  <c r="BY187" i="7" s="1"/>
  <c r="BQ187" i="7"/>
  <c r="AB195" i="7"/>
  <c r="BA195" i="7" s="1"/>
  <c r="BY195" i="7" s="1"/>
  <c r="BQ195" i="7"/>
  <c r="AB215" i="7"/>
  <c r="BA215" i="7" s="1"/>
  <c r="BY215" i="7" s="1"/>
  <c r="BQ215" i="7"/>
  <c r="AB172" i="7"/>
  <c r="BA172" i="7" s="1"/>
  <c r="BY172" i="7" s="1"/>
  <c r="BQ172" i="7"/>
  <c r="AB217" i="7"/>
  <c r="BA217" i="7" s="1"/>
  <c r="BY217" i="7" s="1"/>
  <c r="BQ217" i="7"/>
  <c r="AB180" i="7"/>
  <c r="BA180" i="7" s="1"/>
  <c r="BY180" i="7" s="1"/>
  <c r="BQ180" i="7"/>
  <c r="AB214" i="7"/>
  <c r="BA214" i="7" s="1"/>
  <c r="BY214" i="7" s="1"/>
  <c r="BQ214" i="7"/>
  <c r="AB211" i="7"/>
  <c r="BA211" i="7" s="1"/>
  <c r="BY211" i="7" s="1"/>
  <c r="BQ211" i="7"/>
  <c r="AB207" i="7"/>
  <c r="BA207" i="7" s="1"/>
  <c r="BY207" i="7" s="1"/>
  <c r="BQ207" i="7"/>
  <c r="AB179" i="7"/>
  <c r="BA179" i="7" s="1"/>
  <c r="BY179" i="7" s="1"/>
  <c r="BQ179" i="7"/>
  <c r="AB178" i="7"/>
  <c r="BA178" i="7" s="1"/>
  <c r="BY178" i="7" s="1"/>
  <c r="BQ178" i="7"/>
  <c r="AB188" i="7"/>
  <c r="BA188" i="7" s="1"/>
  <c r="BY188" i="7" s="1"/>
  <c r="BQ188" i="7"/>
  <c r="AB196" i="7"/>
  <c r="BA196" i="7" s="1"/>
  <c r="BY196" i="7" s="1"/>
  <c r="BQ196" i="7"/>
  <c r="AB220" i="7"/>
  <c r="BA220" i="7" s="1"/>
  <c r="BY220" i="7" s="1"/>
  <c r="BQ220" i="7"/>
  <c r="AB189" i="7"/>
  <c r="BA189" i="7" s="1"/>
  <c r="BY189" i="7" s="1"/>
  <c r="BQ189" i="7"/>
  <c r="AB219" i="7"/>
  <c r="BA219" i="7" s="1"/>
  <c r="BY219" i="7" s="1"/>
  <c r="BQ219" i="7"/>
  <c r="AB176" i="7"/>
  <c r="BA176" i="7" s="1"/>
  <c r="BY176" i="7" s="1"/>
  <c r="BQ176" i="7"/>
  <c r="AB210" i="7"/>
  <c r="BA210" i="7" s="1"/>
  <c r="BY210" i="7" s="1"/>
  <c r="BQ210" i="7"/>
  <c r="AB182" i="7"/>
  <c r="BA182" i="7" s="1"/>
  <c r="BY182" i="7" s="1"/>
  <c r="BQ182" i="7"/>
  <c r="CG289" i="11"/>
  <c r="BY296" i="11"/>
  <c r="CE282" i="11"/>
  <c r="BW304" i="11"/>
  <c r="BY245" i="11"/>
  <c r="BY314" i="11"/>
  <c r="BW320" i="11"/>
  <c r="CE288" i="11"/>
  <c r="BY298" i="11"/>
  <c r="CG297" i="11"/>
  <c r="CG304" i="11"/>
  <c r="BW314" i="11"/>
  <c r="BY312" i="11"/>
  <c r="CG248" i="11"/>
  <c r="CE312" i="11"/>
  <c r="CG311" i="11"/>
  <c r="CE296" i="11"/>
  <c r="BN302" i="11"/>
  <c r="BN307" i="11"/>
  <c r="BN300" i="11"/>
  <c r="BN290" i="11"/>
  <c r="BN297" i="11"/>
  <c r="BN281" i="11"/>
  <c r="BN277" i="11"/>
  <c r="BN254" i="11"/>
  <c r="CG240" i="11"/>
  <c r="BN240" i="11"/>
  <c r="BY305" i="11"/>
  <c r="BN243" i="11"/>
  <c r="BN258" i="11"/>
  <c r="BN272" i="11"/>
  <c r="BN289" i="11"/>
  <c r="BN266" i="11"/>
  <c r="BN246" i="11"/>
  <c r="BN265" i="11"/>
  <c r="BN278" i="11"/>
  <c r="BN308" i="11"/>
  <c r="BN252" i="11"/>
  <c r="BN270" i="11"/>
  <c r="BN284" i="11"/>
  <c r="BN260" i="11"/>
  <c r="BN306" i="11"/>
  <c r="CG313" i="11"/>
  <c r="BV320" i="11"/>
  <c r="BU320" i="11"/>
  <c r="AX317" i="11"/>
  <c r="CC317" i="11" s="1"/>
  <c r="CD317" i="11" s="1"/>
  <c r="BV322" i="11"/>
  <c r="BU322" i="11"/>
  <c r="AX319" i="11"/>
  <c r="CC319" i="11" s="1"/>
  <c r="CD319" i="11" s="1"/>
  <c r="BU321" i="11"/>
  <c r="BV321" i="11"/>
  <c r="BY262" i="11"/>
  <c r="BV316" i="11"/>
  <c r="BU316" i="11"/>
  <c r="AX314" i="11"/>
  <c r="CC314" i="11" s="1"/>
  <c r="CD314" i="11" s="1"/>
  <c r="BV299" i="11"/>
  <c r="BU299" i="11"/>
  <c r="AX313" i="11"/>
  <c r="CC313" i="11" s="1"/>
  <c r="CD313" i="11" s="1"/>
  <c r="BV302" i="11"/>
  <c r="BU302" i="11"/>
  <c r="BV301" i="11"/>
  <c r="BU301" i="11"/>
  <c r="AX310" i="11"/>
  <c r="CC310" i="11" s="1"/>
  <c r="CD310" i="11" s="1"/>
  <c r="BV308" i="11"/>
  <c r="BU308" i="11"/>
  <c r="BV304" i="11"/>
  <c r="BU304" i="11"/>
  <c r="BV300" i="11"/>
  <c r="BU300" i="11"/>
  <c r="BU292" i="11"/>
  <c r="BV292" i="11"/>
  <c r="BV298" i="11"/>
  <c r="BU298" i="11"/>
  <c r="BV290" i="11"/>
  <c r="BU290" i="11"/>
  <c r="AX286" i="11"/>
  <c r="CC286" i="11" s="1"/>
  <c r="CD286" i="11" s="1"/>
  <c r="BV289" i="11"/>
  <c r="BU289" i="11"/>
  <c r="BV287" i="11"/>
  <c r="BU287" i="11"/>
  <c r="BV285" i="11"/>
  <c r="BU285" i="11"/>
  <c r="AX291" i="11"/>
  <c r="CC291" i="11" s="1"/>
  <c r="CD291" i="11" s="1"/>
  <c r="BU284" i="11"/>
  <c r="BV284" i="11"/>
  <c r="BV296" i="11"/>
  <c r="BU296" i="11"/>
  <c r="AX288" i="11"/>
  <c r="CC288" i="11" s="1"/>
  <c r="CD288" i="11" s="1"/>
  <c r="AX297" i="11"/>
  <c r="CC297" i="11" s="1"/>
  <c r="CD297" i="11" s="1"/>
  <c r="AX293" i="11"/>
  <c r="CC293" i="11" s="1"/>
  <c r="CD293" i="11" s="1"/>
  <c r="AX295" i="11"/>
  <c r="CC295" i="11" s="1"/>
  <c r="CD295" i="11" s="1"/>
  <c r="AX280" i="11"/>
  <c r="CC280" i="11" s="1"/>
  <c r="CD280" i="11" s="1"/>
  <c r="AX282" i="11"/>
  <c r="CC282" i="11" s="1"/>
  <c r="CD282" i="11" s="1"/>
  <c r="AX279" i="11"/>
  <c r="CC279" i="11" s="1"/>
  <c r="CD279" i="11" s="1"/>
  <c r="AY208" i="8"/>
  <c r="AC309" i="11"/>
  <c r="BA309" i="11" s="1"/>
  <c r="BI309" i="11"/>
  <c r="BQ309" i="11"/>
  <c r="BY302" i="11"/>
  <c r="CG302" i="11"/>
  <c r="BY284" i="11"/>
  <c r="CG284" i="11"/>
  <c r="AC301" i="11"/>
  <c r="BA301" i="11" s="1"/>
  <c r="BI301" i="11"/>
  <c r="BQ301" i="11"/>
  <c r="CG280" i="11"/>
  <c r="BY280" i="11"/>
  <c r="AC300" i="11"/>
  <c r="BA300" i="11" s="1"/>
  <c r="BQ300" i="11"/>
  <c r="BI300" i="11"/>
  <c r="AC299" i="11"/>
  <c r="BA299" i="11" s="1"/>
  <c r="BQ299" i="11"/>
  <c r="BI299" i="11"/>
  <c r="AC283" i="11"/>
  <c r="BA283" i="11" s="1"/>
  <c r="BQ283" i="11"/>
  <c r="BI283" i="11"/>
  <c r="AC290" i="11"/>
  <c r="BA290" i="11" s="1"/>
  <c r="BI290" i="11"/>
  <c r="BQ290" i="11"/>
  <c r="CG287" i="11"/>
  <c r="BY287" i="11"/>
  <c r="CG294" i="11"/>
  <c r="BY294" i="11"/>
  <c r="AC306" i="11"/>
  <c r="BA306" i="11" s="1"/>
  <c r="BI306" i="11"/>
  <c r="BQ306" i="11"/>
  <c r="BY317" i="11"/>
  <c r="CG317" i="11"/>
  <c r="AC318" i="11"/>
  <c r="BA318" i="11" s="1"/>
  <c r="BI318" i="11"/>
  <c r="BQ318" i="11"/>
  <c r="AC315" i="11"/>
  <c r="BA315" i="11" s="1"/>
  <c r="BQ315" i="11"/>
  <c r="BI315" i="11"/>
  <c r="AC307" i="11"/>
  <c r="BA307" i="11" s="1"/>
  <c r="BQ307" i="11"/>
  <c r="BI307" i="11"/>
  <c r="CG291" i="11"/>
  <c r="BY291" i="11"/>
  <c r="CG320" i="11"/>
  <c r="BY320" i="11"/>
  <c r="AC310" i="11"/>
  <c r="BA310" i="11" s="1"/>
  <c r="BQ310" i="11"/>
  <c r="BI310" i="11"/>
  <c r="AC322" i="11"/>
  <c r="BA322" i="11" s="1"/>
  <c r="BI322" i="11"/>
  <c r="BQ322" i="11"/>
  <c r="AX272" i="11"/>
  <c r="CC272" i="11" s="1"/>
  <c r="CD272" i="11" s="1"/>
  <c r="BY254" i="11"/>
  <c r="CG254" i="11"/>
  <c r="AX276" i="11"/>
  <c r="CC276" i="11" s="1"/>
  <c r="CD276" i="11" s="1"/>
  <c r="BV242" i="11"/>
  <c r="BU242" i="11"/>
  <c r="AX273" i="11"/>
  <c r="CC273" i="11" s="1"/>
  <c r="CD273" i="11" s="1"/>
  <c r="BV250" i="11"/>
  <c r="BU250" i="11"/>
  <c r="BY244" i="11"/>
  <c r="CG244" i="11"/>
  <c r="CG278" i="11"/>
  <c r="BY278" i="11"/>
  <c r="AX263" i="11"/>
  <c r="CC263" i="11" s="1"/>
  <c r="CD263" i="11" s="1"/>
  <c r="CG255" i="11"/>
  <c r="BY255" i="11"/>
  <c r="BV269" i="11"/>
  <c r="BU269" i="11"/>
  <c r="BU268" i="11"/>
  <c r="BV268" i="11"/>
  <c r="BU248" i="11"/>
  <c r="BV248" i="11"/>
  <c r="BV239" i="11"/>
  <c r="BU239" i="11"/>
  <c r="CG239" i="11"/>
  <c r="BY239" i="11"/>
  <c r="BV274" i="11"/>
  <c r="BU274" i="11"/>
  <c r="CG246" i="11"/>
  <c r="BY246" i="11"/>
  <c r="BV261" i="11"/>
  <c r="BU261" i="11"/>
  <c r="BV271" i="11"/>
  <c r="BU271" i="11"/>
  <c r="AC266" i="11"/>
  <c r="BA266" i="11" s="1"/>
  <c r="BQ266" i="11"/>
  <c r="BI266" i="11"/>
  <c r="AX246" i="11"/>
  <c r="CC246" i="11" s="1"/>
  <c r="CD246" i="11" s="1"/>
  <c r="BU247" i="11"/>
  <c r="BV247" i="11"/>
  <c r="BY260" i="11"/>
  <c r="CG260" i="11"/>
  <c r="BU244" i="11"/>
  <c r="BV244" i="11"/>
  <c r="CG243" i="11"/>
  <c r="BY243" i="11"/>
  <c r="BV249" i="11"/>
  <c r="BU249" i="11"/>
  <c r="CG271" i="11"/>
  <c r="BY271" i="11"/>
  <c r="BV270" i="11"/>
  <c r="BU270" i="11"/>
  <c r="AX254" i="11"/>
  <c r="CC254" i="11" s="1"/>
  <c r="CD254" i="11" s="1"/>
  <c r="AX258" i="11"/>
  <c r="CC258" i="11" s="1"/>
  <c r="CD258" i="11" s="1"/>
  <c r="BV277" i="11"/>
  <c r="BU277" i="11"/>
  <c r="BV262" i="11"/>
  <c r="BU262" i="11"/>
  <c r="AC273" i="11"/>
  <c r="BA273" i="11" s="1"/>
  <c r="BQ273" i="11"/>
  <c r="BI273" i="11"/>
  <c r="AX253" i="11"/>
  <c r="CC253" i="11" s="1"/>
  <c r="CD253" i="11" s="1"/>
  <c r="BY241" i="11"/>
  <c r="CG241" i="11"/>
  <c r="AX252" i="11"/>
  <c r="CC252" i="11" s="1"/>
  <c r="CD252" i="11" s="1"/>
  <c r="CG242" i="11"/>
  <c r="BY242" i="11"/>
  <c r="AX260" i="11"/>
  <c r="CC260" i="11" s="1"/>
  <c r="CD260" i="11" s="1"/>
  <c r="BY268" i="11"/>
  <c r="CG268" i="11"/>
  <c r="BV275" i="11"/>
  <c r="BU275" i="11"/>
  <c r="AC277" i="11"/>
  <c r="BA277" i="11" s="1"/>
  <c r="BI277" i="11"/>
  <c r="BQ277" i="11"/>
  <c r="CG275" i="11"/>
  <c r="BY275" i="11"/>
  <c r="BU255" i="11"/>
  <c r="BV255" i="11"/>
  <c r="AX256" i="11"/>
  <c r="CC256" i="11" s="1"/>
  <c r="CD256" i="11" s="1"/>
  <c r="CG267" i="11"/>
  <c r="BY267" i="11"/>
  <c r="CG274" i="11"/>
  <c r="BY274" i="11"/>
  <c r="BY247" i="11"/>
  <c r="CG247" i="11"/>
  <c r="CG272" i="11"/>
  <c r="BY272" i="11"/>
  <c r="CG270" i="11"/>
  <c r="BY270" i="11"/>
  <c r="BU264" i="11"/>
  <c r="BV264" i="11"/>
  <c r="AR204" i="7"/>
  <c r="BH204" i="7"/>
  <c r="CF204" i="7" s="1"/>
  <c r="AT217" i="7"/>
  <c r="BJ217" i="7"/>
  <c r="CH217" i="7" s="1"/>
  <c r="AR203" i="7"/>
  <c r="BH203" i="7"/>
  <c r="CF203" i="7" s="1"/>
  <c r="AR200" i="7"/>
  <c r="BH200" i="7"/>
  <c r="CF200" i="7" s="1"/>
  <c r="AT195" i="7"/>
  <c r="BJ195" i="7"/>
  <c r="CH195" i="7" s="1"/>
  <c r="AR201" i="7"/>
  <c r="BH201" i="7"/>
  <c r="CF201" i="7" s="1"/>
  <c r="AQ209" i="8"/>
  <c r="AY209" i="8"/>
  <c r="AY210" i="8"/>
  <c r="AQ208" i="8"/>
  <c r="CE208" i="8"/>
  <c r="BW208" i="8"/>
  <c r="BO208" i="8"/>
  <c r="BG208" i="8"/>
  <c r="AY211" i="8"/>
  <c r="BW211" i="8"/>
  <c r="CE211" i="8"/>
  <c r="BO211" i="8"/>
  <c r="BG211" i="8"/>
  <c r="AA210" i="8"/>
  <c r="CE210" i="8"/>
  <c r="BW210" i="8"/>
  <c r="BO210" i="8"/>
  <c r="BG210" i="8"/>
  <c r="BW209" i="8"/>
  <c r="CE209" i="8"/>
  <c r="BO209" i="8"/>
  <c r="BG209" i="8"/>
  <c r="AC208" i="8"/>
  <c r="BY208" i="8"/>
  <c r="CG208" i="8"/>
  <c r="BQ208" i="8"/>
  <c r="BI208" i="8"/>
  <c r="BA209" i="8"/>
  <c r="CG209" i="8"/>
  <c r="BY209" i="8"/>
  <c r="BQ209" i="8"/>
  <c r="BI209" i="8"/>
  <c r="AC210" i="8"/>
  <c r="CG210" i="8"/>
  <c r="BY210" i="8"/>
  <c r="BQ210" i="8"/>
  <c r="BI210" i="8"/>
  <c r="AS212" i="8"/>
  <c r="BQ212" i="8"/>
  <c r="CG212" i="8"/>
  <c r="BY212" i="8"/>
  <c r="BI212" i="8"/>
  <c r="AS211" i="8"/>
  <c r="BY211" i="8"/>
  <c r="CG211" i="8"/>
  <c r="BQ211" i="8"/>
  <c r="BI211" i="8"/>
  <c r="AT176" i="7"/>
  <c r="BJ176" i="7"/>
  <c r="CH176" i="7" s="1"/>
  <c r="AT179" i="7"/>
  <c r="BJ179" i="7"/>
  <c r="CH179" i="7" s="1"/>
  <c r="AR176" i="7"/>
  <c r="BH176" i="7"/>
  <c r="CF176" i="7" s="1"/>
  <c r="AT183" i="7"/>
  <c r="BJ183" i="7"/>
  <c r="CH183" i="7" s="1"/>
  <c r="AT177" i="7"/>
  <c r="BJ177" i="7"/>
  <c r="CH177" i="7" s="1"/>
  <c r="AR177" i="7"/>
  <c r="BH177" i="7"/>
  <c r="CF177" i="7" s="1"/>
  <c r="AT175" i="7"/>
  <c r="BJ175" i="7"/>
  <c r="CH175" i="7" s="1"/>
  <c r="AT220" i="7"/>
  <c r="BJ220" i="7"/>
  <c r="CH220" i="7" s="1"/>
  <c r="AT219" i="7"/>
  <c r="BJ219" i="7"/>
  <c r="CH219" i="7" s="1"/>
  <c r="AT191" i="7"/>
  <c r="BJ191" i="7"/>
  <c r="CH191" i="7" s="1"/>
  <c r="AT187" i="7"/>
  <c r="BJ187" i="7"/>
  <c r="CH187" i="7" s="1"/>
  <c r="AA271" i="11"/>
  <c r="AY271" i="11" s="1"/>
  <c r="BO271" i="11"/>
  <c r="BG271" i="11"/>
  <c r="AA322" i="11"/>
  <c r="AY322" i="11" s="1"/>
  <c r="BO322" i="11"/>
  <c r="BG322" i="11"/>
  <c r="AA290" i="11"/>
  <c r="AY290" i="11" s="1"/>
  <c r="BO290" i="11"/>
  <c r="BG290" i="11"/>
  <c r="AA315" i="11"/>
  <c r="AY315" i="11" s="1"/>
  <c r="BO315" i="11"/>
  <c r="BG315" i="11"/>
  <c r="AA307" i="11"/>
  <c r="AY307" i="11" s="1"/>
  <c r="BG307" i="11"/>
  <c r="BO307" i="11"/>
  <c r="BW291" i="11"/>
  <c r="CE291" i="11"/>
  <c r="BW289" i="11"/>
  <c r="CE289" i="11"/>
  <c r="CE317" i="11"/>
  <c r="BW317" i="11"/>
  <c r="CE302" i="11"/>
  <c r="BW302" i="11"/>
  <c r="CE248" i="11"/>
  <c r="BW248" i="11"/>
  <c r="BW275" i="11"/>
  <c r="CE275" i="11"/>
  <c r="BW241" i="11"/>
  <c r="CE241" i="11"/>
  <c r="BW313" i="11"/>
  <c r="CE313" i="11"/>
  <c r="AA283" i="11"/>
  <c r="AY283" i="11" s="1"/>
  <c r="BO283" i="11"/>
  <c r="BG283" i="11"/>
  <c r="AA278" i="11"/>
  <c r="AY278" i="11" s="1"/>
  <c r="BO278" i="11"/>
  <c r="BG278" i="11"/>
  <c r="AA309" i="11"/>
  <c r="AY309" i="11" s="1"/>
  <c r="BG309" i="11"/>
  <c r="BO309" i="11"/>
  <c r="CE321" i="11"/>
  <c r="BW321" i="11"/>
  <c r="BW287" i="11"/>
  <c r="CE287" i="11"/>
  <c r="BW311" i="11"/>
  <c r="CE311" i="11"/>
  <c r="CE240" i="11"/>
  <c r="BW240" i="11"/>
  <c r="CE299" i="11"/>
  <c r="BW299" i="11"/>
  <c r="CE297" i="11"/>
  <c r="BW297" i="11"/>
  <c r="CE261" i="11"/>
  <c r="BW261" i="11"/>
  <c r="CE246" i="11"/>
  <c r="BW246" i="11"/>
  <c r="CE262" i="11"/>
  <c r="BW262" i="11"/>
  <c r="BW255" i="11"/>
  <c r="CE255" i="11"/>
  <c r="AA301" i="11"/>
  <c r="AY301" i="11" s="1"/>
  <c r="BO301" i="11"/>
  <c r="BG301" i="11"/>
  <c r="BW239" i="11"/>
  <c r="CE239" i="11"/>
  <c r="CE294" i="11"/>
  <c r="BW294" i="11"/>
  <c r="BW244" i="11"/>
  <c r="CE244" i="11"/>
  <c r="CE250" i="11"/>
  <c r="BW250" i="11"/>
  <c r="CE306" i="11"/>
  <c r="BW306" i="11"/>
  <c r="AA272" i="11"/>
  <c r="AY272" i="11" s="1"/>
  <c r="BO272" i="11"/>
  <c r="BG272" i="11"/>
  <c r="AA281" i="11"/>
  <c r="AY281" i="11" s="1"/>
  <c r="BO281" i="11"/>
  <c r="BG281" i="11"/>
  <c r="AA300" i="11"/>
  <c r="AY300" i="11" s="1"/>
  <c r="BO300" i="11"/>
  <c r="BG300" i="11"/>
  <c r="BW243" i="11"/>
  <c r="CE243" i="11"/>
  <c r="CE245" i="11"/>
  <c r="BW245" i="11"/>
  <c r="CE305" i="11"/>
  <c r="BW305" i="11"/>
  <c r="AA310" i="11"/>
  <c r="AY310" i="11" s="1"/>
  <c r="BG310" i="11"/>
  <c r="BO310" i="11"/>
  <c r="AA270" i="11"/>
  <c r="AY270" i="11" s="1"/>
  <c r="BO270" i="11"/>
  <c r="BG270" i="11"/>
  <c r="AA318" i="11"/>
  <c r="AY318" i="11" s="1"/>
  <c r="BG318" i="11"/>
  <c r="BO318" i="11"/>
  <c r="BW254" i="11"/>
  <c r="CE254" i="11"/>
  <c r="CE268" i="11"/>
  <c r="BW268" i="11"/>
  <c r="CE266" i="11"/>
  <c r="BW266" i="11"/>
  <c r="CE284" i="11"/>
  <c r="BW284" i="11"/>
  <c r="CE267" i="11"/>
  <c r="BW267" i="11"/>
  <c r="CE242" i="11"/>
  <c r="BW242" i="11"/>
  <c r="AA273" i="11"/>
  <c r="AY273" i="11" s="1"/>
  <c r="BG273" i="11"/>
  <c r="BO273" i="11"/>
  <c r="BW295" i="11"/>
  <c r="CE295" i="11"/>
  <c r="BW247" i="11"/>
  <c r="CE247" i="11"/>
  <c r="BW253" i="11"/>
  <c r="CE253" i="11"/>
  <c r="CE280" i="11"/>
  <c r="BW280" i="11"/>
  <c r="CE249" i="11"/>
  <c r="BW249" i="11"/>
  <c r="AR174" i="7"/>
  <c r="BH174" i="7"/>
  <c r="CF174" i="7" s="1"/>
  <c r="AT174" i="7"/>
  <c r="BJ174" i="7"/>
  <c r="CH174" i="7" s="1"/>
  <c r="AT172" i="7"/>
  <c r="BJ172" i="7"/>
  <c r="CH172" i="7" s="1"/>
  <c r="AT171" i="7"/>
  <c r="BJ171" i="7"/>
  <c r="CH171" i="7" s="1"/>
  <c r="AR171" i="7"/>
  <c r="BH171" i="7"/>
  <c r="CF171" i="7" s="1"/>
  <c r="AT173" i="7"/>
  <c r="BJ173" i="7"/>
  <c r="CH173" i="7" s="1"/>
  <c r="AR173" i="7"/>
  <c r="BH173" i="7"/>
  <c r="CF173" i="7" s="1"/>
  <c r="AQ211" i="8"/>
  <c r="AA211" i="8"/>
  <c r="AC211" i="8"/>
  <c r="BA211" i="8"/>
  <c r="AI277" i="11"/>
  <c r="AQ277" i="11" s="1"/>
  <c r="U218" i="7"/>
  <c r="AK218" i="7" s="1"/>
  <c r="J199" i="7"/>
  <c r="S199" i="7" s="1"/>
  <c r="AI199" i="7" s="1"/>
  <c r="U221" i="7"/>
  <c r="AK221" i="7" s="1"/>
  <c r="J202" i="7"/>
  <c r="S202" i="7" s="1"/>
  <c r="AI202" i="7" s="1"/>
  <c r="AI172" i="7"/>
  <c r="J198" i="7"/>
  <c r="S198" i="7" s="1"/>
  <c r="AI198" i="7" s="1"/>
  <c r="AP206" i="7"/>
  <c r="AQ206" i="7" s="1"/>
  <c r="AG206" i="7"/>
  <c r="AH206" i="7" s="1"/>
  <c r="AI175" i="7"/>
  <c r="AG207" i="7"/>
  <c r="AH207" i="7" s="1"/>
  <c r="AC212" i="8"/>
  <c r="BA212" i="8"/>
  <c r="BA210" i="8"/>
  <c r="AS210" i="8"/>
  <c r="AC209" i="8"/>
  <c r="AS209" i="8"/>
  <c r="AS208" i="8"/>
  <c r="BA208" i="8"/>
  <c r="AB173" i="7" l="1"/>
  <c r="BA173" i="7" s="1"/>
  <c r="BY173" i="7" s="1"/>
  <c r="BQ173" i="7"/>
  <c r="BV319" i="11"/>
  <c r="BU319" i="11"/>
  <c r="BU317" i="11"/>
  <c r="BV317" i="11"/>
  <c r="BV314" i="11"/>
  <c r="BU314" i="11"/>
  <c r="BV310" i="11"/>
  <c r="BU310" i="11"/>
  <c r="BV313" i="11"/>
  <c r="BU313" i="11"/>
  <c r="BV288" i="11"/>
  <c r="BU288" i="11"/>
  <c r="BV297" i="11"/>
  <c r="BU297" i="11"/>
  <c r="BV295" i="11"/>
  <c r="BU295" i="11"/>
  <c r="BV286" i="11"/>
  <c r="BU286" i="11"/>
  <c r="BV291" i="11"/>
  <c r="BU291" i="11"/>
  <c r="BV293" i="11"/>
  <c r="BU293" i="11"/>
  <c r="BV279" i="11"/>
  <c r="BU279" i="11"/>
  <c r="BV282" i="11"/>
  <c r="BU282" i="11"/>
  <c r="BV280" i="11"/>
  <c r="BU280" i="11"/>
  <c r="CG290" i="11"/>
  <c r="BY290" i="11"/>
  <c r="BY306" i="11"/>
  <c r="CG306" i="11"/>
  <c r="CG307" i="11"/>
  <c r="BY307" i="11"/>
  <c r="CG299" i="11"/>
  <c r="BY299" i="11"/>
  <c r="BY309" i="11"/>
  <c r="CG309" i="11"/>
  <c r="CG315" i="11"/>
  <c r="BY315" i="11"/>
  <c r="BY300" i="11"/>
  <c r="CG300" i="11"/>
  <c r="CG283" i="11"/>
  <c r="BY283" i="11"/>
  <c r="CG322" i="11"/>
  <c r="BY322" i="11"/>
  <c r="CG318" i="11"/>
  <c r="BY318" i="11"/>
  <c r="BY310" i="11"/>
  <c r="CG310" i="11"/>
  <c r="CG301" i="11"/>
  <c r="BY301" i="11"/>
  <c r="BU260" i="11"/>
  <c r="BV260" i="11"/>
  <c r="BV258" i="11"/>
  <c r="BU258" i="11"/>
  <c r="BV253" i="11"/>
  <c r="BU253" i="11"/>
  <c r="BU276" i="11"/>
  <c r="BV276" i="11"/>
  <c r="CG277" i="11"/>
  <c r="BY277" i="11"/>
  <c r="BY273" i="11"/>
  <c r="CG273" i="11"/>
  <c r="BV254" i="11"/>
  <c r="BU254" i="11"/>
  <c r="BV246" i="11"/>
  <c r="BU246" i="11"/>
  <c r="BU252" i="11"/>
  <c r="BV252" i="11"/>
  <c r="BV263" i="11"/>
  <c r="BU263" i="11"/>
  <c r="BV273" i="11"/>
  <c r="BU273" i="11"/>
  <c r="BU272" i="11"/>
  <c r="BV272" i="11"/>
  <c r="BU256" i="11"/>
  <c r="BV256" i="11"/>
  <c r="BY266" i="11"/>
  <c r="CG266" i="11"/>
  <c r="AT218" i="7"/>
  <c r="BJ218" i="7"/>
  <c r="CH218" i="7" s="1"/>
  <c r="AA204" i="7"/>
  <c r="AZ204" i="7" s="1"/>
  <c r="BX204" i="7" s="1"/>
  <c r="BP204" i="7"/>
  <c r="AC217" i="7"/>
  <c r="BB217" i="7" s="1"/>
  <c r="BZ217" i="7" s="1"/>
  <c r="BR217" i="7"/>
  <c r="AA201" i="7"/>
  <c r="AZ201" i="7" s="1"/>
  <c r="BX201" i="7" s="1"/>
  <c r="BP201" i="7"/>
  <c r="AR198" i="7"/>
  <c r="BH198" i="7"/>
  <c r="CF198" i="7" s="1"/>
  <c r="AR202" i="7"/>
  <c r="BH202" i="7"/>
  <c r="CF202" i="7" s="1"/>
  <c r="AC195" i="7"/>
  <c r="BB195" i="7" s="1"/>
  <c r="BZ195" i="7" s="1"/>
  <c r="BR195" i="7"/>
  <c r="AA200" i="7"/>
  <c r="AZ200" i="7" s="1"/>
  <c r="BX200" i="7" s="1"/>
  <c r="BP200" i="7"/>
  <c r="AA203" i="7"/>
  <c r="AZ203" i="7" s="1"/>
  <c r="BX203" i="7" s="1"/>
  <c r="BP203" i="7"/>
  <c r="AR199" i="7"/>
  <c r="BH199" i="7"/>
  <c r="CF199" i="7" s="1"/>
  <c r="AC220" i="7"/>
  <c r="BB220" i="7" s="1"/>
  <c r="BZ220" i="7" s="1"/>
  <c r="BR220" i="7"/>
  <c r="AC183" i="7"/>
  <c r="BB183" i="7" s="1"/>
  <c r="BZ183" i="7" s="1"/>
  <c r="BR183" i="7"/>
  <c r="AC187" i="7"/>
  <c r="BB187" i="7" s="1"/>
  <c r="BZ187" i="7" s="1"/>
  <c r="BR187" i="7"/>
  <c r="AC175" i="7"/>
  <c r="BB175" i="7" s="1"/>
  <c r="BZ175" i="7" s="1"/>
  <c r="BR175" i="7"/>
  <c r="AA176" i="7"/>
  <c r="AZ176" i="7" s="1"/>
  <c r="BX176" i="7" s="1"/>
  <c r="BP176" i="7"/>
  <c r="AR175" i="7"/>
  <c r="BH175" i="7"/>
  <c r="CF175" i="7" s="1"/>
  <c r="AC191" i="7"/>
  <c r="BB191" i="7" s="1"/>
  <c r="BZ191" i="7" s="1"/>
  <c r="BR191" i="7"/>
  <c r="AA177" i="7"/>
  <c r="AZ177" i="7" s="1"/>
  <c r="BX177" i="7" s="1"/>
  <c r="BP177" i="7"/>
  <c r="AC179" i="7"/>
  <c r="BB179" i="7" s="1"/>
  <c r="BZ179" i="7" s="1"/>
  <c r="BR179" i="7"/>
  <c r="AT221" i="7"/>
  <c r="BJ221" i="7"/>
  <c r="CH221" i="7" s="1"/>
  <c r="AC219" i="7"/>
  <c r="BB219" i="7" s="1"/>
  <c r="BZ219" i="7" s="1"/>
  <c r="BR219" i="7"/>
  <c r="AC177" i="7"/>
  <c r="BB177" i="7" s="1"/>
  <c r="BZ177" i="7" s="1"/>
  <c r="BR177" i="7"/>
  <c r="AC176" i="7"/>
  <c r="BB176" i="7" s="1"/>
  <c r="BZ176" i="7" s="1"/>
  <c r="BR176" i="7"/>
  <c r="CE318" i="11"/>
  <c r="BW318" i="11"/>
  <c r="BW273" i="11"/>
  <c r="CE273" i="11"/>
  <c r="CE281" i="11"/>
  <c r="BW281" i="11"/>
  <c r="BW301" i="11"/>
  <c r="CE301" i="11"/>
  <c r="CE309" i="11"/>
  <c r="BW309" i="11"/>
  <c r="AA277" i="11"/>
  <c r="AY277" i="11" s="1"/>
  <c r="BG277" i="11"/>
  <c r="BO277" i="11"/>
  <c r="CE278" i="11"/>
  <c r="BW278" i="11"/>
  <c r="CE272" i="11"/>
  <c r="BW272" i="11"/>
  <c r="BW315" i="11"/>
  <c r="CE315" i="11"/>
  <c r="BW271" i="11"/>
  <c r="CE271" i="11"/>
  <c r="BW322" i="11"/>
  <c r="CE322" i="11"/>
  <c r="CE310" i="11"/>
  <c r="BW310" i="11"/>
  <c r="BW300" i="11"/>
  <c r="CE300" i="11"/>
  <c r="CE283" i="11"/>
  <c r="BW283" i="11"/>
  <c r="BW270" i="11"/>
  <c r="CE270" i="11"/>
  <c r="BW307" i="11"/>
  <c r="CE307" i="11"/>
  <c r="CE290" i="11"/>
  <c r="BW290" i="11"/>
  <c r="AA171" i="7"/>
  <c r="AZ171" i="7" s="1"/>
  <c r="BX171" i="7" s="1"/>
  <c r="BP171" i="7"/>
  <c r="AA174" i="7"/>
  <c r="AZ174" i="7" s="1"/>
  <c r="BX174" i="7" s="1"/>
  <c r="BP174" i="7"/>
  <c r="AR172" i="7"/>
  <c r="BH172" i="7"/>
  <c r="CF172" i="7" s="1"/>
  <c r="AC171" i="7"/>
  <c r="BB171" i="7" s="1"/>
  <c r="BZ171" i="7" s="1"/>
  <c r="BR171" i="7"/>
  <c r="AA173" i="7"/>
  <c r="AZ173" i="7" s="1"/>
  <c r="BX173" i="7" s="1"/>
  <c r="BP173" i="7"/>
  <c r="AC172" i="7"/>
  <c r="BB172" i="7" s="1"/>
  <c r="BZ172" i="7" s="1"/>
  <c r="BR172" i="7"/>
  <c r="AC173" i="7"/>
  <c r="BB173" i="7" s="1"/>
  <c r="BZ173" i="7" s="1"/>
  <c r="BR173" i="7"/>
  <c r="AC174" i="7"/>
  <c r="BB174" i="7" s="1"/>
  <c r="BZ174" i="7" s="1"/>
  <c r="BR174" i="7"/>
  <c r="J172" i="8"/>
  <c r="S172" i="8" s="1"/>
  <c r="AG172" i="8"/>
  <c r="AH172" i="8" s="1"/>
  <c r="T172" i="8"/>
  <c r="AJ172" i="8" s="1"/>
  <c r="V172" i="8"/>
  <c r="AL172" i="8"/>
  <c r="T173" i="8"/>
  <c r="AJ173" i="8" s="1"/>
  <c r="V173" i="8"/>
  <c r="AL173" i="8"/>
  <c r="J174" i="8"/>
  <c r="S174" i="8" s="1"/>
  <c r="AG174" i="8"/>
  <c r="AH174" i="8" s="1"/>
  <c r="T174" i="8"/>
  <c r="AJ174" i="8" s="1"/>
  <c r="V174" i="8"/>
  <c r="AL174" i="8"/>
  <c r="AG175" i="8"/>
  <c r="AH175" i="8" s="1"/>
  <c r="T175" i="8"/>
  <c r="AJ175" i="8" s="1"/>
  <c r="V175" i="8"/>
  <c r="AL175" i="8"/>
  <c r="J176" i="8"/>
  <c r="S176" i="8" s="1"/>
  <c r="AG176" i="8"/>
  <c r="AH176" i="8" s="1"/>
  <c r="T176" i="8"/>
  <c r="AJ176" i="8" s="1"/>
  <c r="V176" i="8"/>
  <c r="AL176" i="8"/>
  <c r="J177" i="8"/>
  <c r="S177" i="8" s="1"/>
  <c r="AI177" i="8" s="1"/>
  <c r="T177" i="8"/>
  <c r="AJ177" i="8" s="1"/>
  <c r="V177" i="8"/>
  <c r="AL177" i="8"/>
  <c r="T178" i="8"/>
  <c r="AJ178" i="8" s="1"/>
  <c r="V178" i="8"/>
  <c r="AG178" i="8"/>
  <c r="AH178" i="8" s="1"/>
  <c r="AL178" i="8"/>
  <c r="AG179" i="8"/>
  <c r="AH179" i="8" s="1"/>
  <c r="T179" i="8"/>
  <c r="AJ179" i="8" s="1"/>
  <c r="V179" i="8"/>
  <c r="AL179" i="8"/>
  <c r="T180" i="8"/>
  <c r="AJ180" i="8" s="1"/>
  <c r="V180" i="8"/>
  <c r="AG180" i="8"/>
  <c r="AH180" i="8" s="1"/>
  <c r="AL180" i="8"/>
  <c r="J181" i="8"/>
  <c r="S181" i="8" s="1"/>
  <c r="AI181" i="8" s="1"/>
  <c r="T181" i="8"/>
  <c r="AJ181" i="8" s="1"/>
  <c r="V181" i="8"/>
  <c r="AL181" i="8"/>
  <c r="J182" i="8"/>
  <c r="S182" i="8" s="1"/>
  <c r="AI182" i="8" s="1"/>
  <c r="T182" i="8"/>
  <c r="AJ182" i="8" s="1"/>
  <c r="V182" i="8"/>
  <c r="AG182" i="8"/>
  <c r="AH182" i="8" s="1"/>
  <c r="AL182" i="8"/>
  <c r="AG183" i="8"/>
  <c r="AH183" i="8" s="1"/>
  <c r="T183" i="8"/>
  <c r="AJ183" i="8" s="1"/>
  <c r="V183" i="8"/>
  <c r="AL183" i="8"/>
  <c r="T184" i="8"/>
  <c r="AJ184" i="8" s="1"/>
  <c r="V184" i="8"/>
  <c r="AL184" i="8"/>
  <c r="T185" i="8"/>
  <c r="AJ185" i="8" s="1"/>
  <c r="V185" i="8"/>
  <c r="AL185" i="8"/>
  <c r="T186" i="8"/>
  <c r="AJ186" i="8" s="1"/>
  <c r="V186" i="8"/>
  <c r="AL186" i="8"/>
  <c r="T187" i="8"/>
  <c r="AJ187" i="8" s="1"/>
  <c r="V187" i="8"/>
  <c r="AL187" i="8"/>
  <c r="T188" i="8"/>
  <c r="AJ188" i="8" s="1"/>
  <c r="V188" i="8"/>
  <c r="AL188" i="8"/>
  <c r="T189" i="8"/>
  <c r="AJ189" i="8" s="1"/>
  <c r="V189" i="8"/>
  <c r="AL189" i="8"/>
  <c r="T190" i="8"/>
  <c r="AJ190" i="8" s="1"/>
  <c r="V190" i="8"/>
  <c r="AL190" i="8"/>
  <c r="T191" i="8"/>
  <c r="AJ191" i="8" s="1"/>
  <c r="V191" i="8"/>
  <c r="AL191" i="8"/>
  <c r="T192" i="8"/>
  <c r="AJ192" i="8" s="1"/>
  <c r="V192" i="8"/>
  <c r="AG192" i="8"/>
  <c r="AH192" i="8" s="1"/>
  <c r="AL192" i="8"/>
  <c r="J193" i="8"/>
  <c r="S193" i="8" s="1"/>
  <c r="AI193" i="8" s="1"/>
  <c r="T193" i="8"/>
  <c r="AJ193" i="8" s="1"/>
  <c r="V193" i="8"/>
  <c r="AL193" i="8"/>
  <c r="J194" i="8"/>
  <c r="S194" i="8" s="1"/>
  <c r="AI194" i="8" s="1"/>
  <c r="T194" i="8"/>
  <c r="AJ194" i="8" s="1"/>
  <c r="V194" i="8"/>
  <c r="AG194" i="8"/>
  <c r="AH194" i="8" s="1"/>
  <c r="AL194" i="8"/>
  <c r="T195" i="8"/>
  <c r="AJ195" i="8" s="1"/>
  <c r="V195" i="8"/>
  <c r="AL195" i="8"/>
  <c r="T196" i="8"/>
  <c r="AJ196" i="8" s="1"/>
  <c r="V196" i="8"/>
  <c r="AL196" i="8"/>
  <c r="T197" i="8"/>
  <c r="AJ197" i="8" s="1"/>
  <c r="V197" i="8"/>
  <c r="AL197" i="8"/>
  <c r="T198" i="8"/>
  <c r="AJ198" i="8" s="1"/>
  <c r="V198" i="8"/>
  <c r="AL198" i="8"/>
  <c r="T199" i="8"/>
  <c r="AJ199" i="8" s="1"/>
  <c r="V199" i="8"/>
  <c r="AL199" i="8"/>
  <c r="T200" i="8"/>
  <c r="AJ200" i="8" s="1"/>
  <c r="V200" i="8"/>
  <c r="AL200" i="8"/>
  <c r="T201" i="8"/>
  <c r="AJ201" i="8" s="1"/>
  <c r="V201" i="8"/>
  <c r="AL201" i="8"/>
  <c r="T202" i="8"/>
  <c r="AJ202" i="8" s="1"/>
  <c r="V202" i="8"/>
  <c r="AL202" i="8"/>
  <c r="T203" i="8"/>
  <c r="AJ203" i="8" s="1"/>
  <c r="V203" i="8"/>
  <c r="AL203" i="8"/>
  <c r="T204" i="8"/>
  <c r="AJ204" i="8" s="1"/>
  <c r="V204" i="8"/>
  <c r="AL204" i="8"/>
  <c r="T205" i="8"/>
  <c r="AJ205" i="8" s="1"/>
  <c r="V205" i="8"/>
  <c r="AL205" i="8"/>
  <c r="T206" i="8"/>
  <c r="AJ206" i="8" s="1"/>
  <c r="V206" i="8"/>
  <c r="AL206" i="8"/>
  <c r="AG207" i="8"/>
  <c r="AH207" i="8" s="1"/>
  <c r="T207" i="8"/>
  <c r="AJ207" i="8" s="1"/>
  <c r="V207" i="8"/>
  <c r="AL207" i="8"/>
  <c r="CF194" i="8" l="1"/>
  <c r="BX194" i="8"/>
  <c r="BP194" i="8"/>
  <c r="BH194" i="8"/>
  <c r="CF196" i="8"/>
  <c r="BX196" i="8"/>
  <c r="BP196" i="8"/>
  <c r="BH196" i="8"/>
  <c r="CF192" i="8"/>
  <c r="BX192" i="8"/>
  <c r="BP192" i="8"/>
  <c r="BH192" i="8"/>
  <c r="CF182" i="8"/>
  <c r="BX182" i="8"/>
  <c r="BP182" i="8"/>
  <c r="BH182" i="8"/>
  <c r="CF189" i="8"/>
  <c r="BX189" i="8"/>
  <c r="BP189" i="8"/>
  <c r="BH189" i="8"/>
  <c r="CF180" i="8"/>
  <c r="BX180" i="8"/>
  <c r="BP180" i="8"/>
  <c r="BH180" i="8"/>
  <c r="CF174" i="8"/>
  <c r="BX174" i="8"/>
  <c r="BP174" i="8"/>
  <c r="BH174" i="8"/>
  <c r="CF186" i="8"/>
  <c r="BX186" i="8"/>
  <c r="BP186" i="8"/>
  <c r="BH186" i="8"/>
  <c r="BX195" i="8"/>
  <c r="CF195" i="8"/>
  <c r="BP195" i="8"/>
  <c r="BH195" i="8"/>
  <c r="BX183" i="8"/>
  <c r="CF183" i="8"/>
  <c r="BP183" i="8"/>
  <c r="BH183" i="8"/>
  <c r="CF205" i="8"/>
  <c r="BX205" i="8"/>
  <c r="BP205" i="8"/>
  <c r="BH205" i="8"/>
  <c r="CF197" i="8"/>
  <c r="BX197" i="8"/>
  <c r="BP197" i="8"/>
  <c r="BH197" i="8"/>
  <c r="CF185" i="8"/>
  <c r="BX185" i="8"/>
  <c r="BP185" i="8"/>
  <c r="BH185" i="8"/>
  <c r="BX175" i="8"/>
  <c r="CF175" i="8"/>
  <c r="BP175" i="8"/>
  <c r="BH175" i="8"/>
  <c r="CF190" i="8"/>
  <c r="BX190" i="8"/>
  <c r="BP190" i="8"/>
  <c r="BH190" i="8"/>
  <c r="BX199" i="8"/>
  <c r="CF199" i="8"/>
  <c r="BP199" i="8"/>
  <c r="BH199" i="8"/>
  <c r="CF184" i="8"/>
  <c r="BX184" i="8"/>
  <c r="BP184" i="8"/>
  <c r="BH184" i="8"/>
  <c r="BX207" i="8"/>
  <c r="CF207" i="8"/>
  <c r="BP207" i="8"/>
  <c r="BH207" i="8"/>
  <c r="CF202" i="8"/>
  <c r="BX202" i="8"/>
  <c r="BP202" i="8"/>
  <c r="BH202" i="8"/>
  <c r="CF173" i="8"/>
  <c r="BX173" i="8"/>
  <c r="BP173" i="8"/>
  <c r="BH173" i="8"/>
  <c r="BX187" i="8"/>
  <c r="CF187" i="8"/>
  <c r="BP187" i="8"/>
  <c r="BH187" i="8"/>
  <c r="CF204" i="8"/>
  <c r="BX204" i="8"/>
  <c r="BP204" i="8"/>
  <c r="BH204" i="8"/>
  <c r="CF176" i="8"/>
  <c r="BX176" i="8"/>
  <c r="BP176" i="8"/>
  <c r="BH176" i="8"/>
  <c r="CF201" i="8"/>
  <c r="BX201" i="8"/>
  <c r="BP201" i="8"/>
  <c r="BH201" i="8"/>
  <c r="CF178" i="8"/>
  <c r="BX178" i="8"/>
  <c r="BP178" i="8"/>
  <c r="BH178" i="8"/>
  <c r="CF172" i="8"/>
  <c r="BX172" i="8"/>
  <c r="BP172" i="8"/>
  <c r="BH172" i="8"/>
  <c r="CF206" i="8"/>
  <c r="BX206" i="8"/>
  <c r="BP206" i="8"/>
  <c r="BH206" i="8"/>
  <c r="CF198" i="8"/>
  <c r="BX198" i="8"/>
  <c r="BP198" i="8"/>
  <c r="BH198" i="8"/>
  <c r="BX203" i="8"/>
  <c r="CF203" i="8"/>
  <c r="BP203" i="8"/>
  <c r="BH203" i="8"/>
  <c r="CF193" i="8"/>
  <c r="BX193" i="8"/>
  <c r="BP193" i="8"/>
  <c r="BH193" i="8"/>
  <c r="BX191" i="8"/>
  <c r="CF191" i="8"/>
  <c r="BP191" i="8"/>
  <c r="BH191" i="8"/>
  <c r="CF200" i="8"/>
  <c r="BX200" i="8"/>
  <c r="BP200" i="8"/>
  <c r="BH200" i="8"/>
  <c r="CF188" i="8"/>
  <c r="BX188" i="8"/>
  <c r="BP188" i="8"/>
  <c r="BH188" i="8"/>
  <c r="CF181" i="8"/>
  <c r="BX181" i="8"/>
  <c r="BP181" i="8"/>
  <c r="BH181" i="8"/>
  <c r="BX179" i="8"/>
  <c r="CF179" i="8"/>
  <c r="BP179" i="8"/>
  <c r="BH179" i="8"/>
  <c r="CF177" i="8"/>
  <c r="BX177" i="8"/>
  <c r="BP177" i="8"/>
  <c r="BH177" i="8"/>
  <c r="AC218" i="7"/>
  <c r="BB218" i="7" s="1"/>
  <c r="BZ218" i="7" s="1"/>
  <c r="BR218" i="7"/>
  <c r="AA199" i="7"/>
  <c r="AZ199" i="7" s="1"/>
  <c r="BX199" i="7" s="1"/>
  <c r="BP199" i="7"/>
  <c r="AA202" i="7"/>
  <c r="AZ202" i="7" s="1"/>
  <c r="BX202" i="7" s="1"/>
  <c r="BP202" i="7"/>
  <c r="AA198" i="7"/>
  <c r="AZ198" i="7" s="1"/>
  <c r="BX198" i="7" s="1"/>
  <c r="BP198" i="7"/>
  <c r="AC221" i="7"/>
  <c r="BB221" i="7" s="1"/>
  <c r="BZ221" i="7" s="1"/>
  <c r="BR221" i="7"/>
  <c r="AA175" i="7"/>
  <c r="AZ175" i="7" s="1"/>
  <c r="BX175" i="7" s="1"/>
  <c r="BP175" i="7"/>
  <c r="BW194" i="8"/>
  <c r="CE194" i="8"/>
  <c r="BO194" i="8"/>
  <c r="BG194" i="8"/>
  <c r="BW193" i="8"/>
  <c r="CE193" i="8"/>
  <c r="BO193" i="8"/>
  <c r="BG193" i="8"/>
  <c r="CE277" i="11"/>
  <c r="BW277" i="11"/>
  <c r="AA172" i="7"/>
  <c r="AZ172" i="7" s="1"/>
  <c r="BX172" i="7" s="1"/>
  <c r="BP172" i="7"/>
  <c r="CE177" i="8"/>
  <c r="BW177" i="8"/>
  <c r="BO177" i="8"/>
  <c r="BG177" i="8"/>
  <c r="CE181" i="8"/>
  <c r="BW181" i="8"/>
  <c r="BO181" i="8"/>
  <c r="BG181" i="8"/>
  <c r="CE182" i="8"/>
  <c r="BW182" i="8"/>
  <c r="BO182" i="8"/>
  <c r="BG182" i="8"/>
  <c r="AZ196" i="8"/>
  <c r="AB196" i="8"/>
  <c r="AR196" i="8"/>
  <c r="AZ200" i="8"/>
  <c r="AR200" i="8"/>
  <c r="AB200" i="8"/>
  <c r="AZ182" i="8"/>
  <c r="AB182" i="8"/>
  <c r="AR182" i="8"/>
  <c r="AR177" i="8"/>
  <c r="AZ177" i="8"/>
  <c r="AB177" i="8"/>
  <c r="AZ207" i="8"/>
  <c r="AB207" i="8"/>
  <c r="AR207" i="8"/>
  <c r="AA193" i="8"/>
  <c r="AY193" i="8"/>
  <c r="AQ193" i="8"/>
  <c r="AB191" i="8"/>
  <c r="AZ191" i="8"/>
  <c r="AR191" i="8"/>
  <c r="AZ173" i="8"/>
  <c r="AB173" i="8"/>
  <c r="AR173" i="8"/>
  <c r="AB175" i="8"/>
  <c r="AR175" i="8"/>
  <c r="AZ175" i="8"/>
  <c r="AB195" i="8"/>
  <c r="AZ195" i="8"/>
  <c r="AR195" i="8"/>
  <c r="AZ186" i="8"/>
  <c r="AB186" i="8"/>
  <c r="AR186" i="8"/>
  <c r="AZ188" i="8"/>
  <c r="AB188" i="8"/>
  <c r="AR188" i="8"/>
  <c r="AB185" i="8"/>
  <c r="AR185" i="8"/>
  <c r="AZ185" i="8"/>
  <c r="AR183" i="8"/>
  <c r="AZ183" i="8"/>
  <c r="AB183" i="8"/>
  <c r="AA182" i="8"/>
  <c r="AQ182" i="8"/>
  <c r="AY182" i="8"/>
  <c r="AZ180" i="8"/>
  <c r="AB180" i="8"/>
  <c r="AR180" i="8"/>
  <c r="AZ178" i="8"/>
  <c r="AR178" i="8"/>
  <c r="AB178" i="8"/>
  <c r="AZ176" i="8"/>
  <c r="AR176" i="8"/>
  <c r="AB176" i="8"/>
  <c r="AZ174" i="8"/>
  <c r="AR174" i="8"/>
  <c r="AB174" i="8"/>
  <c r="AZ205" i="8"/>
  <c r="AR205" i="8"/>
  <c r="AB205" i="8"/>
  <c r="AB189" i="8"/>
  <c r="AR189" i="8"/>
  <c r="AZ189" i="8"/>
  <c r="AB197" i="8"/>
  <c r="AR197" i="8"/>
  <c r="AZ197" i="8"/>
  <c r="AZ199" i="8"/>
  <c r="AB199" i="8"/>
  <c r="AR199" i="8"/>
  <c r="AZ192" i="8"/>
  <c r="AR192" i="8"/>
  <c r="AB192" i="8"/>
  <c r="AR193" i="8"/>
  <c r="AB193" i="8"/>
  <c r="AZ193" i="8"/>
  <c r="AZ202" i="8"/>
  <c r="AB202" i="8"/>
  <c r="AR202" i="8"/>
  <c r="AZ206" i="8"/>
  <c r="AR206" i="8"/>
  <c r="AB206" i="8"/>
  <c r="AR201" i="8"/>
  <c r="AZ201" i="8"/>
  <c r="AB201" i="8"/>
  <c r="AZ194" i="8"/>
  <c r="AR194" i="8"/>
  <c r="AB194" i="8"/>
  <c r="AZ190" i="8"/>
  <c r="AB190" i="8"/>
  <c r="AR190" i="8"/>
  <c r="AZ172" i="8"/>
  <c r="AR172" i="8"/>
  <c r="AB172" i="8"/>
  <c r="AA177" i="8"/>
  <c r="AY177" i="8"/>
  <c r="AQ177" i="8"/>
  <c r="AA194" i="8"/>
  <c r="AQ194" i="8"/>
  <c r="AY194" i="8"/>
  <c r="AB187" i="8"/>
  <c r="AR187" i="8"/>
  <c r="AZ187" i="8"/>
  <c r="AZ181" i="8"/>
  <c r="AR181" i="8"/>
  <c r="AB181" i="8"/>
  <c r="AR179" i="8"/>
  <c r="AB179" i="8"/>
  <c r="AZ179" i="8"/>
  <c r="AZ184" i="8"/>
  <c r="AR184" i="8"/>
  <c r="AB184" i="8"/>
  <c r="AZ204" i="8"/>
  <c r="AB204" i="8"/>
  <c r="AR204" i="8"/>
  <c r="AR203" i="8"/>
  <c r="AB203" i="8"/>
  <c r="AZ203" i="8"/>
  <c r="AZ198" i="8"/>
  <c r="AB198" i="8"/>
  <c r="AR198" i="8"/>
  <c r="AY181" i="8"/>
  <c r="AQ181" i="8"/>
  <c r="AA181" i="8"/>
  <c r="L174" i="8"/>
  <c r="U174" i="8" s="1"/>
  <c r="AK174" i="8" s="1"/>
  <c r="AI174" i="8"/>
  <c r="J206" i="8"/>
  <c r="S206" i="8" s="1"/>
  <c r="AI206" i="8" s="1"/>
  <c r="J184" i="8"/>
  <c r="S184" i="8" s="1"/>
  <c r="AI184" i="8" s="1"/>
  <c r="J183" i="8"/>
  <c r="S183" i="8" s="1"/>
  <c r="AI183" i="8" s="1"/>
  <c r="J179" i="8"/>
  <c r="S179" i="8" s="1"/>
  <c r="AI179" i="8" s="1"/>
  <c r="L175" i="8"/>
  <c r="U175" i="8" s="1"/>
  <c r="AK175" i="8" s="1"/>
  <c r="J173" i="8"/>
  <c r="S173" i="8" s="1"/>
  <c r="AI173" i="8" s="1"/>
  <c r="L192" i="8"/>
  <c r="U192" i="8" s="1"/>
  <c r="AK192" i="8" s="1"/>
  <c r="J175" i="8"/>
  <c r="S175" i="8" s="1"/>
  <c r="AI175" i="8" s="1"/>
  <c r="AG181" i="8"/>
  <c r="AH181" i="8" s="1"/>
  <c r="J192" i="8"/>
  <c r="S192" i="8" s="1"/>
  <c r="AI192" i="8" s="1"/>
  <c r="J180" i="8"/>
  <c r="S180" i="8" s="1"/>
  <c r="AI180" i="8" s="1"/>
  <c r="J178" i="8"/>
  <c r="S178" i="8" s="1"/>
  <c r="AI178" i="8" s="1"/>
  <c r="L184" i="8"/>
  <c r="U184" i="8" s="1"/>
  <c r="AK184" i="8" s="1"/>
  <c r="L180" i="8"/>
  <c r="U180" i="8" s="1"/>
  <c r="AK180" i="8" s="1"/>
  <c r="L177" i="8"/>
  <c r="U177" i="8" s="1"/>
  <c r="AK177" i="8" s="1"/>
  <c r="L183" i="8"/>
  <c r="U183" i="8" s="1"/>
  <c r="AK183" i="8" s="1"/>
  <c r="L181" i="8"/>
  <c r="U181" i="8" s="1"/>
  <c r="AK181" i="8" s="1"/>
  <c r="L178" i="8"/>
  <c r="U178" i="8" s="1"/>
  <c r="AK178" i="8" s="1"/>
  <c r="L176" i="8"/>
  <c r="U176" i="8" s="1"/>
  <c r="AK176" i="8" s="1"/>
  <c r="L173" i="8"/>
  <c r="U173" i="8" s="1"/>
  <c r="AK173" i="8" s="1"/>
  <c r="L194" i="8"/>
  <c r="U194" i="8" s="1"/>
  <c r="AK194" i="8" s="1"/>
  <c r="L179" i="8"/>
  <c r="U179" i="8" s="1"/>
  <c r="AK179" i="8" s="1"/>
  <c r="L193" i="8"/>
  <c r="U193" i="8" s="1"/>
  <c r="AK193" i="8" s="1"/>
  <c r="L182" i="8"/>
  <c r="U182" i="8" s="1"/>
  <c r="AK182" i="8" s="1"/>
  <c r="L172" i="8"/>
  <c r="U172" i="8" s="1"/>
  <c r="AK172" i="8" s="1"/>
  <c r="AI176" i="8"/>
  <c r="J207" i="8"/>
  <c r="S207" i="8" s="1"/>
  <c r="AI207" i="8" s="1"/>
  <c r="L205" i="8"/>
  <c r="U205" i="8" s="1"/>
  <c r="AK205" i="8" s="1"/>
  <c r="AI172" i="8"/>
  <c r="AG184" i="8"/>
  <c r="AH184" i="8" s="1"/>
  <c r="AG193" i="8"/>
  <c r="AH193" i="8" s="1"/>
  <c r="AG185" i="8"/>
  <c r="AH185" i="8" s="1"/>
  <c r="AG177" i="8"/>
  <c r="AH177" i="8" s="1"/>
  <c r="AG195" i="8"/>
  <c r="AH195" i="8" s="1"/>
  <c r="AG173" i="8"/>
  <c r="AH173" i="8" s="1"/>
  <c r="CE206" i="8" l="1"/>
  <c r="BW206" i="8"/>
  <c r="BO206" i="8"/>
  <c r="BG206" i="8"/>
  <c r="BW207" i="8"/>
  <c r="CE207" i="8"/>
  <c r="BO207" i="8"/>
  <c r="BG207" i="8"/>
  <c r="CG194" i="8"/>
  <c r="BY194" i="8"/>
  <c r="BQ194" i="8"/>
  <c r="BI194" i="8"/>
  <c r="CE192" i="8"/>
  <c r="BW192" i="8"/>
  <c r="BO192" i="8"/>
  <c r="BG192" i="8"/>
  <c r="CG193" i="8"/>
  <c r="BY193" i="8"/>
  <c r="BQ193" i="8"/>
  <c r="BI193" i="8"/>
  <c r="BY192" i="8"/>
  <c r="CG192" i="8"/>
  <c r="BQ192" i="8"/>
  <c r="BI192" i="8"/>
  <c r="BY205" i="8"/>
  <c r="CG205" i="8"/>
  <c r="BQ205" i="8"/>
  <c r="BI205" i="8"/>
  <c r="CE176" i="8"/>
  <c r="BW176" i="8"/>
  <c r="BO176" i="8"/>
  <c r="BG176" i="8"/>
  <c r="BY177" i="8"/>
  <c r="CG177" i="8"/>
  <c r="BQ177" i="8"/>
  <c r="BI177" i="8"/>
  <c r="CG174" i="8"/>
  <c r="BY174" i="8"/>
  <c r="BQ174" i="8"/>
  <c r="BI174" i="8"/>
  <c r="CG180" i="8"/>
  <c r="BY180" i="8"/>
  <c r="BQ180" i="8"/>
  <c r="BI180" i="8"/>
  <c r="BW173" i="8"/>
  <c r="CE173" i="8"/>
  <c r="BO173" i="8"/>
  <c r="BG173" i="8"/>
  <c r="CG184" i="8"/>
  <c r="BY184" i="8"/>
  <c r="BQ184" i="8"/>
  <c r="BI184" i="8"/>
  <c r="CG175" i="8"/>
  <c r="BY175" i="8"/>
  <c r="BQ175" i="8"/>
  <c r="BI175" i="8"/>
  <c r="BY179" i="8"/>
  <c r="CG179" i="8"/>
  <c r="BQ179" i="8"/>
  <c r="BI179" i="8"/>
  <c r="BW172" i="8"/>
  <c r="CE172" i="8"/>
  <c r="BO172" i="8"/>
  <c r="BG172" i="8"/>
  <c r="CG173" i="8"/>
  <c r="BY173" i="8"/>
  <c r="BQ173" i="8"/>
  <c r="BI173" i="8"/>
  <c r="CE178" i="8"/>
  <c r="BW178" i="8"/>
  <c r="BO178" i="8"/>
  <c r="BG178" i="8"/>
  <c r="CE179" i="8"/>
  <c r="BW179" i="8"/>
  <c r="BO179" i="8"/>
  <c r="BG179" i="8"/>
  <c r="CG176" i="8"/>
  <c r="BY176" i="8"/>
  <c r="BQ176" i="8"/>
  <c r="BI176" i="8"/>
  <c r="CE180" i="8"/>
  <c r="BW180" i="8"/>
  <c r="BO180" i="8"/>
  <c r="BG180" i="8"/>
  <c r="CE183" i="8"/>
  <c r="BW183" i="8"/>
  <c r="BO183" i="8"/>
  <c r="BG183" i="8"/>
  <c r="CG178" i="8"/>
  <c r="BY178" i="8"/>
  <c r="BQ178" i="8"/>
  <c r="BI178" i="8"/>
  <c r="CE184" i="8"/>
  <c r="BW184" i="8"/>
  <c r="BO184" i="8"/>
  <c r="BG184" i="8"/>
  <c r="CG181" i="8"/>
  <c r="BY181" i="8"/>
  <c r="BQ181" i="8"/>
  <c r="BI181" i="8"/>
  <c r="CG172" i="8"/>
  <c r="BY172" i="8"/>
  <c r="BQ172" i="8"/>
  <c r="BI172" i="8"/>
  <c r="CG182" i="8"/>
  <c r="BY182" i="8"/>
  <c r="BQ182" i="8"/>
  <c r="BI182" i="8"/>
  <c r="CG183" i="8"/>
  <c r="BY183" i="8"/>
  <c r="BQ183" i="8"/>
  <c r="BI183" i="8"/>
  <c r="CE175" i="8"/>
  <c r="BW175" i="8"/>
  <c r="BO175" i="8"/>
  <c r="BG175" i="8"/>
  <c r="CE174" i="8"/>
  <c r="BW174" i="8"/>
  <c r="BO174" i="8"/>
  <c r="BG174" i="8"/>
  <c r="AA180" i="8"/>
  <c r="AY180" i="8"/>
  <c r="AQ180" i="8"/>
  <c r="AQ176" i="8"/>
  <c r="AY176" i="8"/>
  <c r="AA176" i="8"/>
  <c r="BA178" i="8"/>
  <c r="AC178" i="8"/>
  <c r="AS178" i="8"/>
  <c r="AA192" i="8"/>
  <c r="AY192" i="8"/>
  <c r="AQ192" i="8"/>
  <c r="AA184" i="8"/>
  <c r="AQ184" i="8"/>
  <c r="AY184" i="8"/>
  <c r="AS176" i="8"/>
  <c r="BA176" i="8"/>
  <c r="AC176" i="8"/>
  <c r="AS172" i="8"/>
  <c r="AC172" i="8"/>
  <c r="BA172" i="8"/>
  <c r="BA181" i="8"/>
  <c r="AS181" i="8"/>
  <c r="AC181" i="8"/>
  <c r="AA206" i="8"/>
  <c r="AQ206" i="8"/>
  <c r="AY206" i="8"/>
  <c r="AC182" i="8"/>
  <c r="BA182" i="8"/>
  <c r="AS182" i="8"/>
  <c r="BA183" i="8"/>
  <c r="AC183" i="8"/>
  <c r="AS183" i="8"/>
  <c r="AY175" i="8"/>
  <c r="AA175" i="8"/>
  <c r="AQ175" i="8"/>
  <c r="AQ174" i="8"/>
  <c r="AY174" i="8"/>
  <c r="AA174" i="8"/>
  <c r="BA193" i="8"/>
  <c r="AS193" i="8"/>
  <c r="AC193" i="8"/>
  <c r="BA177" i="8"/>
  <c r="AS177" i="8"/>
  <c r="AC177" i="8"/>
  <c r="AC192" i="8"/>
  <c r="BA192" i="8"/>
  <c r="AS192" i="8"/>
  <c r="BA174" i="8"/>
  <c r="AS174" i="8"/>
  <c r="AC174" i="8"/>
  <c r="AA207" i="8"/>
  <c r="AQ207" i="8"/>
  <c r="AY207" i="8"/>
  <c r="AS179" i="8"/>
  <c r="AC179" i="8"/>
  <c r="BA179" i="8"/>
  <c r="AS180" i="8"/>
  <c r="BA180" i="8"/>
  <c r="AC180" i="8"/>
  <c r="AA173" i="8"/>
  <c r="AY173" i="8"/>
  <c r="AQ173" i="8"/>
  <c r="AQ172" i="8"/>
  <c r="AA172" i="8"/>
  <c r="AY172" i="8"/>
  <c r="BA194" i="8"/>
  <c r="AS194" i="8"/>
  <c r="AC194" i="8"/>
  <c r="BA184" i="8"/>
  <c r="AC184" i="8"/>
  <c r="AS184" i="8"/>
  <c r="BA175" i="8"/>
  <c r="AC175" i="8"/>
  <c r="AS175" i="8"/>
  <c r="AY183" i="8"/>
  <c r="AQ183" i="8"/>
  <c r="AA183" i="8"/>
  <c r="AC205" i="8"/>
  <c r="BA205" i="8"/>
  <c r="AS205" i="8"/>
  <c r="AC173" i="8"/>
  <c r="AS173" i="8"/>
  <c r="BA173" i="8"/>
  <c r="AQ178" i="8"/>
  <c r="AY178" i="8"/>
  <c r="AA178" i="8"/>
  <c r="AQ179" i="8"/>
  <c r="AA179" i="8"/>
  <c r="AY179" i="8"/>
  <c r="L206" i="8"/>
  <c r="U206" i="8" s="1"/>
  <c r="AK206" i="8" s="1"/>
  <c r="J205" i="8"/>
  <c r="S205" i="8" s="1"/>
  <c r="AI205" i="8" s="1"/>
  <c r="AG206" i="8"/>
  <c r="AH206" i="8" s="1"/>
  <c r="L207" i="8"/>
  <c r="U207" i="8" s="1"/>
  <c r="AK207" i="8" s="1"/>
  <c r="CG207" i="8" l="1"/>
  <c r="BY207" i="8"/>
  <c r="BQ207" i="8"/>
  <c r="BI207" i="8"/>
  <c r="CG206" i="8"/>
  <c r="BY206" i="8"/>
  <c r="BQ206" i="8"/>
  <c r="BI206" i="8"/>
  <c r="CE205" i="8"/>
  <c r="BW205" i="8"/>
  <c r="BO205" i="8"/>
  <c r="BG205" i="8"/>
  <c r="AY205" i="8"/>
  <c r="AA205" i="8"/>
  <c r="AQ205" i="8"/>
  <c r="BA207" i="8"/>
  <c r="AS207" i="8"/>
  <c r="AC207" i="8"/>
  <c r="AS206" i="8"/>
  <c r="AC206" i="8"/>
  <c r="BA206" i="8"/>
  <c r="L237" i="11"/>
  <c r="U237" i="11" s="1"/>
  <c r="M221" i="11"/>
  <c r="M220" i="11"/>
  <c r="M219" i="11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M88" i="12"/>
  <c r="M149" i="8"/>
  <c r="N149" i="8"/>
  <c r="M150" i="8"/>
  <c r="N150" i="8"/>
  <c r="M151" i="8"/>
  <c r="N151" i="8"/>
  <c r="M89" i="12"/>
  <c r="N89" i="12"/>
  <c r="M90" i="12"/>
  <c r="N90" i="12"/>
  <c r="M91" i="12"/>
  <c r="N91" i="12"/>
  <c r="M92" i="12"/>
  <c r="N92" i="12"/>
  <c r="M93" i="12"/>
  <c r="N93" i="12"/>
  <c r="M94" i="12"/>
  <c r="N94" i="12"/>
  <c r="M95" i="12"/>
  <c r="N95" i="12"/>
  <c r="M96" i="12"/>
  <c r="N96" i="12"/>
  <c r="M97" i="12"/>
  <c r="N97" i="12"/>
  <c r="M98" i="12"/>
  <c r="N98" i="12"/>
  <c r="M99" i="12"/>
  <c r="N99" i="12"/>
  <c r="M100" i="12"/>
  <c r="N100" i="12"/>
  <c r="M101" i="12"/>
  <c r="N101" i="12"/>
  <c r="M102" i="12"/>
  <c r="N102" i="12"/>
  <c r="M103" i="12"/>
  <c r="N103" i="12"/>
  <c r="M104" i="12"/>
  <c r="N104" i="12"/>
  <c r="M105" i="12"/>
  <c r="N105" i="12"/>
  <c r="M106" i="12"/>
  <c r="N106" i="12"/>
  <c r="M107" i="12"/>
  <c r="N107" i="12"/>
  <c r="M108" i="12"/>
  <c r="N108" i="12"/>
  <c r="M109" i="12"/>
  <c r="N109" i="12"/>
  <c r="M110" i="12"/>
  <c r="N110" i="12"/>
  <c r="M111" i="12"/>
  <c r="N111" i="12"/>
  <c r="M112" i="12"/>
  <c r="N112" i="12"/>
  <c r="M113" i="12"/>
  <c r="N113" i="12"/>
  <c r="M114" i="12"/>
  <c r="N114" i="12"/>
  <c r="M115" i="12"/>
  <c r="N115" i="12"/>
  <c r="M116" i="12"/>
  <c r="N116" i="12"/>
  <c r="M117" i="12"/>
  <c r="N117" i="12"/>
  <c r="M118" i="12"/>
  <c r="N118" i="12"/>
  <c r="M119" i="12"/>
  <c r="N119" i="12"/>
  <c r="M120" i="12"/>
  <c r="N120" i="12"/>
  <c r="M121" i="12"/>
  <c r="N121" i="12"/>
  <c r="M122" i="12"/>
  <c r="N122" i="12"/>
  <c r="M123" i="12"/>
  <c r="N123" i="12"/>
  <c r="M124" i="12"/>
  <c r="N124" i="12"/>
  <c r="M125" i="12"/>
  <c r="N125" i="12"/>
  <c r="M126" i="12"/>
  <c r="N126" i="12"/>
  <c r="M127" i="12"/>
  <c r="N127" i="12"/>
  <c r="M128" i="12"/>
  <c r="N128" i="12"/>
  <c r="M129" i="12"/>
  <c r="N129" i="12"/>
  <c r="M130" i="12"/>
  <c r="N130" i="12"/>
  <c r="M131" i="12"/>
  <c r="N131" i="12"/>
  <c r="M132" i="12"/>
  <c r="N132" i="12"/>
  <c r="M133" i="12"/>
  <c r="N133" i="12"/>
  <c r="M134" i="12"/>
  <c r="N134" i="12"/>
  <c r="M135" i="12"/>
  <c r="N135" i="12"/>
  <c r="M136" i="12"/>
  <c r="N136" i="12"/>
  <c r="M137" i="12"/>
  <c r="N137" i="12"/>
  <c r="M138" i="12"/>
  <c r="N138" i="12"/>
  <c r="M139" i="12"/>
  <c r="N139" i="12"/>
  <c r="M140" i="12"/>
  <c r="N140" i="12"/>
  <c r="M141" i="12"/>
  <c r="N141" i="12"/>
  <c r="M142" i="12"/>
  <c r="N142" i="12"/>
  <c r="M143" i="12"/>
  <c r="N143" i="12"/>
  <c r="M144" i="12"/>
  <c r="N144" i="12"/>
  <c r="M145" i="12"/>
  <c r="N145" i="12"/>
  <c r="M146" i="12"/>
  <c r="N146" i="12"/>
  <c r="M147" i="12"/>
  <c r="N147" i="12"/>
  <c r="M148" i="12"/>
  <c r="N148" i="12"/>
  <c r="M149" i="12"/>
  <c r="N149" i="12"/>
  <c r="M150" i="12"/>
  <c r="N150" i="12"/>
  <c r="M151" i="12"/>
  <c r="N151" i="12"/>
  <c r="M152" i="12"/>
  <c r="N152" i="12"/>
  <c r="M153" i="12"/>
  <c r="N153" i="12"/>
  <c r="M154" i="12"/>
  <c r="N154" i="12"/>
  <c r="M155" i="12"/>
  <c r="N155" i="12"/>
  <c r="M156" i="12"/>
  <c r="N156" i="12"/>
  <c r="M157" i="12"/>
  <c r="N157" i="12"/>
  <c r="M158" i="12"/>
  <c r="N158" i="12"/>
  <c r="M159" i="12"/>
  <c r="N159" i="12"/>
  <c r="M160" i="12"/>
  <c r="N160" i="12"/>
  <c r="M161" i="12"/>
  <c r="N161" i="12"/>
  <c r="M162" i="12"/>
  <c r="N162" i="12"/>
  <c r="M163" i="12"/>
  <c r="N163" i="12"/>
  <c r="N88" i="12"/>
  <c r="L70" i="10" l="1"/>
  <c r="U70" i="10" s="1"/>
  <c r="L66" i="10"/>
  <c r="U66" i="10" s="1"/>
  <c r="L67" i="10"/>
  <c r="U67" i="10" s="1"/>
  <c r="L71" i="10"/>
  <c r="U71" i="10" s="1"/>
  <c r="L234" i="11"/>
  <c r="U234" i="11" s="1"/>
  <c r="L238" i="11"/>
  <c r="U238" i="11" s="1"/>
  <c r="L236" i="11"/>
  <c r="U236" i="11" s="1"/>
  <c r="L117" i="12"/>
  <c r="L121" i="12"/>
  <c r="U121" i="12" s="1"/>
  <c r="L125" i="12"/>
  <c r="L126" i="12"/>
  <c r="L130" i="12"/>
  <c r="U130" i="12" s="1"/>
  <c r="L113" i="12"/>
  <c r="U113" i="12" s="1"/>
  <c r="L123" i="12"/>
  <c r="U123" i="12" s="1"/>
  <c r="L101" i="12"/>
  <c r="L107" i="12"/>
  <c r="U107" i="12" s="1"/>
  <c r="L119" i="12"/>
  <c r="L99" i="12"/>
  <c r="L114" i="12"/>
  <c r="U114" i="12" s="1"/>
  <c r="L122" i="12"/>
  <c r="U122" i="12" s="1"/>
  <c r="L118" i="12"/>
  <c r="L110" i="12"/>
  <c r="L106" i="12"/>
  <c r="U106" i="12" s="1"/>
  <c r="L134" i="12"/>
  <c r="L127" i="12"/>
  <c r="L138" i="12"/>
  <c r="U138" i="12" s="1"/>
  <c r="L129" i="12"/>
  <c r="U129" i="12" s="1"/>
  <c r="L133" i="12"/>
  <c r="L95" i="12"/>
  <c r="L131" i="12"/>
  <c r="U131" i="12" s="1"/>
  <c r="L139" i="12"/>
  <c r="L146" i="12"/>
  <c r="U146" i="12" s="1"/>
  <c r="L111" i="12"/>
  <c r="L109" i="12"/>
  <c r="L105" i="12"/>
  <c r="U105" i="12" s="1"/>
  <c r="L136" i="12"/>
  <c r="L132" i="12"/>
  <c r="L128" i="12"/>
  <c r="L124" i="12"/>
  <c r="L120" i="12"/>
  <c r="L116" i="12"/>
  <c r="L112" i="12"/>
  <c r="L108" i="12"/>
  <c r="L104" i="12"/>
  <c r="L100" i="12"/>
  <c r="L96" i="12"/>
  <c r="L135" i="12"/>
  <c r="L115" i="12"/>
  <c r="U115" i="12" s="1"/>
  <c r="L103" i="12"/>
  <c r="L149" i="12"/>
  <c r="L98" i="12"/>
  <c r="U98" i="12" s="1"/>
  <c r="L93" i="12"/>
  <c r="L92" i="12"/>
  <c r="L163" i="12"/>
  <c r="L155" i="12"/>
  <c r="L151" i="12"/>
  <c r="L143" i="12"/>
  <c r="L91" i="12"/>
  <c r="L159" i="12"/>
  <c r="L150" i="12"/>
  <c r="L97" i="12"/>
  <c r="U97" i="12" s="1"/>
  <c r="L162" i="12"/>
  <c r="U162" i="12" s="1"/>
  <c r="L158" i="12"/>
  <c r="L154" i="12"/>
  <c r="U154" i="12" s="1"/>
  <c r="L152" i="12"/>
  <c r="L161" i="12"/>
  <c r="L157" i="12"/>
  <c r="L153" i="12"/>
  <c r="L160" i="12"/>
  <c r="L156" i="12"/>
  <c r="L94" i="12"/>
  <c r="L142" i="12"/>
  <c r="L102" i="12"/>
  <c r="L145" i="12"/>
  <c r="L141" i="12"/>
  <c r="L137" i="12"/>
  <c r="L148" i="12"/>
  <c r="L144" i="12"/>
  <c r="L140" i="12"/>
  <c r="L147" i="12"/>
  <c r="L90" i="12"/>
  <c r="U90" i="12" s="1"/>
  <c r="L89" i="12"/>
  <c r="U89" i="12" s="1"/>
  <c r="L229" i="11"/>
  <c r="U229" i="11" s="1"/>
  <c r="L235" i="11"/>
  <c r="U235" i="11" s="1"/>
  <c r="L233" i="11"/>
  <c r="U233" i="11" s="1"/>
  <c r="L220" i="11"/>
  <c r="U220" i="11" s="1"/>
  <c r="L219" i="11"/>
  <c r="U219" i="11" s="1"/>
  <c r="L221" i="11"/>
  <c r="U221" i="11" s="1"/>
  <c r="L226" i="11"/>
  <c r="U226" i="11" s="1"/>
  <c r="L227" i="11"/>
  <c r="U227" i="11" s="1"/>
  <c r="L231" i="11"/>
  <c r="U231" i="11" s="1"/>
  <c r="L228" i="11"/>
  <c r="U228" i="11" s="1"/>
  <c r="L232" i="11"/>
  <c r="U232" i="11" s="1"/>
  <c r="L224" i="11"/>
  <c r="U224" i="11" s="1"/>
  <c r="L225" i="11"/>
  <c r="U225" i="11" s="1"/>
  <c r="L222" i="11"/>
  <c r="U222" i="11" s="1"/>
  <c r="L230" i="11"/>
  <c r="U230" i="11" s="1"/>
  <c r="L223" i="11"/>
  <c r="U223" i="11" s="1"/>
  <c r="L53" i="10"/>
  <c r="U53" i="10" s="1"/>
  <c r="L57" i="10"/>
  <c r="U57" i="10" s="1"/>
  <c r="L61" i="10"/>
  <c r="U61" i="10" s="1"/>
  <c r="L64" i="10"/>
  <c r="U64" i="10" s="1"/>
  <c r="L65" i="10"/>
  <c r="U65" i="10" s="1"/>
  <c r="L63" i="10"/>
  <c r="U63" i="10" s="1"/>
  <c r="L72" i="10"/>
  <c r="U72" i="10" s="1"/>
  <c r="L69" i="10"/>
  <c r="U69" i="10" s="1"/>
  <c r="L54" i="10"/>
  <c r="U54" i="10" s="1"/>
  <c r="L58" i="10"/>
  <c r="U58" i="10" s="1"/>
  <c r="L62" i="10"/>
  <c r="U62" i="10" s="1"/>
  <c r="L68" i="10"/>
  <c r="U68" i="10" s="1"/>
  <c r="L56" i="10"/>
  <c r="U56" i="10" s="1"/>
  <c r="L59" i="10"/>
  <c r="U59" i="10" s="1"/>
  <c r="L60" i="10"/>
  <c r="U60" i="10" s="1"/>
  <c r="L55" i="10"/>
  <c r="U55" i="10" s="1"/>
  <c r="U165" i="7"/>
  <c r="U169" i="7"/>
  <c r="U152" i="7"/>
  <c r="U156" i="7"/>
  <c r="U160" i="7"/>
  <c r="U164" i="7"/>
  <c r="U168" i="7"/>
  <c r="U155" i="7"/>
  <c r="U170" i="7"/>
  <c r="U163" i="7"/>
  <c r="U167" i="7"/>
  <c r="U158" i="7"/>
  <c r="U162" i="7"/>
  <c r="U166" i="7"/>
  <c r="U157" i="7"/>
  <c r="U161" i="7"/>
  <c r="U153" i="7"/>
  <c r="U154" i="7"/>
  <c r="U151" i="7"/>
  <c r="U159" i="7"/>
  <c r="L150" i="8"/>
  <c r="L166" i="8"/>
  <c r="U166" i="8" s="1"/>
  <c r="L165" i="8"/>
  <c r="U165" i="8" s="1"/>
  <c r="L158" i="8"/>
  <c r="U158" i="8" s="1"/>
  <c r="L157" i="8"/>
  <c r="U157" i="8" s="1"/>
  <c r="L163" i="8"/>
  <c r="U163" i="8" s="1"/>
  <c r="L162" i="8"/>
  <c r="U162" i="8" s="1"/>
  <c r="L155" i="8"/>
  <c r="U155" i="8" s="1"/>
  <c r="L149" i="8"/>
  <c r="L151" i="8"/>
  <c r="L161" i="8"/>
  <c r="U161" i="8" s="1"/>
  <c r="L169" i="8"/>
  <c r="U169" i="8" s="1"/>
  <c r="L154" i="8"/>
  <c r="U154" i="8" s="1"/>
  <c r="L153" i="8"/>
  <c r="U153" i="8" s="1"/>
  <c r="L170" i="8"/>
  <c r="U170" i="8" s="1"/>
  <c r="L171" i="8"/>
  <c r="U171" i="8" s="1"/>
  <c r="L159" i="8"/>
  <c r="U159" i="8" s="1"/>
  <c r="L167" i="8"/>
  <c r="U167" i="8" s="1"/>
  <c r="L152" i="8"/>
  <c r="U152" i="8" s="1"/>
  <c r="L168" i="8"/>
  <c r="U168" i="8" s="1"/>
  <c r="L164" i="8"/>
  <c r="U164" i="8" s="1"/>
  <c r="L160" i="8"/>
  <c r="U160" i="8" s="1"/>
  <c r="L156" i="8"/>
  <c r="U156" i="8" s="1"/>
  <c r="L88" i="12"/>
  <c r="G88" i="12"/>
  <c r="F88" i="12"/>
  <c r="U134" i="12" l="1"/>
  <c r="AC134" i="12" s="1"/>
  <c r="U88" i="12"/>
  <c r="AC88" i="12" s="1"/>
  <c r="U96" i="12"/>
  <c r="AC96" i="12" s="1"/>
  <c r="U104" i="12"/>
  <c r="AC104" i="12" s="1"/>
  <c r="U112" i="12"/>
  <c r="AC112" i="12" s="1"/>
  <c r="U120" i="12"/>
  <c r="AC120" i="12" s="1"/>
  <c r="U128" i="12"/>
  <c r="AC128" i="12" s="1"/>
  <c r="U136" i="12"/>
  <c r="AC136" i="12" s="1"/>
  <c r="U139" i="12"/>
  <c r="AC139" i="12" s="1"/>
  <c r="U147" i="12"/>
  <c r="AC147" i="12" s="1"/>
  <c r="U155" i="12"/>
  <c r="AC155" i="12" s="1"/>
  <c r="U163" i="12"/>
  <c r="AC163" i="12" s="1"/>
  <c r="U99" i="12"/>
  <c r="AC99" i="12" s="1"/>
  <c r="U91" i="12"/>
  <c r="AC91" i="12" s="1"/>
  <c r="U137" i="12"/>
  <c r="AC137" i="12" s="1"/>
  <c r="U145" i="12"/>
  <c r="AC145" i="12" s="1"/>
  <c r="U153" i="12"/>
  <c r="AC153" i="12" s="1"/>
  <c r="U161" i="12"/>
  <c r="AC161" i="12" s="1"/>
  <c r="U142" i="12"/>
  <c r="AC142" i="12" s="1"/>
  <c r="U150" i="12"/>
  <c r="AC150" i="12" s="1"/>
  <c r="U158" i="12"/>
  <c r="AC158" i="12" s="1"/>
  <c r="U94" i="12"/>
  <c r="AC94" i="12" s="1"/>
  <c r="U102" i="12"/>
  <c r="AC102" i="12" s="1"/>
  <c r="U110" i="12"/>
  <c r="AC110" i="12" s="1"/>
  <c r="U118" i="12"/>
  <c r="AC118" i="12" s="1"/>
  <c r="U126" i="12"/>
  <c r="AC126" i="12" s="1"/>
  <c r="U124" i="12"/>
  <c r="AC124" i="12" s="1"/>
  <c r="U95" i="12"/>
  <c r="AC95" i="12" s="1"/>
  <c r="U103" i="12"/>
  <c r="AC103" i="12" s="1"/>
  <c r="U111" i="12"/>
  <c r="AC111" i="12" s="1"/>
  <c r="U119" i="12"/>
  <c r="AC119" i="12" s="1"/>
  <c r="U127" i="12"/>
  <c r="AC127" i="12" s="1"/>
  <c r="U135" i="12"/>
  <c r="AC135" i="12" s="1"/>
  <c r="U143" i="12"/>
  <c r="AC143" i="12" s="1"/>
  <c r="U151" i="12"/>
  <c r="AC151" i="12" s="1"/>
  <c r="U159" i="12"/>
  <c r="AC159" i="12" s="1"/>
  <c r="U144" i="12"/>
  <c r="AC144" i="12" s="1"/>
  <c r="U152" i="12"/>
  <c r="AC152" i="12" s="1"/>
  <c r="U160" i="12"/>
  <c r="AC160" i="12" s="1"/>
  <c r="U100" i="12"/>
  <c r="AC100" i="12" s="1"/>
  <c r="U92" i="12"/>
  <c r="AC92" i="12" s="1"/>
  <c r="U108" i="12"/>
  <c r="AC108" i="12" s="1"/>
  <c r="U116" i="12"/>
  <c r="AC116" i="12" s="1"/>
  <c r="U93" i="12"/>
  <c r="AC93" i="12" s="1"/>
  <c r="U101" i="12"/>
  <c r="AC101" i="12" s="1"/>
  <c r="U109" i="12"/>
  <c r="AC109" i="12" s="1"/>
  <c r="U117" i="12"/>
  <c r="AC117" i="12" s="1"/>
  <c r="U125" i="12"/>
  <c r="AC125" i="12" s="1"/>
  <c r="U133" i="12"/>
  <c r="AC133" i="12" s="1"/>
  <c r="U141" i="12"/>
  <c r="AC141" i="12" s="1"/>
  <c r="U149" i="12"/>
  <c r="AC149" i="12" s="1"/>
  <c r="U157" i="12"/>
  <c r="AC157" i="12" s="1"/>
  <c r="U132" i="12"/>
  <c r="AC132" i="12" s="1"/>
  <c r="U140" i="12"/>
  <c r="AC140" i="12" s="1"/>
  <c r="U148" i="12"/>
  <c r="AC148" i="12" s="1"/>
  <c r="U156" i="12"/>
  <c r="AC156" i="12" s="1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AD163" i="12"/>
  <c r="V163" i="12"/>
  <c r="T163" i="12"/>
  <c r="AB163" i="12" s="1"/>
  <c r="Y163" i="12"/>
  <c r="Z163" i="12" s="1"/>
  <c r="AD162" i="12"/>
  <c r="V162" i="12"/>
  <c r="AC162" i="12"/>
  <c r="T162" i="12"/>
  <c r="AB162" i="12" s="1"/>
  <c r="Y162" i="12"/>
  <c r="Z162" i="12" s="1"/>
  <c r="AD161" i="12"/>
  <c r="V161" i="12"/>
  <c r="T161" i="12"/>
  <c r="AB161" i="12" s="1"/>
  <c r="Y161" i="12"/>
  <c r="Z161" i="12" s="1"/>
  <c r="AD160" i="12"/>
  <c r="V160" i="12"/>
  <c r="T160" i="12"/>
  <c r="AB160" i="12" s="1"/>
  <c r="Y160" i="12"/>
  <c r="Z160" i="12" s="1"/>
  <c r="AD159" i="12"/>
  <c r="V159" i="12"/>
  <c r="T159" i="12"/>
  <c r="AB159" i="12" s="1"/>
  <c r="Y159" i="12"/>
  <c r="Z159" i="12" s="1"/>
  <c r="AD158" i="12"/>
  <c r="V158" i="12"/>
  <c r="T158" i="12"/>
  <c r="AB158" i="12" s="1"/>
  <c r="Y158" i="12"/>
  <c r="Z158" i="12" s="1"/>
  <c r="AD157" i="12"/>
  <c r="V157" i="12"/>
  <c r="T157" i="12"/>
  <c r="AB157" i="12" s="1"/>
  <c r="Y157" i="12"/>
  <c r="Z157" i="12" s="1"/>
  <c r="AD156" i="12"/>
  <c r="V156" i="12"/>
  <c r="T156" i="12"/>
  <c r="AB156" i="12" s="1"/>
  <c r="Y156" i="12"/>
  <c r="Z156" i="12" s="1"/>
  <c r="AD155" i="12"/>
  <c r="V155" i="12"/>
  <c r="T155" i="12"/>
  <c r="AB155" i="12" s="1"/>
  <c r="Y155" i="12"/>
  <c r="Z155" i="12" s="1"/>
  <c r="AD154" i="12"/>
  <c r="V154" i="12"/>
  <c r="AC154" i="12"/>
  <c r="T154" i="12"/>
  <c r="AB154" i="12" s="1"/>
  <c r="Y154" i="12"/>
  <c r="Z154" i="12" s="1"/>
  <c r="AD153" i="12"/>
  <c r="V153" i="12"/>
  <c r="T153" i="12"/>
  <c r="AB153" i="12" s="1"/>
  <c r="Y153" i="12"/>
  <c r="Z153" i="12" s="1"/>
  <c r="AD152" i="12"/>
  <c r="V152" i="12"/>
  <c r="T152" i="12"/>
  <c r="AB152" i="12" s="1"/>
  <c r="Y152" i="12"/>
  <c r="Z152" i="12" s="1"/>
  <c r="AD151" i="12"/>
  <c r="V151" i="12"/>
  <c r="T151" i="12"/>
  <c r="AB151" i="12" s="1"/>
  <c r="Y151" i="12"/>
  <c r="Z151" i="12" s="1"/>
  <c r="AD150" i="12"/>
  <c r="V150" i="12"/>
  <c r="T150" i="12"/>
  <c r="AB150" i="12" s="1"/>
  <c r="Y150" i="12"/>
  <c r="Z150" i="12" s="1"/>
  <c r="AD149" i="12"/>
  <c r="V149" i="12"/>
  <c r="T149" i="12"/>
  <c r="AB149" i="12" s="1"/>
  <c r="Y149" i="12"/>
  <c r="Z149" i="12" s="1"/>
  <c r="AD148" i="12"/>
  <c r="V148" i="12"/>
  <c r="T148" i="12"/>
  <c r="AB148" i="12" s="1"/>
  <c r="Y148" i="12"/>
  <c r="Z148" i="12" s="1"/>
  <c r="AD147" i="12"/>
  <c r="V147" i="12"/>
  <c r="T147" i="12"/>
  <c r="AB147" i="12" s="1"/>
  <c r="Y147" i="12"/>
  <c r="Z147" i="12" s="1"/>
  <c r="AD146" i="12"/>
  <c r="V146" i="12"/>
  <c r="AC146" i="12"/>
  <c r="T146" i="12"/>
  <c r="AB146" i="12" s="1"/>
  <c r="Y146" i="12"/>
  <c r="Z146" i="12" s="1"/>
  <c r="AD145" i="12"/>
  <c r="V145" i="12"/>
  <c r="T145" i="12"/>
  <c r="AB145" i="12" s="1"/>
  <c r="Y145" i="12"/>
  <c r="Z145" i="12" s="1"/>
  <c r="AD144" i="12"/>
  <c r="V144" i="12"/>
  <c r="T144" i="12"/>
  <c r="AB144" i="12" s="1"/>
  <c r="Y144" i="12"/>
  <c r="Z144" i="12" s="1"/>
  <c r="AD143" i="12"/>
  <c r="V143" i="12"/>
  <c r="T143" i="12"/>
  <c r="AB143" i="12" s="1"/>
  <c r="Y143" i="12"/>
  <c r="Z143" i="12" s="1"/>
  <c r="AD142" i="12"/>
  <c r="V142" i="12"/>
  <c r="T142" i="12"/>
  <c r="AB142" i="12" s="1"/>
  <c r="Y142" i="12"/>
  <c r="Z142" i="12" s="1"/>
  <c r="AD141" i="12"/>
  <c r="V141" i="12"/>
  <c r="T141" i="12"/>
  <c r="AB141" i="12" s="1"/>
  <c r="Y141" i="12"/>
  <c r="Z141" i="12" s="1"/>
  <c r="AD140" i="12"/>
  <c r="V140" i="12"/>
  <c r="T140" i="12"/>
  <c r="AB140" i="12" s="1"/>
  <c r="Y140" i="12"/>
  <c r="Z140" i="12" s="1"/>
  <c r="AD139" i="12"/>
  <c r="V139" i="12"/>
  <c r="T139" i="12"/>
  <c r="AB139" i="12" s="1"/>
  <c r="Y139" i="12"/>
  <c r="Z139" i="12" s="1"/>
  <c r="AD138" i="12"/>
  <c r="V138" i="12"/>
  <c r="AC138" i="12"/>
  <c r="T138" i="12"/>
  <c r="AB138" i="12" s="1"/>
  <c r="Y138" i="12"/>
  <c r="Z138" i="12" s="1"/>
  <c r="AD137" i="12"/>
  <c r="V137" i="12"/>
  <c r="T137" i="12"/>
  <c r="AB137" i="12" s="1"/>
  <c r="Y137" i="12"/>
  <c r="Z137" i="12" s="1"/>
  <c r="AD136" i="12"/>
  <c r="V136" i="12"/>
  <c r="T136" i="12"/>
  <c r="AB136" i="12" s="1"/>
  <c r="Y136" i="12"/>
  <c r="Z136" i="12" s="1"/>
  <c r="AD135" i="12"/>
  <c r="V135" i="12"/>
  <c r="T135" i="12"/>
  <c r="AB135" i="12" s="1"/>
  <c r="Y135" i="12"/>
  <c r="Z135" i="12" s="1"/>
  <c r="AD134" i="12"/>
  <c r="V134" i="12"/>
  <c r="T134" i="12"/>
  <c r="AB134" i="12" s="1"/>
  <c r="Y134" i="12"/>
  <c r="Z134" i="12" s="1"/>
  <c r="AD133" i="12"/>
  <c r="V133" i="12"/>
  <c r="T133" i="12"/>
  <c r="AB133" i="12" s="1"/>
  <c r="Y133" i="12"/>
  <c r="Z133" i="12" s="1"/>
  <c r="AD132" i="12"/>
  <c r="V132" i="12"/>
  <c r="T132" i="12"/>
  <c r="AB132" i="12" s="1"/>
  <c r="Y132" i="12"/>
  <c r="Z132" i="12" s="1"/>
  <c r="AD131" i="12"/>
  <c r="V131" i="12"/>
  <c r="AC131" i="12"/>
  <c r="T131" i="12"/>
  <c r="AB131" i="12" s="1"/>
  <c r="Y131" i="12"/>
  <c r="Z131" i="12" s="1"/>
  <c r="AD130" i="12"/>
  <c r="V130" i="12"/>
  <c r="AC130" i="12"/>
  <c r="T130" i="12"/>
  <c r="AB130" i="12" s="1"/>
  <c r="Y130" i="12"/>
  <c r="Z130" i="12" s="1"/>
  <c r="AD129" i="12"/>
  <c r="V129" i="12"/>
  <c r="AC129" i="12"/>
  <c r="T129" i="12"/>
  <c r="AB129" i="12" s="1"/>
  <c r="Y129" i="12"/>
  <c r="Z129" i="12" s="1"/>
  <c r="AD128" i="12"/>
  <c r="V128" i="12"/>
  <c r="T128" i="12"/>
  <c r="AB128" i="12" s="1"/>
  <c r="Y128" i="12"/>
  <c r="Z128" i="12" s="1"/>
  <c r="AD127" i="12"/>
  <c r="V127" i="12"/>
  <c r="T127" i="12"/>
  <c r="AB127" i="12" s="1"/>
  <c r="Y127" i="12"/>
  <c r="Z127" i="12" s="1"/>
  <c r="AD126" i="12"/>
  <c r="V126" i="12"/>
  <c r="T126" i="12"/>
  <c r="AB126" i="12" s="1"/>
  <c r="Y126" i="12"/>
  <c r="Z126" i="12" s="1"/>
  <c r="AD125" i="12"/>
  <c r="V125" i="12"/>
  <c r="T125" i="12"/>
  <c r="AB125" i="12" s="1"/>
  <c r="Y125" i="12"/>
  <c r="Z125" i="12" s="1"/>
  <c r="AD124" i="12"/>
  <c r="V124" i="12"/>
  <c r="T124" i="12"/>
  <c r="AB124" i="12" s="1"/>
  <c r="Y124" i="12"/>
  <c r="Z124" i="12" s="1"/>
  <c r="AD123" i="12"/>
  <c r="V123" i="12"/>
  <c r="AC123" i="12"/>
  <c r="T123" i="12"/>
  <c r="AB123" i="12" s="1"/>
  <c r="Y123" i="12"/>
  <c r="Z123" i="12" s="1"/>
  <c r="AD122" i="12"/>
  <c r="V122" i="12"/>
  <c r="AC122" i="12"/>
  <c r="T122" i="12"/>
  <c r="AB122" i="12" s="1"/>
  <c r="Y122" i="12"/>
  <c r="Z122" i="12" s="1"/>
  <c r="AD121" i="12"/>
  <c r="V121" i="12"/>
  <c r="AC121" i="12"/>
  <c r="T121" i="12"/>
  <c r="AB121" i="12" s="1"/>
  <c r="Y121" i="12"/>
  <c r="Z121" i="12" s="1"/>
  <c r="AD120" i="12"/>
  <c r="V120" i="12"/>
  <c r="T120" i="12"/>
  <c r="AB120" i="12" s="1"/>
  <c r="Y120" i="12"/>
  <c r="Z120" i="12" s="1"/>
  <c r="AD119" i="12"/>
  <c r="V119" i="12"/>
  <c r="T119" i="12"/>
  <c r="AB119" i="12" s="1"/>
  <c r="Y119" i="12"/>
  <c r="Z119" i="12" s="1"/>
  <c r="AD118" i="12"/>
  <c r="V118" i="12"/>
  <c r="T118" i="12"/>
  <c r="AB118" i="12" s="1"/>
  <c r="Y118" i="12"/>
  <c r="Z118" i="12" s="1"/>
  <c r="AD117" i="12"/>
  <c r="V117" i="12"/>
  <c r="T117" i="12"/>
  <c r="AB117" i="12" s="1"/>
  <c r="Y117" i="12"/>
  <c r="Z117" i="12" s="1"/>
  <c r="AD116" i="12"/>
  <c r="V116" i="12"/>
  <c r="T116" i="12"/>
  <c r="AB116" i="12" s="1"/>
  <c r="Y116" i="12"/>
  <c r="Z116" i="12" s="1"/>
  <c r="AD115" i="12"/>
  <c r="V115" i="12"/>
  <c r="AC115" i="12"/>
  <c r="T115" i="12"/>
  <c r="AB115" i="12" s="1"/>
  <c r="Y115" i="12"/>
  <c r="Z115" i="12" s="1"/>
  <c r="AD114" i="12"/>
  <c r="V114" i="12"/>
  <c r="AC114" i="12"/>
  <c r="T114" i="12"/>
  <c r="AB114" i="12" s="1"/>
  <c r="Y114" i="12"/>
  <c r="Z114" i="12" s="1"/>
  <c r="AD113" i="12"/>
  <c r="V113" i="12"/>
  <c r="AC113" i="12"/>
  <c r="T113" i="12"/>
  <c r="AB113" i="12" s="1"/>
  <c r="Y113" i="12"/>
  <c r="Z113" i="12" s="1"/>
  <c r="AD112" i="12"/>
  <c r="V112" i="12"/>
  <c r="T112" i="12"/>
  <c r="AB112" i="12" s="1"/>
  <c r="Y112" i="12"/>
  <c r="Z112" i="12" s="1"/>
  <c r="AD111" i="12"/>
  <c r="V111" i="12"/>
  <c r="T111" i="12"/>
  <c r="AB111" i="12" s="1"/>
  <c r="Y111" i="12"/>
  <c r="Z111" i="12" s="1"/>
  <c r="AD110" i="12"/>
  <c r="V110" i="12"/>
  <c r="T110" i="12"/>
  <c r="AB110" i="12" s="1"/>
  <c r="Y110" i="12"/>
  <c r="Z110" i="12" s="1"/>
  <c r="AD109" i="12"/>
  <c r="V109" i="12"/>
  <c r="T109" i="12"/>
  <c r="AB109" i="12" s="1"/>
  <c r="Y109" i="12"/>
  <c r="Z109" i="12" s="1"/>
  <c r="AD108" i="12"/>
  <c r="V108" i="12"/>
  <c r="T108" i="12"/>
  <c r="AB108" i="12" s="1"/>
  <c r="Y108" i="12"/>
  <c r="Z108" i="12" s="1"/>
  <c r="AD107" i="12"/>
  <c r="V107" i="12"/>
  <c r="AC107" i="12"/>
  <c r="T107" i="12"/>
  <c r="AB107" i="12" s="1"/>
  <c r="Y107" i="12"/>
  <c r="Z107" i="12" s="1"/>
  <c r="AD106" i="12"/>
  <c r="V106" i="12"/>
  <c r="AC106" i="12"/>
  <c r="T106" i="12"/>
  <c r="AB106" i="12" s="1"/>
  <c r="Y106" i="12"/>
  <c r="Z106" i="12" s="1"/>
  <c r="AD105" i="12"/>
  <c r="V105" i="12"/>
  <c r="AC105" i="12"/>
  <c r="T105" i="12"/>
  <c r="AB105" i="12" s="1"/>
  <c r="Y105" i="12"/>
  <c r="Z105" i="12" s="1"/>
  <c r="AD104" i="12"/>
  <c r="V104" i="12"/>
  <c r="T104" i="12"/>
  <c r="AB104" i="12" s="1"/>
  <c r="Y104" i="12"/>
  <c r="Z104" i="12" s="1"/>
  <c r="AD103" i="12"/>
  <c r="V103" i="12"/>
  <c r="T103" i="12"/>
  <c r="AB103" i="12" s="1"/>
  <c r="Y103" i="12"/>
  <c r="Z103" i="12" s="1"/>
  <c r="AD102" i="12"/>
  <c r="V102" i="12"/>
  <c r="T102" i="12"/>
  <c r="AB102" i="12" s="1"/>
  <c r="Y102" i="12"/>
  <c r="Z102" i="12" s="1"/>
  <c r="AD101" i="12"/>
  <c r="V101" i="12"/>
  <c r="T101" i="12"/>
  <c r="AB101" i="12" s="1"/>
  <c r="Y101" i="12"/>
  <c r="Z101" i="12" s="1"/>
  <c r="AD100" i="12"/>
  <c r="V100" i="12"/>
  <c r="T100" i="12"/>
  <c r="AB100" i="12" s="1"/>
  <c r="Y100" i="12"/>
  <c r="Z100" i="12" s="1"/>
  <c r="AD99" i="12"/>
  <c r="V99" i="12"/>
  <c r="T99" i="12"/>
  <c r="AB99" i="12" s="1"/>
  <c r="Y99" i="12"/>
  <c r="Z99" i="12" s="1"/>
  <c r="AD98" i="12"/>
  <c r="V98" i="12"/>
  <c r="AC98" i="12"/>
  <c r="T98" i="12"/>
  <c r="AB98" i="12" s="1"/>
  <c r="Y98" i="12"/>
  <c r="Z98" i="12" s="1"/>
  <c r="AD97" i="12"/>
  <c r="V97" i="12"/>
  <c r="AC97" i="12"/>
  <c r="T97" i="12"/>
  <c r="AB97" i="12" s="1"/>
  <c r="Y97" i="12"/>
  <c r="Z97" i="12" s="1"/>
  <c r="AD96" i="12"/>
  <c r="V96" i="12"/>
  <c r="T96" i="12"/>
  <c r="AB96" i="12" s="1"/>
  <c r="Y96" i="12"/>
  <c r="Z96" i="12" s="1"/>
  <c r="AD95" i="12"/>
  <c r="V95" i="12"/>
  <c r="T95" i="12"/>
  <c r="AB95" i="12" s="1"/>
  <c r="Y95" i="12"/>
  <c r="Z95" i="12" s="1"/>
  <c r="AD94" i="12"/>
  <c r="V94" i="12"/>
  <c r="T94" i="12"/>
  <c r="AB94" i="12" s="1"/>
  <c r="Y94" i="12"/>
  <c r="Z94" i="12" s="1"/>
  <c r="AD93" i="12"/>
  <c r="V93" i="12"/>
  <c r="T93" i="12"/>
  <c r="AB93" i="12" s="1"/>
  <c r="Y93" i="12"/>
  <c r="Z93" i="12" s="1"/>
  <c r="AD92" i="12"/>
  <c r="V92" i="12"/>
  <c r="T92" i="12"/>
  <c r="AB92" i="12" s="1"/>
  <c r="Y92" i="12"/>
  <c r="Z92" i="12" s="1"/>
  <c r="AD91" i="12"/>
  <c r="V91" i="12"/>
  <c r="T91" i="12"/>
  <c r="AB91" i="12" s="1"/>
  <c r="Y91" i="12"/>
  <c r="Z91" i="12" s="1"/>
  <c r="AD90" i="12"/>
  <c r="V90" i="12"/>
  <c r="AC90" i="12"/>
  <c r="T90" i="12"/>
  <c r="AB90" i="12" s="1"/>
  <c r="Y90" i="12"/>
  <c r="Z90" i="12" s="1"/>
  <c r="AD89" i="12"/>
  <c r="V89" i="12"/>
  <c r="AC89" i="12"/>
  <c r="T89" i="12"/>
  <c r="AB89" i="12" s="1"/>
  <c r="Y89" i="12"/>
  <c r="Z89" i="12" s="1"/>
  <c r="AD88" i="12"/>
  <c r="V88" i="12"/>
  <c r="T88" i="12"/>
  <c r="AB88" i="12" s="1"/>
  <c r="Y88" i="12"/>
  <c r="Z88" i="12" s="1"/>
  <c r="J98" i="12" l="1"/>
  <c r="S98" i="12" s="1"/>
  <c r="AA98" i="12" s="1"/>
  <c r="J114" i="12"/>
  <c r="S114" i="12" s="1"/>
  <c r="AA114" i="12" s="1"/>
  <c r="J122" i="12"/>
  <c r="S122" i="12" s="1"/>
  <c r="AA122" i="12" s="1"/>
  <c r="J138" i="12"/>
  <c r="S138" i="12" s="1"/>
  <c r="AA138" i="12" s="1"/>
  <c r="J135" i="12"/>
  <c r="S135" i="12" s="1"/>
  <c r="AA135" i="12" s="1"/>
  <c r="J143" i="12"/>
  <c r="S143" i="12" s="1"/>
  <c r="AA143" i="12" s="1"/>
  <c r="J127" i="12"/>
  <c r="S127" i="12" s="1"/>
  <c r="AA127" i="12" s="1"/>
  <c r="J140" i="12"/>
  <c r="S140" i="12" s="1"/>
  <c r="AA140" i="12" s="1"/>
  <c r="J134" i="12"/>
  <c r="S134" i="12" s="1"/>
  <c r="AA134" i="12" s="1"/>
  <c r="J142" i="12"/>
  <c r="S142" i="12" s="1"/>
  <c r="AA142" i="12" s="1"/>
  <c r="J118" i="12"/>
  <c r="S118" i="12" s="1"/>
  <c r="AA118" i="12" s="1"/>
  <c r="J110" i="12"/>
  <c r="S110" i="12" s="1"/>
  <c r="AA110" i="12" s="1"/>
  <c r="J161" i="12"/>
  <c r="S161" i="12" s="1"/>
  <c r="AA161" i="12" s="1"/>
  <c r="J88" i="12"/>
  <c r="S88" i="12" s="1"/>
  <c r="AA88" i="12" s="1"/>
  <c r="J112" i="12"/>
  <c r="S112" i="12" s="1"/>
  <c r="AA112" i="12" s="1"/>
  <c r="J103" i="12"/>
  <c r="S103" i="12" s="1"/>
  <c r="AA103" i="12" s="1"/>
  <c r="J106" i="12"/>
  <c r="S106" i="12" s="1"/>
  <c r="AA106" i="12" s="1"/>
  <c r="J111" i="12"/>
  <c r="S111" i="12" s="1"/>
  <c r="AA111" i="12" s="1"/>
  <c r="J132" i="12"/>
  <c r="S132" i="12" s="1"/>
  <c r="AA132" i="12" s="1"/>
  <c r="J148" i="12"/>
  <c r="S148" i="12" s="1"/>
  <c r="AA148" i="12" s="1"/>
  <c r="J150" i="12"/>
  <c r="S150" i="12" s="1"/>
  <c r="AA150" i="12" s="1"/>
  <c r="J95" i="12"/>
  <c r="S95" i="12" s="1"/>
  <c r="AA95" i="12" s="1"/>
  <c r="J92" i="12"/>
  <c r="S92" i="12" s="1"/>
  <c r="AA92" i="12" s="1"/>
  <c r="J128" i="12"/>
  <c r="S128" i="12" s="1"/>
  <c r="AA128" i="12" s="1"/>
  <c r="J144" i="12"/>
  <c r="S144" i="12" s="1"/>
  <c r="AA144" i="12" s="1"/>
  <c r="J151" i="12"/>
  <c r="S151" i="12" s="1"/>
  <c r="AA151" i="12" s="1"/>
  <c r="J119" i="12"/>
  <c r="S119" i="12" s="1"/>
  <c r="AA119" i="12" s="1"/>
  <c r="J107" i="12"/>
  <c r="S107" i="12" s="1"/>
  <c r="AA107" i="12" s="1"/>
  <c r="J137" i="12"/>
  <c r="S137" i="12" s="1"/>
  <c r="AA137" i="12" s="1"/>
  <c r="J160" i="12"/>
  <c r="S160" i="12" s="1"/>
  <c r="AA160" i="12" s="1"/>
  <c r="J99" i="12"/>
  <c r="S99" i="12" s="1"/>
  <c r="AA99" i="12" s="1"/>
  <c r="J90" i="12"/>
  <c r="S90" i="12" s="1"/>
  <c r="AA90" i="12" s="1"/>
  <c r="J129" i="12"/>
  <c r="S129" i="12" s="1"/>
  <c r="AA129" i="12" s="1"/>
  <c r="J145" i="12"/>
  <c r="S145" i="12" s="1"/>
  <c r="AA145" i="12" s="1"/>
  <c r="J156" i="12"/>
  <c r="S156" i="12" s="1"/>
  <c r="AA156" i="12" s="1"/>
  <c r="J104" i="12"/>
  <c r="S104" i="12" s="1"/>
  <c r="AA104" i="12" s="1"/>
  <c r="J113" i="12"/>
  <c r="S113" i="12" s="1"/>
  <c r="AA113" i="12" s="1"/>
  <c r="J120" i="12"/>
  <c r="S120" i="12" s="1"/>
  <c r="AA120" i="12" s="1"/>
  <c r="J130" i="12"/>
  <c r="S130" i="12" s="1"/>
  <c r="AA130" i="12" s="1"/>
  <c r="J147" i="12"/>
  <c r="S147" i="12" s="1"/>
  <c r="AA147" i="12" s="1"/>
  <c r="J152" i="12"/>
  <c r="S152" i="12" s="1"/>
  <c r="AA152" i="12" s="1"/>
  <c r="J96" i="12"/>
  <c r="S96" i="12" s="1"/>
  <c r="AA96" i="12" s="1"/>
  <c r="J100" i="12"/>
  <c r="S100" i="12" s="1"/>
  <c r="AA100" i="12" s="1"/>
  <c r="J105" i="12"/>
  <c r="S105" i="12" s="1"/>
  <c r="AA105" i="12" s="1"/>
  <c r="J121" i="12"/>
  <c r="S121" i="12" s="1"/>
  <c r="AA121" i="12" s="1"/>
  <c r="J126" i="12"/>
  <c r="S126" i="12" s="1"/>
  <c r="AA126" i="12" s="1"/>
  <c r="J136" i="12"/>
  <c r="S136" i="12" s="1"/>
  <c r="AA136" i="12" s="1"/>
  <c r="J153" i="12"/>
  <c r="S153" i="12" s="1"/>
  <c r="AA153" i="12" s="1"/>
  <c r="J158" i="12"/>
  <c r="S158" i="12" s="1"/>
  <c r="AA158" i="12" s="1"/>
  <c r="J159" i="12"/>
  <c r="S159" i="12" s="1"/>
  <c r="AA159" i="12" s="1"/>
  <c r="J94" i="12"/>
  <c r="S94" i="12" s="1"/>
  <c r="AA94" i="12" s="1"/>
  <c r="J97" i="12"/>
  <c r="S97" i="12" s="1"/>
  <c r="AA97" i="12" s="1"/>
  <c r="J162" i="12"/>
  <c r="S162" i="12" s="1"/>
  <c r="AA162" i="12" s="1"/>
  <c r="J102" i="12"/>
  <c r="S102" i="12" s="1"/>
  <c r="AA102" i="12" s="1"/>
  <c r="J108" i="12"/>
  <c r="S108" i="12" s="1"/>
  <c r="AA108" i="12" s="1"/>
  <c r="J115" i="12"/>
  <c r="S115" i="12" s="1"/>
  <c r="AA115" i="12" s="1"/>
  <c r="J146" i="12"/>
  <c r="S146" i="12" s="1"/>
  <c r="AA146" i="12" s="1"/>
  <c r="J123" i="12"/>
  <c r="S123" i="12" s="1"/>
  <c r="AA123" i="12" s="1"/>
  <c r="J139" i="12"/>
  <c r="S139" i="12" s="1"/>
  <c r="AA139" i="12" s="1"/>
  <c r="J109" i="12"/>
  <c r="S109" i="12" s="1"/>
  <c r="AA109" i="12" s="1"/>
  <c r="J101" i="12"/>
  <c r="S101" i="12" s="1"/>
  <c r="AA101" i="12" s="1"/>
  <c r="J116" i="12"/>
  <c r="S116" i="12" s="1"/>
  <c r="AA116" i="12" s="1"/>
  <c r="J131" i="12"/>
  <c r="S131" i="12" s="1"/>
  <c r="AA131" i="12" s="1"/>
  <c r="J93" i="12"/>
  <c r="S93" i="12" s="1"/>
  <c r="AA93" i="12" s="1"/>
  <c r="J91" i="12"/>
  <c r="S91" i="12" s="1"/>
  <c r="AA91" i="12" s="1"/>
  <c r="J89" i="12"/>
  <c r="S89" i="12" s="1"/>
  <c r="AA89" i="12" s="1"/>
  <c r="J124" i="12"/>
  <c r="S124" i="12" s="1"/>
  <c r="AA124" i="12" s="1"/>
  <c r="J154" i="12"/>
  <c r="S154" i="12" s="1"/>
  <c r="AA154" i="12" s="1"/>
  <c r="J155" i="12"/>
  <c r="S155" i="12" s="1"/>
  <c r="AA155" i="12" s="1"/>
  <c r="J117" i="12"/>
  <c r="S117" i="12" s="1"/>
  <c r="AA117" i="12" s="1"/>
  <c r="J125" i="12"/>
  <c r="S125" i="12" s="1"/>
  <c r="AA125" i="12" s="1"/>
  <c r="J133" i="12"/>
  <c r="S133" i="12" s="1"/>
  <c r="AA133" i="12" s="1"/>
  <c r="J141" i="12"/>
  <c r="S141" i="12" s="1"/>
  <c r="AA141" i="12" s="1"/>
  <c r="J149" i="12"/>
  <c r="S149" i="12" s="1"/>
  <c r="AA149" i="12" s="1"/>
  <c r="J157" i="12"/>
  <c r="S157" i="12" s="1"/>
  <c r="AA157" i="12" s="1"/>
  <c r="J163" i="12"/>
  <c r="S163" i="12" s="1"/>
  <c r="AA163" i="12" s="1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AA157" i="6" s="1"/>
  <c r="G156" i="6"/>
  <c r="F156" i="6"/>
  <c r="AA156" i="6" s="1"/>
  <c r="G155" i="6"/>
  <c r="F155" i="6"/>
  <c r="G154" i="6"/>
  <c r="F154" i="6"/>
  <c r="G153" i="6"/>
  <c r="F153" i="6"/>
  <c r="AA153" i="6" s="1"/>
  <c r="G152" i="6"/>
  <c r="F152" i="6"/>
  <c r="AA152" i="6" s="1"/>
  <c r="G151" i="6"/>
  <c r="F151" i="6"/>
  <c r="G150" i="6"/>
  <c r="F150" i="6"/>
  <c r="G149" i="6"/>
  <c r="F149" i="6"/>
  <c r="AA149" i="6" s="1"/>
  <c r="G148" i="6"/>
  <c r="F148" i="6"/>
  <c r="AA148" i="6" s="1"/>
  <c r="G147" i="6"/>
  <c r="F147" i="6"/>
  <c r="G146" i="6"/>
  <c r="F146" i="6"/>
  <c r="G145" i="6"/>
  <c r="F145" i="6"/>
  <c r="AA145" i="6" s="1"/>
  <c r="G144" i="6"/>
  <c r="F144" i="6"/>
  <c r="AA144" i="6" s="1"/>
  <c r="G143" i="6"/>
  <c r="F143" i="6"/>
  <c r="G142" i="6"/>
  <c r="F142" i="6"/>
  <c r="G141" i="6"/>
  <c r="F141" i="6"/>
  <c r="AA141" i="6" s="1"/>
  <c r="G140" i="6"/>
  <c r="F140" i="6"/>
  <c r="AA140" i="6" s="1"/>
  <c r="G139" i="6"/>
  <c r="F139" i="6"/>
  <c r="G138" i="6"/>
  <c r="F138" i="6"/>
  <c r="G137" i="6"/>
  <c r="F137" i="6"/>
  <c r="AA137" i="6" s="1"/>
  <c r="G136" i="6"/>
  <c r="F136" i="6"/>
  <c r="AA136" i="6" s="1"/>
  <c r="G135" i="6"/>
  <c r="F135" i="6"/>
  <c r="G134" i="6"/>
  <c r="F134" i="6"/>
  <c r="AA134" i="6" s="1"/>
  <c r="G133" i="6"/>
  <c r="F133" i="6"/>
  <c r="AA133" i="6" s="1"/>
  <c r="G132" i="6"/>
  <c r="F132" i="6"/>
  <c r="AA132" i="6" s="1"/>
  <c r="G131" i="6"/>
  <c r="F131" i="6"/>
  <c r="G130" i="6"/>
  <c r="F130" i="6"/>
  <c r="AA130" i="6" s="1"/>
  <c r="G129" i="6"/>
  <c r="F129" i="6"/>
  <c r="AA129" i="6" s="1"/>
  <c r="G128" i="6"/>
  <c r="F128" i="6"/>
  <c r="G127" i="6"/>
  <c r="F127" i="6"/>
  <c r="G126" i="6"/>
  <c r="F126" i="6"/>
  <c r="AA126" i="6" s="1"/>
  <c r="G125" i="6"/>
  <c r="F125" i="6"/>
  <c r="AA125" i="6" s="1"/>
  <c r="G124" i="6"/>
  <c r="F124" i="6"/>
  <c r="G123" i="6"/>
  <c r="F123" i="6"/>
  <c r="G122" i="6"/>
  <c r="F122" i="6"/>
  <c r="AA122" i="6" s="1"/>
  <c r="G121" i="6"/>
  <c r="F121" i="6"/>
  <c r="G120" i="6"/>
  <c r="F120" i="6"/>
  <c r="G119" i="6"/>
  <c r="F119" i="6"/>
  <c r="G118" i="6"/>
  <c r="F118" i="6"/>
  <c r="AA118" i="6" s="1"/>
  <c r="G117" i="6"/>
  <c r="F117" i="6"/>
  <c r="AA117" i="6" s="1"/>
  <c r="G116" i="6"/>
  <c r="F116" i="6"/>
  <c r="G115" i="6"/>
  <c r="F115" i="6"/>
  <c r="AA115" i="6" s="1"/>
  <c r="G114" i="6"/>
  <c r="F114" i="6"/>
  <c r="AA114" i="6" s="1"/>
  <c r="G113" i="6"/>
  <c r="F113" i="6"/>
  <c r="AA113" i="6" s="1"/>
  <c r="G112" i="6"/>
  <c r="F112" i="6"/>
  <c r="G111" i="6"/>
  <c r="F111" i="6"/>
  <c r="AA111" i="6" s="1"/>
  <c r="G110" i="6"/>
  <c r="F110" i="6"/>
  <c r="AA110" i="6" s="1"/>
  <c r="G109" i="6"/>
  <c r="F109" i="6"/>
  <c r="AA109" i="6" s="1"/>
  <c r="G108" i="6"/>
  <c r="F108" i="6"/>
  <c r="G107" i="6"/>
  <c r="F107" i="6"/>
  <c r="G106" i="6"/>
  <c r="F106" i="6"/>
  <c r="G105" i="6"/>
  <c r="F105" i="6"/>
  <c r="G104" i="6"/>
  <c r="F104" i="6"/>
  <c r="G103" i="6"/>
  <c r="F103" i="6"/>
  <c r="AA103" i="6" s="1"/>
  <c r="G102" i="6"/>
  <c r="F102" i="6"/>
  <c r="AA102" i="6" s="1"/>
  <c r="G101" i="6"/>
  <c r="F101" i="6"/>
  <c r="G100" i="6"/>
  <c r="F100" i="6"/>
  <c r="G99" i="6"/>
  <c r="F99" i="6"/>
  <c r="AA99" i="6" s="1"/>
  <c r="G98" i="6"/>
  <c r="F98" i="6"/>
  <c r="G97" i="6"/>
  <c r="F97" i="6"/>
  <c r="AA97" i="6" s="1"/>
  <c r="G96" i="6"/>
  <c r="F96" i="6"/>
  <c r="G95" i="6"/>
  <c r="F95" i="6"/>
  <c r="AA95" i="6" s="1"/>
  <c r="G94" i="6"/>
  <c r="F94" i="6"/>
  <c r="AA94" i="6" s="1"/>
  <c r="G93" i="6"/>
  <c r="F93" i="6"/>
  <c r="G92" i="6"/>
  <c r="F92" i="6"/>
  <c r="G91" i="6"/>
  <c r="F91" i="6"/>
  <c r="AA91" i="6" s="1"/>
  <c r="G90" i="6"/>
  <c r="F90" i="6"/>
  <c r="G89" i="6"/>
  <c r="F89" i="6"/>
  <c r="G88" i="6"/>
  <c r="F88" i="6"/>
  <c r="AA138" i="6" l="1"/>
  <c r="AA142" i="6"/>
  <c r="AA146" i="6"/>
  <c r="AA150" i="6"/>
  <c r="AA154" i="6"/>
  <c r="AA158" i="6"/>
  <c r="AA162" i="6"/>
  <c r="AA119" i="6"/>
  <c r="AA123" i="6"/>
  <c r="AA127" i="6"/>
  <c r="AA131" i="6"/>
  <c r="AA135" i="6"/>
  <c r="AA139" i="6"/>
  <c r="AA143" i="6"/>
  <c r="AA147" i="6"/>
  <c r="AA151" i="6"/>
  <c r="AA155" i="6"/>
  <c r="AA159" i="6"/>
  <c r="AA163" i="6"/>
  <c r="AA160" i="6"/>
  <c r="AA161" i="6"/>
  <c r="AA106" i="6"/>
  <c r="AA107" i="6"/>
  <c r="AA101" i="6"/>
  <c r="AA105" i="6"/>
  <c r="AA98" i="6"/>
  <c r="AA89" i="6"/>
  <c r="AA90" i="6"/>
  <c r="AA93" i="6"/>
  <c r="AA88" i="6"/>
  <c r="AA92" i="6"/>
  <c r="AA96" i="6"/>
  <c r="AA100" i="6"/>
  <c r="AA104" i="6"/>
  <c r="AA108" i="6"/>
  <c r="AA112" i="6"/>
  <c r="AA116" i="6"/>
  <c r="AA120" i="6"/>
  <c r="AA124" i="6"/>
  <c r="AA128" i="6"/>
  <c r="AL72" i="10"/>
  <c r="AL71" i="10"/>
  <c r="AL70" i="10"/>
  <c r="AL69" i="10"/>
  <c r="AL68" i="10"/>
  <c r="AL67" i="10"/>
  <c r="AL66" i="10"/>
  <c r="AL65" i="10"/>
  <c r="AL64" i="10"/>
  <c r="AL63" i="10"/>
  <c r="AL62" i="10"/>
  <c r="AL61" i="10"/>
  <c r="AL60" i="10"/>
  <c r="AL59" i="10"/>
  <c r="AL58" i="10"/>
  <c r="AL57" i="10"/>
  <c r="AL56" i="10"/>
  <c r="AL55" i="10"/>
  <c r="AL54" i="10"/>
  <c r="AL53" i="10"/>
  <c r="R221" i="11" l="1"/>
  <c r="BM221" i="11" s="1"/>
  <c r="R220" i="11"/>
  <c r="R219" i="11"/>
  <c r="BM219" i="11" l="1"/>
  <c r="BE219" i="11"/>
  <c r="BE220" i="11"/>
  <c r="BF220" i="11" s="1"/>
  <c r="BM220" i="11"/>
  <c r="BE221" i="11"/>
  <c r="BF221" i="11" s="1"/>
  <c r="AW220" i="11"/>
  <c r="Y220" i="11"/>
  <c r="AW221" i="11"/>
  <c r="Y221" i="11"/>
  <c r="Y219" i="11"/>
  <c r="AW219" i="11"/>
  <c r="AT238" i="11"/>
  <c r="AO238" i="11"/>
  <c r="AL238" i="11"/>
  <c r="V238" i="11"/>
  <c r="AK238" i="11"/>
  <c r="AS238" i="11" s="1"/>
  <c r="T238" i="11"/>
  <c r="AJ238" i="11" s="1"/>
  <c r="AR238" i="11" s="1"/>
  <c r="AG238" i="11"/>
  <c r="AT237" i="11"/>
  <c r="AO237" i="11"/>
  <c r="AL237" i="11"/>
  <c r="AG237" i="11"/>
  <c r="V237" i="11"/>
  <c r="AK237" i="11"/>
  <c r="AS237" i="11" s="1"/>
  <c r="T237" i="11"/>
  <c r="AJ237" i="11" s="1"/>
  <c r="AR237" i="11" s="1"/>
  <c r="AT236" i="11"/>
  <c r="AO236" i="11"/>
  <c r="AL236" i="11"/>
  <c r="V236" i="11"/>
  <c r="AK236" i="11"/>
  <c r="AS236" i="11" s="1"/>
  <c r="T236" i="11"/>
  <c r="AJ236" i="11" s="1"/>
  <c r="AR236" i="11" s="1"/>
  <c r="AG236" i="11"/>
  <c r="AT235" i="11"/>
  <c r="AO235" i="11"/>
  <c r="AL235" i="11"/>
  <c r="AG235" i="11"/>
  <c r="V235" i="11"/>
  <c r="AK235" i="11"/>
  <c r="AS235" i="11" s="1"/>
  <c r="T235" i="11"/>
  <c r="AJ235" i="11" s="1"/>
  <c r="AR235" i="11" s="1"/>
  <c r="AT234" i="11"/>
  <c r="AO234" i="11"/>
  <c r="AL234" i="11"/>
  <c r="V234" i="11"/>
  <c r="AK234" i="11"/>
  <c r="AS234" i="11" s="1"/>
  <c r="T234" i="11"/>
  <c r="AJ234" i="11" s="1"/>
  <c r="AR234" i="11" s="1"/>
  <c r="AG234" i="11"/>
  <c r="J234" i="11"/>
  <c r="S234" i="11" s="1"/>
  <c r="AI234" i="11" s="1"/>
  <c r="AQ234" i="11" s="1"/>
  <c r="AT233" i="11"/>
  <c r="AL233" i="11"/>
  <c r="AG233" i="11"/>
  <c r="V233" i="11"/>
  <c r="AK233" i="11"/>
  <c r="AS233" i="11" s="1"/>
  <c r="T233" i="11"/>
  <c r="AJ233" i="11" s="1"/>
  <c r="AR233" i="11" s="1"/>
  <c r="AO233" i="11"/>
  <c r="AT232" i="11"/>
  <c r="AL232" i="11"/>
  <c r="V232" i="11"/>
  <c r="AK232" i="11"/>
  <c r="AS232" i="11" s="1"/>
  <c r="T232" i="11"/>
  <c r="AJ232" i="11" s="1"/>
  <c r="AR232" i="11" s="1"/>
  <c r="AG232" i="11"/>
  <c r="J232" i="11"/>
  <c r="S232" i="11" s="1"/>
  <c r="AT231" i="11"/>
  <c r="AL231" i="11"/>
  <c r="V231" i="11"/>
  <c r="AK231" i="11"/>
  <c r="AS231" i="11" s="1"/>
  <c r="T231" i="11"/>
  <c r="AJ231" i="11" s="1"/>
  <c r="AR231" i="11" s="1"/>
  <c r="AO231" i="11"/>
  <c r="J231" i="11"/>
  <c r="S231" i="11" s="1"/>
  <c r="AI231" i="11" s="1"/>
  <c r="AQ231" i="11" s="1"/>
  <c r="AT230" i="11"/>
  <c r="AL230" i="11"/>
  <c r="V230" i="11"/>
  <c r="AK230" i="11"/>
  <c r="AS230" i="11" s="1"/>
  <c r="T230" i="11"/>
  <c r="AJ230" i="11" s="1"/>
  <c r="AR230" i="11" s="1"/>
  <c r="AG230" i="11"/>
  <c r="J230" i="11"/>
  <c r="S230" i="11" s="1"/>
  <c r="AT229" i="11"/>
  <c r="AL229" i="11"/>
  <c r="V229" i="11"/>
  <c r="AK229" i="11"/>
  <c r="AS229" i="11" s="1"/>
  <c r="T229" i="11"/>
  <c r="AJ229" i="11" s="1"/>
  <c r="AR229" i="11" s="1"/>
  <c r="AG229" i="11"/>
  <c r="J229" i="11"/>
  <c r="S229" i="11" s="1"/>
  <c r="AI229" i="11" s="1"/>
  <c r="AQ229" i="11" s="1"/>
  <c r="AT228" i="11"/>
  <c r="AL228" i="11"/>
  <c r="V228" i="11"/>
  <c r="AK228" i="11"/>
  <c r="AS228" i="11" s="1"/>
  <c r="T228" i="11"/>
  <c r="AJ228" i="11" s="1"/>
  <c r="AR228" i="11" s="1"/>
  <c r="AG228" i="11"/>
  <c r="J228" i="11"/>
  <c r="S228" i="11" s="1"/>
  <c r="AT227" i="11"/>
  <c r="AO227" i="11"/>
  <c r="AL227" i="11"/>
  <c r="AG227" i="11"/>
  <c r="V227" i="11"/>
  <c r="AK227" i="11"/>
  <c r="AS227" i="11" s="1"/>
  <c r="T227" i="11"/>
  <c r="AJ227" i="11" s="1"/>
  <c r="AR227" i="11" s="1"/>
  <c r="AT226" i="11"/>
  <c r="AO226" i="11"/>
  <c r="AL226" i="11"/>
  <c r="AK226" i="11"/>
  <c r="AS226" i="11" s="1"/>
  <c r="V226" i="11"/>
  <c r="T226" i="11"/>
  <c r="AJ226" i="11" s="1"/>
  <c r="AR226" i="11" s="1"/>
  <c r="AG226" i="11"/>
  <c r="AT225" i="11"/>
  <c r="AL225" i="11"/>
  <c r="V225" i="11"/>
  <c r="AK225" i="11"/>
  <c r="AS225" i="11" s="1"/>
  <c r="T225" i="11"/>
  <c r="AJ225" i="11" s="1"/>
  <c r="AR225" i="11" s="1"/>
  <c r="AO225" i="11"/>
  <c r="AT224" i="11"/>
  <c r="AL224" i="11"/>
  <c r="V224" i="11"/>
  <c r="AK224" i="11"/>
  <c r="AS224" i="11" s="1"/>
  <c r="T224" i="11"/>
  <c r="AJ224" i="11" s="1"/>
  <c r="AR224" i="11" s="1"/>
  <c r="AG224" i="11"/>
  <c r="AT223" i="11"/>
  <c r="AL223" i="11"/>
  <c r="V223" i="11"/>
  <c r="AK223" i="11"/>
  <c r="AS223" i="11" s="1"/>
  <c r="T223" i="11"/>
  <c r="AJ223" i="11" s="1"/>
  <c r="AR223" i="11" s="1"/>
  <c r="AO223" i="11"/>
  <c r="AT222" i="11"/>
  <c r="AL222" i="11"/>
  <c r="AK222" i="11"/>
  <c r="AS222" i="11" s="1"/>
  <c r="V222" i="11"/>
  <c r="T222" i="11"/>
  <c r="AJ222" i="11" s="1"/>
  <c r="AR222" i="11" s="1"/>
  <c r="AO222" i="11"/>
  <c r="AT221" i="11"/>
  <c r="AL221" i="11"/>
  <c r="AG221" i="11"/>
  <c r="V221" i="11"/>
  <c r="AK221" i="11"/>
  <c r="AS221" i="11" s="1"/>
  <c r="T221" i="11"/>
  <c r="AJ221" i="11" s="1"/>
  <c r="AR221" i="11" s="1"/>
  <c r="AO221" i="11"/>
  <c r="F221" i="11"/>
  <c r="AT220" i="11"/>
  <c r="AL220" i="11"/>
  <c r="V220" i="11"/>
  <c r="AK220" i="11"/>
  <c r="AS220" i="11" s="1"/>
  <c r="T220" i="11"/>
  <c r="AJ220" i="11" s="1"/>
  <c r="AR220" i="11" s="1"/>
  <c r="AO220" i="11"/>
  <c r="F220" i="11"/>
  <c r="AO219" i="11"/>
  <c r="AL219" i="11"/>
  <c r="V219" i="11"/>
  <c r="AK219" i="11"/>
  <c r="AS219" i="11" s="1"/>
  <c r="T219" i="11"/>
  <c r="AJ219" i="11" s="1"/>
  <c r="AR219" i="11" s="1"/>
  <c r="AG219" i="11"/>
  <c r="F219" i="11"/>
  <c r="J219" i="11" s="1"/>
  <c r="S219" i="11" s="1"/>
  <c r="BU219" i="11" l="1"/>
  <c r="BF219" i="11"/>
  <c r="AH233" i="11"/>
  <c r="BN233" i="11"/>
  <c r="AH238" i="11"/>
  <c r="BN238" i="11"/>
  <c r="AH234" i="11"/>
  <c r="AH219" i="11"/>
  <c r="BN219" i="11"/>
  <c r="AH235" i="11"/>
  <c r="BN235" i="11"/>
  <c r="AH224" i="11"/>
  <c r="AH221" i="11"/>
  <c r="AH230" i="11"/>
  <c r="BN230" i="11"/>
  <c r="AH229" i="11"/>
  <c r="AH227" i="11"/>
  <c r="BN227" i="11"/>
  <c r="AH232" i="11"/>
  <c r="AH228" i="11"/>
  <c r="BN228" i="11"/>
  <c r="AH236" i="11"/>
  <c r="AH226" i="11"/>
  <c r="BN226" i="11"/>
  <c r="AH237" i="11"/>
  <c r="AB219" i="11"/>
  <c r="AZ219" i="11" s="1"/>
  <c r="BP219" i="11"/>
  <c r="BH219" i="11"/>
  <c r="AB232" i="11"/>
  <c r="AZ232" i="11" s="1"/>
  <c r="BH232" i="11"/>
  <c r="BP232" i="11"/>
  <c r="AB224" i="11"/>
  <c r="AZ224" i="11" s="1"/>
  <c r="BH224" i="11"/>
  <c r="BP224" i="11"/>
  <c r="AB231" i="11"/>
  <c r="AZ231" i="11" s="1"/>
  <c r="BP231" i="11"/>
  <c r="BH231" i="11"/>
  <c r="AB234" i="11"/>
  <c r="AZ234" i="11" s="1"/>
  <c r="BP234" i="11"/>
  <c r="BH234" i="11"/>
  <c r="AB227" i="11"/>
  <c r="AZ227" i="11" s="1"/>
  <c r="BP227" i="11"/>
  <c r="BH227" i="11"/>
  <c r="AB238" i="11"/>
  <c r="AZ238" i="11" s="1"/>
  <c r="BP238" i="11"/>
  <c r="BH238" i="11"/>
  <c r="AB228" i="11"/>
  <c r="AZ228" i="11" s="1"/>
  <c r="BH228" i="11"/>
  <c r="BP228" i="11"/>
  <c r="AB222" i="11"/>
  <c r="AZ222" i="11" s="1"/>
  <c r="BP222" i="11"/>
  <c r="BH222" i="11"/>
  <c r="AB226" i="11"/>
  <c r="AZ226" i="11" s="1"/>
  <c r="BP226" i="11"/>
  <c r="BH226" i="11"/>
  <c r="AB235" i="11"/>
  <c r="AZ235" i="11" s="1"/>
  <c r="BP235" i="11"/>
  <c r="BH235" i="11"/>
  <c r="AB221" i="11"/>
  <c r="AZ221" i="11" s="1"/>
  <c r="BH221" i="11"/>
  <c r="BP221" i="11"/>
  <c r="AB233" i="11"/>
  <c r="AZ233" i="11" s="1"/>
  <c r="BH233" i="11"/>
  <c r="BP233" i="11"/>
  <c r="AB220" i="11"/>
  <c r="AZ220" i="11" s="1"/>
  <c r="BH220" i="11"/>
  <c r="BP220" i="11"/>
  <c r="AB225" i="11"/>
  <c r="AZ225" i="11" s="1"/>
  <c r="BH225" i="11"/>
  <c r="BP225" i="11"/>
  <c r="AB230" i="11"/>
  <c r="AZ230" i="11" s="1"/>
  <c r="BP230" i="11"/>
  <c r="BH230" i="11"/>
  <c r="AB223" i="11"/>
  <c r="AZ223" i="11" s="1"/>
  <c r="BP223" i="11"/>
  <c r="BH223" i="11"/>
  <c r="AB229" i="11"/>
  <c r="AZ229" i="11" s="1"/>
  <c r="BH229" i="11"/>
  <c r="BP229" i="11"/>
  <c r="AB237" i="11"/>
  <c r="AZ237" i="11" s="1"/>
  <c r="BH237" i="11"/>
  <c r="BP237" i="11"/>
  <c r="AB236" i="11"/>
  <c r="AZ236" i="11" s="1"/>
  <c r="BH236" i="11"/>
  <c r="BP236" i="11"/>
  <c r="AC234" i="11"/>
  <c r="BA234" i="11" s="1"/>
  <c r="BQ234" i="11"/>
  <c r="BI234" i="11"/>
  <c r="AP238" i="11"/>
  <c r="AP237" i="11"/>
  <c r="AP226" i="11"/>
  <c r="AP236" i="11"/>
  <c r="AP235" i="11"/>
  <c r="Z238" i="11"/>
  <c r="AP227" i="11"/>
  <c r="AP231" i="11"/>
  <c r="Z235" i="11"/>
  <c r="AP234" i="11"/>
  <c r="AC237" i="11"/>
  <c r="BA237" i="11" s="1"/>
  <c r="BQ237" i="11"/>
  <c r="BI237" i="11"/>
  <c r="AC238" i="11"/>
  <c r="BA238" i="11" s="1"/>
  <c r="BI238" i="11"/>
  <c r="BQ238" i="11"/>
  <c r="AP233" i="11"/>
  <c r="Z234" i="11"/>
  <c r="BN234" i="11"/>
  <c r="Z236" i="11"/>
  <c r="BN236" i="11"/>
  <c r="AC235" i="11"/>
  <c r="BA235" i="11" s="1"/>
  <c r="BQ235" i="11"/>
  <c r="BI235" i="11"/>
  <c r="AC236" i="11"/>
  <c r="BA236" i="11" s="1"/>
  <c r="BQ236" i="11"/>
  <c r="BI236" i="11"/>
  <c r="Z237" i="11"/>
  <c r="BN237" i="11"/>
  <c r="AP219" i="11"/>
  <c r="AP225" i="11"/>
  <c r="AP223" i="11"/>
  <c r="AP222" i="11"/>
  <c r="AP221" i="11"/>
  <c r="AP220" i="11"/>
  <c r="AA234" i="11"/>
  <c r="AY234" i="11" s="1"/>
  <c r="BO234" i="11"/>
  <c r="BG234" i="11"/>
  <c r="AC226" i="11"/>
  <c r="BA226" i="11" s="1"/>
  <c r="BQ226" i="11"/>
  <c r="BI226" i="11"/>
  <c r="Z230" i="11"/>
  <c r="AX223" i="11"/>
  <c r="CC223" i="11" s="1"/>
  <c r="CD223" i="11" s="1"/>
  <c r="Z229" i="11"/>
  <c r="BN229" i="11"/>
  <c r="AC231" i="11"/>
  <c r="BA231" i="11" s="1"/>
  <c r="BQ231" i="11"/>
  <c r="BI231" i="11"/>
  <c r="AA231" i="11"/>
  <c r="AY231" i="11" s="1"/>
  <c r="BO231" i="11"/>
  <c r="BG231" i="11"/>
  <c r="AC220" i="11"/>
  <c r="BA220" i="11" s="1"/>
  <c r="BI220" i="11"/>
  <c r="BQ220" i="11"/>
  <c r="AX227" i="11"/>
  <c r="CC227" i="11" s="1"/>
  <c r="CD227" i="11" s="1"/>
  <c r="Z221" i="11"/>
  <c r="BN221" i="11"/>
  <c r="AC232" i="11"/>
  <c r="BA232" i="11" s="1"/>
  <c r="BQ232" i="11"/>
  <c r="BI232" i="11"/>
  <c r="AC224" i="11"/>
  <c r="BA224" i="11" s="1"/>
  <c r="BQ224" i="11"/>
  <c r="BI224" i="11"/>
  <c r="Z228" i="11"/>
  <c r="AC230" i="11"/>
  <c r="BA230" i="11" s="1"/>
  <c r="BQ230" i="11"/>
  <c r="BI230" i="11"/>
  <c r="AC221" i="11"/>
  <c r="BA221" i="11" s="1"/>
  <c r="BQ221" i="11"/>
  <c r="BI221" i="11"/>
  <c r="AC233" i="11"/>
  <c r="BA233" i="11" s="1"/>
  <c r="BI233" i="11"/>
  <c r="BQ233" i="11"/>
  <c r="Z224" i="11"/>
  <c r="BN224" i="11"/>
  <c r="AX231" i="11"/>
  <c r="CC231" i="11" s="1"/>
  <c r="CD231" i="11" s="1"/>
  <c r="AX226" i="11"/>
  <c r="CC226" i="11" s="1"/>
  <c r="CD226" i="11" s="1"/>
  <c r="Z233" i="11"/>
  <c r="AX222" i="11"/>
  <c r="CC222" i="11" s="1"/>
  <c r="CD222" i="11" s="1"/>
  <c r="AC223" i="11"/>
  <c r="BA223" i="11" s="1"/>
  <c r="BI223" i="11"/>
  <c r="BQ223" i="11"/>
  <c r="Z226" i="11"/>
  <c r="AC227" i="11"/>
  <c r="BA227" i="11" s="1"/>
  <c r="BQ227" i="11"/>
  <c r="BI227" i="11"/>
  <c r="AC229" i="11"/>
  <c r="BA229" i="11" s="1"/>
  <c r="BQ229" i="11"/>
  <c r="BI229" i="11"/>
  <c r="Z219" i="11"/>
  <c r="Z232" i="11"/>
  <c r="BN232" i="11"/>
  <c r="AA229" i="11"/>
  <c r="AY229" i="11" s="1"/>
  <c r="BG229" i="11"/>
  <c r="BO229" i="11"/>
  <c r="AX219" i="11"/>
  <c r="CC219" i="11" s="1"/>
  <c r="CD219" i="11" s="1"/>
  <c r="AX221" i="11"/>
  <c r="CC221" i="11" s="1"/>
  <c r="CD221" i="11" s="1"/>
  <c r="AC228" i="11"/>
  <c r="BA228" i="11" s="1"/>
  <c r="BQ228" i="11"/>
  <c r="BI228" i="11"/>
  <c r="AX233" i="11"/>
  <c r="CC233" i="11" s="1"/>
  <c r="CD233" i="11" s="1"/>
  <c r="AC222" i="11"/>
  <c r="BA222" i="11" s="1"/>
  <c r="BI222" i="11"/>
  <c r="BQ222" i="11"/>
  <c r="AC225" i="11"/>
  <c r="BA225" i="11" s="1"/>
  <c r="BI225" i="11"/>
  <c r="BQ225" i="11"/>
  <c r="AC219" i="11"/>
  <c r="BA219" i="11" s="1"/>
  <c r="BI219" i="11"/>
  <c r="BQ219" i="11"/>
  <c r="AX220" i="11"/>
  <c r="CC220" i="11" s="1"/>
  <c r="CD220" i="11" s="1"/>
  <c r="AX225" i="11"/>
  <c r="CC225" i="11" s="1"/>
  <c r="CD225" i="11" s="1"/>
  <c r="Z227" i="11"/>
  <c r="AI219" i="11"/>
  <c r="AQ219" i="11" s="1"/>
  <c r="L249" i="11"/>
  <c r="U249" i="11" s="1"/>
  <c r="AK249" i="11" s="1"/>
  <c r="AS249" i="11" s="1"/>
  <c r="AI232" i="11"/>
  <c r="AQ232" i="11" s="1"/>
  <c r="L259" i="11"/>
  <c r="U259" i="11" s="1"/>
  <c r="AK259" i="11" s="1"/>
  <c r="AS259" i="11" s="1"/>
  <c r="L276" i="11"/>
  <c r="U276" i="11" s="1"/>
  <c r="AK276" i="11" s="1"/>
  <c r="AS276" i="11" s="1"/>
  <c r="J276" i="11"/>
  <c r="S276" i="11" s="1"/>
  <c r="J259" i="11"/>
  <c r="S259" i="11" s="1"/>
  <c r="AI259" i="11" s="1"/>
  <c r="AQ259" i="11" s="1"/>
  <c r="AI230" i="11"/>
  <c r="AQ230" i="11" s="1"/>
  <c r="J258" i="11"/>
  <c r="S258" i="11" s="1"/>
  <c r="L258" i="11"/>
  <c r="U258" i="11" s="1"/>
  <c r="AK258" i="11" s="1"/>
  <c r="AS258" i="11" s="1"/>
  <c r="AI228" i="11"/>
  <c r="AQ228" i="11" s="1"/>
  <c r="L257" i="11"/>
  <c r="U257" i="11" s="1"/>
  <c r="AK257" i="11" s="1"/>
  <c r="AS257" i="11" s="1"/>
  <c r="J257" i="11"/>
  <c r="S257" i="11" s="1"/>
  <c r="AI257" i="11" s="1"/>
  <c r="AQ257" i="11" s="1"/>
  <c r="J223" i="11"/>
  <c r="S223" i="11" s="1"/>
  <c r="J235" i="11"/>
  <c r="S235" i="11" s="1"/>
  <c r="J236" i="11"/>
  <c r="S236" i="11" s="1"/>
  <c r="AI236" i="11" s="1"/>
  <c r="AQ236" i="11" s="1"/>
  <c r="J237" i="11"/>
  <c r="S237" i="11" s="1"/>
  <c r="J238" i="11"/>
  <c r="S238" i="11" s="1"/>
  <c r="AI238" i="11" s="1"/>
  <c r="AQ238" i="11" s="1"/>
  <c r="J227" i="11"/>
  <c r="S227" i="11" s="1"/>
  <c r="AI227" i="11" s="1"/>
  <c r="AQ227" i="11" s="1"/>
  <c r="AG223" i="11"/>
  <c r="AG225" i="11"/>
  <c r="J222" i="11"/>
  <c r="S222" i="11" s="1"/>
  <c r="AI222" i="11" s="1"/>
  <c r="AQ222" i="11" s="1"/>
  <c r="AO229" i="11"/>
  <c r="AO228" i="11"/>
  <c r="J226" i="11"/>
  <c r="S226" i="11" s="1"/>
  <c r="AO232" i="11"/>
  <c r="AO230" i="11"/>
  <c r="AG231" i="11"/>
  <c r="J220" i="11"/>
  <c r="S220" i="11" s="1"/>
  <c r="AI220" i="11" s="1"/>
  <c r="AQ220" i="11" s="1"/>
  <c r="J224" i="11"/>
  <c r="S224" i="11" s="1"/>
  <c r="AI224" i="11" s="1"/>
  <c r="AQ224" i="11" s="1"/>
  <c r="J225" i="11"/>
  <c r="S225" i="11" s="1"/>
  <c r="J233" i="11"/>
  <c r="S233" i="11" s="1"/>
  <c r="J221" i="11"/>
  <c r="S221" i="11" s="1"/>
  <c r="AO224" i="11"/>
  <c r="AG220" i="11"/>
  <c r="AG222" i="11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51" i="7"/>
  <c r="AT152" i="8"/>
  <c r="AH225" i="11" l="1"/>
  <c r="BN225" i="11"/>
  <c r="AH222" i="11"/>
  <c r="BN222" i="11"/>
  <c r="AH231" i="11"/>
  <c r="AH223" i="11"/>
  <c r="BN223" i="11"/>
  <c r="AH220" i="11"/>
  <c r="BN220" i="11"/>
  <c r="BX220" i="11"/>
  <c r="CF220" i="11"/>
  <c r="CF235" i="11"/>
  <c r="BX235" i="11"/>
  <c r="BX237" i="11"/>
  <c r="CF237" i="11"/>
  <c r="CF230" i="11"/>
  <c r="BX230" i="11"/>
  <c r="BX224" i="11"/>
  <c r="CF224" i="11"/>
  <c r="BX228" i="11"/>
  <c r="CF228" i="11"/>
  <c r="CF234" i="11"/>
  <c r="BX234" i="11"/>
  <c r="BX233" i="11"/>
  <c r="CF233" i="11"/>
  <c r="CF226" i="11"/>
  <c r="BX226" i="11"/>
  <c r="BX229" i="11"/>
  <c r="CF229" i="11"/>
  <c r="CF238" i="11"/>
  <c r="BX238" i="11"/>
  <c r="BX232" i="11"/>
  <c r="CF232" i="11"/>
  <c r="BX225" i="11"/>
  <c r="CF225" i="11"/>
  <c r="BX231" i="11"/>
  <c r="CF231" i="11"/>
  <c r="BX236" i="11"/>
  <c r="CF236" i="11"/>
  <c r="CF223" i="11"/>
  <c r="BX223" i="11"/>
  <c r="BX221" i="11"/>
  <c r="CF221" i="11"/>
  <c r="CF222" i="11"/>
  <c r="BX222" i="11"/>
  <c r="CF219" i="11"/>
  <c r="BX219" i="11"/>
  <c r="CF227" i="11"/>
  <c r="BX227" i="11"/>
  <c r="AC259" i="11"/>
  <c r="BA259" i="11" s="1"/>
  <c r="BQ259" i="11"/>
  <c r="BI259" i="11"/>
  <c r="AP230" i="11"/>
  <c r="CG235" i="11"/>
  <c r="BY235" i="11"/>
  <c r="AX234" i="11"/>
  <c r="CC234" i="11" s="1"/>
  <c r="CD234" i="11" s="1"/>
  <c r="AX237" i="11"/>
  <c r="CC237" i="11" s="1"/>
  <c r="CD237" i="11" s="1"/>
  <c r="AC249" i="11"/>
  <c r="BA249" i="11" s="1"/>
  <c r="BI249" i="11"/>
  <c r="BQ249" i="11"/>
  <c r="AC258" i="11"/>
  <c r="BA258" i="11" s="1"/>
  <c r="BI258" i="11"/>
  <c r="BQ258" i="11"/>
  <c r="CG238" i="11"/>
  <c r="BY238" i="11"/>
  <c r="AX235" i="11"/>
  <c r="CC235" i="11" s="1"/>
  <c r="CD235" i="11" s="1"/>
  <c r="AX238" i="11"/>
  <c r="CC238" i="11" s="1"/>
  <c r="CD238" i="11" s="1"/>
  <c r="BY234" i="11"/>
  <c r="CG234" i="11"/>
  <c r="AP232" i="11"/>
  <c r="AP229" i="11"/>
  <c r="CG237" i="11"/>
  <c r="BY237" i="11"/>
  <c r="AX236" i="11"/>
  <c r="CC236" i="11" s="1"/>
  <c r="CD236" i="11" s="1"/>
  <c r="AC276" i="11"/>
  <c r="BA276" i="11" s="1"/>
  <c r="BQ276" i="11"/>
  <c r="BI276" i="11"/>
  <c r="AC257" i="11"/>
  <c r="BA257" i="11" s="1"/>
  <c r="BI257" i="11"/>
  <c r="BQ257" i="11"/>
  <c r="AP228" i="11"/>
  <c r="BY236" i="11"/>
  <c r="CG236" i="11"/>
  <c r="AP224" i="11"/>
  <c r="AA259" i="11"/>
  <c r="AY259" i="11" s="1"/>
  <c r="BO259" i="11"/>
  <c r="BG259" i="11"/>
  <c r="AA257" i="11"/>
  <c r="AY257" i="11" s="1"/>
  <c r="BG257" i="11"/>
  <c r="BO257" i="11"/>
  <c r="AA236" i="11"/>
  <c r="AY236" i="11" s="1"/>
  <c r="BO236" i="11"/>
  <c r="BG236" i="11"/>
  <c r="CE234" i="11"/>
  <c r="BW234" i="11"/>
  <c r="AA238" i="11"/>
  <c r="AY238" i="11" s="1"/>
  <c r="BG238" i="11"/>
  <c r="BO238" i="11"/>
  <c r="AA228" i="11"/>
  <c r="AY228" i="11" s="1"/>
  <c r="BG228" i="11"/>
  <c r="BO228" i="11"/>
  <c r="BY223" i="11"/>
  <c r="CG223" i="11"/>
  <c r="BY233" i="11"/>
  <c r="CG233" i="11"/>
  <c r="CE231" i="11"/>
  <c r="BW231" i="11"/>
  <c r="AX224" i="11"/>
  <c r="CC224" i="11" s="1"/>
  <c r="CD224" i="11" s="1"/>
  <c r="AX232" i="11"/>
  <c r="CC232" i="11" s="1"/>
  <c r="CD232" i="11" s="1"/>
  <c r="BU220" i="11"/>
  <c r="BV220" i="11"/>
  <c r="BW229" i="11"/>
  <c r="CE229" i="11"/>
  <c r="BV223" i="11"/>
  <c r="BU223" i="11"/>
  <c r="AX230" i="11"/>
  <c r="CC230" i="11" s="1"/>
  <c r="CD230" i="11" s="1"/>
  <c r="AA219" i="11"/>
  <c r="AY219" i="11" s="1"/>
  <c r="BG219" i="11"/>
  <c r="BO219" i="11"/>
  <c r="BV231" i="11"/>
  <c r="BU231" i="11"/>
  <c r="CG224" i="11"/>
  <c r="BY224" i="11"/>
  <c r="AA230" i="11"/>
  <c r="AY230" i="11" s="1"/>
  <c r="BG230" i="11"/>
  <c r="BO230" i="11"/>
  <c r="BV221" i="11"/>
  <c r="BU221" i="11"/>
  <c r="AX229" i="11"/>
  <c r="CC229" i="11" s="1"/>
  <c r="CD229" i="11" s="1"/>
  <c r="BY219" i="11"/>
  <c r="CG219" i="11"/>
  <c r="Z220" i="11"/>
  <c r="AA232" i="11"/>
  <c r="AY232" i="11" s="1"/>
  <c r="BG232" i="11"/>
  <c r="BO232" i="11"/>
  <c r="BY222" i="11"/>
  <c r="CG222" i="11"/>
  <c r="CG227" i="11"/>
  <c r="BY227" i="11"/>
  <c r="CG221" i="11"/>
  <c r="BY221" i="11"/>
  <c r="BV227" i="11"/>
  <c r="BU227" i="11"/>
  <c r="AX228" i="11"/>
  <c r="CC228" i="11" s="1"/>
  <c r="CD228" i="11" s="1"/>
  <c r="AA224" i="11"/>
  <c r="AY224" i="11" s="1"/>
  <c r="BG224" i="11"/>
  <c r="BO224" i="11"/>
  <c r="AA222" i="11"/>
  <c r="AY222" i="11" s="1"/>
  <c r="BO222" i="11"/>
  <c r="BG222" i="11"/>
  <c r="BV225" i="11"/>
  <c r="BU225" i="11"/>
  <c r="BV233" i="11"/>
  <c r="BU233" i="11"/>
  <c r="BY230" i="11"/>
  <c r="CG230" i="11"/>
  <c r="BY232" i="11"/>
  <c r="CG232" i="11"/>
  <c r="BY226" i="11"/>
  <c r="CG226" i="11"/>
  <c r="AA227" i="11"/>
  <c r="AY227" i="11" s="1"/>
  <c r="BG227" i="11"/>
  <c r="BO227" i="11"/>
  <c r="BV222" i="11"/>
  <c r="BU222" i="11"/>
  <c r="AA220" i="11"/>
  <c r="AY220" i="11" s="1"/>
  <c r="BO220" i="11"/>
  <c r="BG220" i="11"/>
  <c r="Z225" i="11"/>
  <c r="BV219" i="11"/>
  <c r="BY220" i="11"/>
  <c r="CG220" i="11"/>
  <c r="CG231" i="11"/>
  <c r="BY231" i="11"/>
  <c r="Z222" i="11"/>
  <c r="Z231" i="11"/>
  <c r="BN231" i="11"/>
  <c r="Z223" i="11"/>
  <c r="CG225" i="11"/>
  <c r="BY225" i="11"/>
  <c r="CG228" i="11"/>
  <c r="BY228" i="11"/>
  <c r="CG229" i="11"/>
  <c r="BY229" i="11"/>
  <c r="BV226" i="11"/>
  <c r="BU226" i="11"/>
  <c r="AI221" i="11"/>
  <c r="AQ221" i="11" s="1"/>
  <c r="L250" i="11"/>
  <c r="U250" i="11" s="1"/>
  <c r="AK250" i="11" s="1"/>
  <c r="AS250" i="11" s="1"/>
  <c r="AI237" i="11"/>
  <c r="AQ237" i="11" s="1"/>
  <c r="J265" i="11"/>
  <c r="S265" i="11" s="1"/>
  <c r="L265" i="11"/>
  <c r="U265" i="11" s="1"/>
  <c r="AK265" i="11" s="1"/>
  <c r="AS265" i="11" s="1"/>
  <c r="AI235" i="11"/>
  <c r="AQ235" i="11" s="1"/>
  <c r="J264" i="11"/>
  <c r="S264" i="11" s="1"/>
  <c r="AI264" i="11" s="1"/>
  <c r="AQ264" i="11" s="1"/>
  <c r="L264" i="11"/>
  <c r="U264" i="11" s="1"/>
  <c r="AK264" i="11" s="1"/>
  <c r="AS264" i="11" s="1"/>
  <c r="AI233" i="11"/>
  <c r="AQ233" i="11" s="1"/>
  <c r="J263" i="11"/>
  <c r="S263" i="11" s="1"/>
  <c r="L263" i="11"/>
  <c r="U263" i="11" s="1"/>
  <c r="AK263" i="11" s="1"/>
  <c r="AS263" i="11" s="1"/>
  <c r="AI276" i="11"/>
  <c r="AQ276" i="11" s="1"/>
  <c r="J303" i="11"/>
  <c r="S303" i="11" s="1"/>
  <c r="AI303" i="11" s="1"/>
  <c r="AQ303" i="11" s="1"/>
  <c r="L303" i="11"/>
  <c r="U303" i="11" s="1"/>
  <c r="AK303" i="11" s="1"/>
  <c r="AS303" i="11" s="1"/>
  <c r="J286" i="11"/>
  <c r="S286" i="11" s="1"/>
  <c r="L286" i="11"/>
  <c r="U286" i="11" s="1"/>
  <c r="AK286" i="11" s="1"/>
  <c r="AS286" i="11" s="1"/>
  <c r="AI258" i="11"/>
  <c r="AQ258" i="11" s="1"/>
  <c r="AI226" i="11"/>
  <c r="AQ226" i="11" s="1"/>
  <c r="L256" i="11"/>
  <c r="U256" i="11" s="1"/>
  <c r="AK256" i="11" s="1"/>
  <c r="AS256" i="11" s="1"/>
  <c r="J256" i="11"/>
  <c r="S256" i="11" s="1"/>
  <c r="AI225" i="11"/>
  <c r="AQ225" i="11" s="1"/>
  <c r="L252" i="11"/>
  <c r="U252" i="11" s="1"/>
  <c r="AK252" i="11" s="1"/>
  <c r="AS252" i="11" s="1"/>
  <c r="L269" i="11"/>
  <c r="U269" i="11" s="1"/>
  <c r="AK269" i="11" s="1"/>
  <c r="AS269" i="11" s="1"/>
  <c r="J252" i="11"/>
  <c r="S252" i="11" s="1"/>
  <c r="AI252" i="11" s="1"/>
  <c r="AQ252" i="11" s="1"/>
  <c r="J269" i="11"/>
  <c r="S269" i="11" s="1"/>
  <c r="AI269" i="11" s="1"/>
  <c r="AQ269" i="11" s="1"/>
  <c r="AI223" i="11"/>
  <c r="AQ223" i="11" s="1"/>
  <c r="L251" i="11"/>
  <c r="U251" i="11" s="1"/>
  <c r="AK251" i="11" s="1"/>
  <c r="AS251" i="11" s="1"/>
  <c r="J251" i="11"/>
  <c r="S251" i="11" s="1"/>
  <c r="R72" i="10"/>
  <c r="AG72" i="10" s="1"/>
  <c r="AH72" i="10" s="1"/>
  <c r="R71" i="10"/>
  <c r="AG71" i="10" s="1"/>
  <c r="AH71" i="10" s="1"/>
  <c r="R70" i="10"/>
  <c r="AG70" i="10" s="1"/>
  <c r="AH70" i="10" s="1"/>
  <c r="R69" i="10"/>
  <c r="AG69" i="10" s="1"/>
  <c r="AH69" i="10" s="1"/>
  <c r="R68" i="10"/>
  <c r="AG68" i="10" s="1"/>
  <c r="AH68" i="10" s="1"/>
  <c r="R67" i="10"/>
  <c r="AG67" i="10" s="1"/>
  <c r="AH67" i="10" s="1"/>
  <c r="R66" i="10"/>
  <c r="AG66" i="10" s="1"/>
  <c r="AH66" i="10" s="1"/>
  <c r="R65" i="10"/>
  <c r="AG65" i="10" s="1"/>
  <c r="AH65" i="10" s="1"/>
  <c r="R64" i="10"/>
  <c r="AG64" i="10" s="1"/>
  <c r="AH64" i="10" s="1"/>
  <c r="R63" i="10"/>
  <c r="AG63" i="10" s="1"/>
  <c r="AH63" i="10" s="1"/>
  <c r="R62" i="10"/>
  <c r="AG62" i="10" s="1"/>
  <c r="AH62" i="10" s="1"/>
  <c r="R61" i="10"/>
  <c r="AG61" i="10" s="1"/>
  <c r="AH61" i="10" s="1"/>
  <c r="R60" i="10"/>
  <c r="AG60" i="10" s="1"/>
  <c r="AH60" i="10" s="1"/>
  <c r="R59" i="10"/>
  <c r="AG59" i="10" s="1"/>
  <c r="AH59" i="10" s="1"/>
  <c r="R58" i="10"/>
  <c r="AG58" i="10" s="1"/>
  <c r="AH58" i="10" s="1"/>
  <c r="R57" i="10"/>
  <c r="AG57" i="10" s="1"/>
  <c r="AH57" i="10" s="1"/>
  <c r="R56" i="10"/>
  <c r="AG56" i="10" s="1"/>
  <c r="AH56" i="10" s="1"/>
  <c r="AG55" i="10"/>
  <c r="AH55" i="10" s="1"/>
  <c r="AG54" i="10"/>
  <c r="AH54" i="10" s="1"/>
  <c r="AG53" i="10"/>
  <c r="AH53" i="10" s="1"/>
  <c r="AC303" i="11" l="1"/>
  <c r="BA303" i="11" s="1"/>
  <c r="BI303" i="11"/>
  <c r="BQ303" i="11"/>
  <c r="AC286" i="11"/>
  <c r="BA286" i="11" s="1"/>
  <c r="BI286" i="11"/>
  <c r="BQ286" i="11"/>
  <c r="AC250" i="11"/>
  <c r="BA250" i="11" s="1"/>
  <c r="BQ250" i="11"/>
  <c r="BI250" i="11"/>
  <c r="BY257" i="11"/>
  <c r="CG257" i="11"/>
  <c r="BV235" i="11"/>
  <c r="BU235" i="11"/>
  <c r="BY249" i="11"/>
  <c r="CG249" i="11"/>
  <c r="AC256" i="11"/>
  <c r="BA256" i="11" s="1"/>
  <c r="BQ256" i="11"/>
  <c r="BI256" i="11"/>
  <c r="BY276" i="11"/>
  <c r="CG276" i="11"/>
  <c r="AC251" i="11"/>
  <c r="BA251" i="11" s="1"/>
  <c r="BQ251" i="11"/>
  <c r="BI251" i="11"/>
  <c r="AC269" i="11"/>
  <c r="BA269" i="11" s="1"/>
  <c r="BQ269" i="11"/>
  <c r="BI269" i="11"/>
  <c r="BV237" i="11"/>
  <c r="BU237" i="11"/>
  <c r="CG259" i="11"/>
  <c r="BY259" i="11"/>
  <c r="CG258" i="11"/>
  <c r="BY258" i="11"/>
  <c r="AC264" i="11"/>
  <c r="BA264" i="11" s="1"/>
  <c r="BQ264" i="11"/>
  <c r="BI264" i="11"/>
  <c r="AC252" i="11"/>
  <c r="BA252" i="11" s="1"/>
  <c r="BQ252" i="11"/>
  <c r="BI252" i="11"/>
  <c r="AC263" i="11"/>
  <c r="BA263" i="11" s="1"/>
  <c r="BI263" i="11"/>
  <c r="BQ263" i="11"/>
  <c r="BV238" i="11"/>
  <c r="BU238" i="11"/>
  <c r="AC265" i="11"/>
  <c r="BA265" i="11" s="1"/>
  <c r="BI265" i="11"/>
  <c r="BQ265" i="11"/>
  <c r="BV236" i="11"/>
  <c r="BU236" i="11"/>
  <c r="BV234" i="11"/>
  <c r="BU234" i="11"/>
  <c r="AA237" i="11"/>
  <c r="AY237" i="11" s="1"/>
  <c r="BO237" i="11"/>
  <c r="BG237" i="11"/>
  <c r="AA258" i="11"/>
  <c r="AY258" i="11" s="1"/>
  <c r="BG258" i="11"/>
  <c r="BO258" i="11"/>
  <c r="BW238" i="11"/>
  <c r="CE238" i="11"/>
  <c r="AA264" i="11"/>
  <c r="AY264" i="11" s="1"/>
  <c r="BG264" i="11"/>
  <c r="BO264" i="11"/>
  <c r="AA235" i="11"/>
  <c r="AY235" i="11" s="1"/>
  <c r="BG235" i="11"/>
  <c r="BO235" i="11"/>
  <c r="BW259" i="11"/>
  <c r="CE259" i="11"/>
  <c r="AA252" i="11"/>
  <c r="AY252" i="11" s="1"/>
  <c r="BO252" i="11"/>
  <c r="BG252" i="11"/>
  <c r="BW257" i="11"/>
  <c r="CE257" i="11"/>
  <c r="AA303" i="11"/>
  <c r="AY303" i="11" s="1"/>
  <c r="BO303" i="11"/>
  <c r="BG303" i="11"/>
  <c r="AA269" i="11"/>
  <c r="AY269" i="11" s="1"/>
  <c r="BG269" i="11"/>
  <c r="BO269" i="11"/>
  <c r="AA276" i="11"/>
  <c r="AY276" i="11" s="1"/>
  <c r="BG276" i="11"/>
  <c r="BO276" i="11"/>
  <c r="BW236" i="11"/>
  <c r="CE236" i="11"/>
  <c r="AA221" i="11"/>
  <c r="AY221" i="11" s="1"/>
  <c r="BG221" i="11"/>
  <c r="BO221" i="11"/>
  <c r="BU228" i="11"/>
  <c r="BV228" i="11"/>
  <c r="BW222" i="11"/>
  <c r="CE222" i="11"/>
  <c r="BV230" i="11"/>
  <c r="BU230" i="11"/>
  <c r="BU232" i="11"/>
  <c r="BV232" i="11"/>
  <c r="AA233" i="11"/>
  <c r="AY233" i="11" s="1"/>
  <c r="BG233" i="11"/>
  <c r="BO233" i="11"/>
  <c r="BW232" i="11"/>
  <c r="CE232" i="11"/>
  <c r="AA225" i="11"/>
  <c r="AY225" i="11" s="1"/>
  <c r="BG225" i="11"/>
  <c r="BO225" i="11"/>
  <c r="BU224" i="11"/>
  <c r="BV224" i="11"/>
  <c r="CE227" i="11"/>
  <c r="BW227" i="11"/>
  <c r="CE224" i="11"/>
  <c r="BW224" i="11"/>
  <c r="BW219" i="11"/>
  <c r="CE219" i="11"/>
  <c r="CE228" i="11"/>
  <c r="BW228" i="11"/>
  <c r="BV229" i="11"/>
  <c r="BU229" i="11"/>
  <c r="AA223" i="11"/>
  <c r="AY223" i="11" s="1"/>
  <c r="BO223" i="11"/>
  <c r="BG223" i="11"/>
  <c r="AA226" i="11"/>
  <c r="AY226" i="11" s="1"/>
  <c r="BO226" i="11"/>
  <c r="BG226" i="11"/>
  <c r="CE220" i="11"/>
  <c r="BW220" i="11"/>
  <c r="CE230" i="11"/>
  <c r="BW230" i="11"/>
  <c r="AI265" i="11"/>
  <c r="AQ265" i="11" s="1"/>
  <c r="L293" i="11"/>
  <c r="U293" i="11" s="1"/>
  <c r="AK293" i="11" s="1"/>
  <c r="AS293" i="11" s="1"/>
  <c r="J293" i="11"/>
  <c r="S293" i="11" s="1"/>
  <c r="AI263" i="11"/>
  <c r="AQ263" i="11" s="1"/>
  <c r="L292" i="11"/>
  <c r="U292" i="11" s="1"/>
  <c r="AK292" i="11" s="1"/>
  <c r="AS292" i="11" s="1"/>
  <c r="J292" i="11"/>
  <c r="S292" i="11" s="1"/>
  <c r="AI286" i="11"/>
  <c r="AQ286" i="11" s="1"/>
  <c r="J316" i="11"/>
  <c r="S316" i="11" s="1"/>
  <c r="AI316" i="11" s="1"/>
  <c r="AQ316" i="11" s="1"/>
  <c r="L316" i="11"/>
  <c r="U316" i="11" s="1"/>
  <c r="AK316" i="11" s="1"/>
  <c r="AS316" i="11" s="1"/>
  <c r="L285" i="11"/>
  <c r="U285" i="11" s="1"/>
  <c r="AK285" i="11" s="1"/>
  <c r="AS285" i="11" s="1"/>
  <c r="AI256" i="11"/>
  <c r="AQ256" i="11" s="1"/>
  <c r="J285" i="11"/>
  <c r="S285" i="11" s="1"/>
  <c r="AI285" i="11" s="1"/>
  <c r="AQ285" i="11" s="1"/>
  <c r="AI251" i="11"/>
  <c r="AQ251" i="11" s="1"/>
  <c r="J279" i="11"/>
  <c r="S279" i="11" s="1"/>
  <c r="L279" i="11"/>
  <c r="U279" i="11" s="1"/>
  <c r="AK279" i="11" s="1"/>
  <c r="AS279" i="11" s="1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AC292" i="11" l="1"/>
  <c r="BA292" i="11" s="1"/>
  <c r="BI292" i="11"/>
  <c r="BQ292" i="11"/>
  <c r="AC293" i="11"/>
  <c r="BA293" i="11" s="1"/>
  <c r="BI293" i="11"/>
  <c r="BQ293" i="11"/>
  <c r="BY286" i="11"/>
  <c r="CG286" i="11"/>
  <c r="AC316" i="11"/>
  <c r="BA316" i="11" s="1"/>
  <c r="BQ316" i="11"/>
  <c r="BI316" i="11"/>
  <c r="AC285" i="11"/>
  <c r="BA285" i="11" s="1"/>
  <c r="BI285" i="11"/>
  <c r="BQ285" i="11"/>
  <c r="AC279" i="11"/>
  <c r="BA279" i="11" s="1"/>
  <c r="BI279" i="11"/>
  <c r="BQ279" i="11"/>
  <c r="CG303" i="11"/>
  <c r="BY303" i="11"/>
  <c r="BY265" i="11"/>
  <c r="CG265" i="11"/>
  <c r="BY252" i="11"/>
  <c r="CG252" i="11"/>
  <c r="CG264" i="11"/>
  <c r="BY264" i="11"/>
  <c r="CG269" i="11"/>
  <c r="BY269" i="11"/>
  <c r="CG256" i="11"/>
  <c r="BY256" i="11"/>
  <c r="BY250" i="11"/>
  <c r="CG250" i="11"/>
  <c r="BY263" i="11"/>
  <c r="CG263" i="11"/>
  <c r="CG251" i="11"/>
  <c r="BY251" i="11"/>
  <c r="BW303" i="11"/>
  <c r="CE303" i="11"/>
  <c r="AA251" i="11"/>
  <c r="AY251" i="11" s="1"/>
  <c r="BO251" i="11"/>
  <c r="BG251" i="11"/>
  <c r="AA286" i="11"/>
  <c r="AY286" i="11" s="1"/>
  <c r="BO286" i="11"/>
  <c r="BG286" i="11"/>
  <c r="AA285" i="11"/>
  <c r="AY285" i="11" s="1"/>
  <c r="BG285" i="11"/>
  <c r="BO285" i="11"/>
  <c r="AA263" i="11"/>
  <c r="AY263" i="11" s="1"/>
  <c r="BG263" i="11"/>
  <c r="BO263" i="11"/>
  <c r="BW276" i="11"/>
  <c r="CE276" i="11"/>
  <c r="CE235" i="11"/>
  <c r="BW235" i="11"/>
  <c r="CE258" i="11"/>
  <c r="BW258" i="11"/>
  <c r="BW252" i="11"/>
  <c r="CE252" i="11"/>
  <c r="BW237" i="11"/>
  <c r="CE237" i="11"/>
  <c r="AA256" i="11"/>
  <c r="AY256" i="11" s="1"/>
  <c r="BO256" i="11"/>
  <c r="BG256" i="11"/>
  <c r="AA265" i="11"/>
  <c r="AY265" i="11" s="1"/>
  <c r="BO265" i="11"/>
  <c r="BG265" i="11"/>
  <c r="BW269" i="11"/>
  <c r="CE269" i="11"/>
  <c r="BW264" i="11"/>
  <c r="CE264" i="11"/>
  <c r="AA316" i="11"/>
  <c r="AY316" i="11" s="1"/>
  <c r="BO316" i="11"/>
  <c r="BG316" i="11"/>
  <c r="BW226" i="11"/>
  <c r="CE226" i="11"/>
  <c r="BW233" i="11"/>
  <c r="CE233" i="11"/>
  <c r="CE223" i="11"/>
  <c r="BW223" i="11"/>
  <c r="BW225" i="11"/>
  <c r="CE225" i="11"/>
  <c r="BW221" i="11"/>
  <c r="CE221" i="11"/>
  <c r="AI293" i="11"/>
  <c r="AQ293" i="11" s="1"/>
  <c r="J323" i="11"/>
  <c r="S323" i="11" s="1"/>
  <c r="AI323" i="11" s="1"/>
  <c r="AQ323" i="11" s="1"/>
  <c r="L323" i="11"/>
  <c r="U323" i="11" s="1"/>
  <c r="AK323" i="11" s="1"/>
  <c r="AS323" i="11" s="1"/>
  <c r="AI292" i="11"/>
  <c r="AQ292" i="11" s="1"/>
  <c r="J319" i="11"/>
  <c r="S319" i="11" s="1"/>
  <c r="AI319" i="11" s="1"/>
  <c r="AQ319" i="11" s="1"/>
  <c r="L319" i="11"/>
  <c r="U319" i="11" s="1"/>
  <c r="AK319" i="11" s="1"/>
  <c r="AS319" i="11" s="1"/>
  <c r="L308" i="11"/>
  <c r="U308" i="11" s="1"/>
  <c r="AK308" i="11" s="1"/>
  <c r="AS308" i="11" s="1"/>
  <c r="AI279" i="11"/>
  <c r="AQ279" i="11" s="1"/>
  <c r="J308" i="11"/>
  <c r="S308" i="11" s="1"/>
  <c r="AI308" i="11" s="1"/>
  <c r="AQ308" i="11" s="1"/>
  <c r="AD72" i="10"/>
  <c r="V72" i="10"/>
  <c r="AC72" i="10"/>
  <c r="AK72" i="10" s="1"/>
  <c r="T72" i="10"/>
  <c r="AB72" i="10" s="1"/>
  <c r="AJ72" i="10" s="1"/>
  <c r="Y72" i="10"/>
  <c r="Z72" i="10" s="1"/>
  <c r="AD71" i="10"/>
  <c r="V71" i="10"/>
  <c r="AC71" i="10"/>
  <c r="AK71" i="10" s="1"/>
  <c r="T71" i="10"/>
  <c r="AB71" i="10" s="1"/>
  <c r="AJ71" i="10" s="1"/>
  <c r="Y71" i="10"/>
  <c r="Z71" i="10" s="1"/>
  <c r="AD70" i="10"/>
  <c r="AC70" i="10"/>
  <c r="AK70" i="10" s="1"/>
  <c r="V70" i="10"/>
  <c r="T70" i="10"/>
  <c r="AB70" i="10" s="1"/>
  <c r="AJ70" i="10" s="1"/>
  <c r="Y70" i="10"/>
  <c r="Z70" i="10" s="1"/>
  <c r="J70" i="10"/>
  <c r="S70" i="10" s="1"/>
  <c r="AA70" i="10" s="1"/>
  <c r="AI70" i="10" s="1"/>
  <c r="AD69" i="10"/>
  <c r="V69" i="10"/>
  <c r="AC69" i="10"/>
  <c r="AK69" i="10" s="1"/>
  <c r="T69" i="10"/>
  <c r="AB69" i="10" s="1"/>
  <c r="AJ69" i="10" s="1"/>
  <c r="Y69" i="10"/>
  <c r="Z69" i="10" s="1"/>
  <c r="J69" i="10"/>
  <c r="S69" i="10" s="1"/>
  <c r="AA69" i="10" s="1"/>
  <c r="AI69" i="10" s="1"/>
  <c r="AD68" i="10"/>
  <c r="V68" i="10"/>
  <c r="AC68" i="10"/>
  <c r="AK68" i="10" s="1"/>
  <c r="T68" i="10"/>
  <c r="AB68" i="10" s="1"/>
  <c r="AJ68" i="10" s="1"/>
  <c r="Y68" i="10"/>
  <c r="Z68" i="10" s="1"/>
  <c r="J68" i="10"/>
  <c r="S68" i="10" s="1"/>
  <c r="AA68" i="10" s="1"/>
  <c r="AI68" i="10" s="1"/>
  <c r="AD67" i="10"/>
  <c r="V67" i="10"/>
  <c r="AC67" i="10"/>
  <c r="AK67" i="10" s="1"/>
  <c r="T67" i="10"/>
  <c r="AB67" i="10" s="1"/>
  <c r="AJ67" i="10" s="1"/>
  <c r="Y67" i="10"/>
  <c r="Z67" i="10" s="1"/>
  <c r="J67" i="10"/>
  <c r="S67" i="10" s="1"/>
  <c r="AA67" i="10" s="1"/>
  <c r="AI67" i="10" s="1"/>
  <c r="AD66" i="10"/>
  <c r="V66" i="10"/>
  <c r="AC66" i="10"/>
  <c r="AK66" i="10" s="1"/>
  <c r="T66" i="10"/>
  <c r="AB66" i="10" s="1"/>
  <c r="AJ66" i="10" s="1"/>
  <c r="Y66" i="10"/>
  <c r="Z66" i="10" s="1"/>
  <c r="J66" i="10"/>
  <c r="S66" i="10" s="1"/>
  <c r="AA66" i="10" s="1"/>
  <c r="AI66" i="10" s="1"/>
  <c r="AD65" i="10"/>
  <c r="V65" i="10"/>
  <c r="AC65" i="10"/>
  <c r="AK65" i="10" s="1"/>
  <c r="T65" i="10"/>
  <c r="AB65" i="10" s="1"/>
  <c r="AJ65" i="10" s="1"/>
  <c r="Y65" i="10"/>
  <c r="Z65" i="10" s="1"/>
  <c r="AD64" i="10"/>
  <c r="AB64" i="10"/>
  <c r="AJ64" i="10" s="1"/>
  <c r="V64" i="10"/>
  <c r="AC64" i="10"/>
  <c r="AK64" i="10" s="1"/>
  <c r="T64" i="10"/>
  <c r="Y64" i="10"/>
  <c r="Z64" i="10" s="1"/>
  <c r="AD63" i="10"/>
  <c r="V63" i="10"/>
  <c r="AC63" i="10"/>
  <c r="AK63" i="10" s="1"/>
  <c r="T63" i="10"/>
  <c r="AB63" i="10" s="1"/>
  <c r="AJ63" i="10" s="1"/>
  <c r="Y63" i="10"/>
  <c r="Z63" i="10" s="1"/>
  <c r="AD62" i="10"/>
  <c r="V62" i="10"/>
  <c r="AC62" i="10"/>
  <c r="AK62" i="10" s="1"/>
  <c r="T62" i="10"/>
  <c r="AB62" i="10" s="1"/>
  <c r="AJ62" i="10" s="1"/>
  <c r="Y62" i="10"/>
  <c r="Z62" i="10" s="1"/>
  <c r="J62" i="10"/>
  <c r="S62" i="10" s="1"/>
  <c r="AA62" i="10" s="1"/>
  <c r="AI62" i="10" s="1"/>
  <c r="AD61" i="10"/>
  <c r="V61" i="10"/>
  <c r="AC61" i="10"/>
  <c r="AK61" i="10" s="1"/>
  <c r="T61" i="10"/>
  <c r="AB61" i="10" s="1"/>
  <c r="AJ61" i="10" s="1"/>
  <c r="Y61" i="10"/>
  <c r="Z61" i="10" s="1"/>
  <c r="AD60" i="10"/>
  <c r="V60" i="10"/>
  <c r="AC60" i="10"/>
  <c r="AK60" i="10" s="1"/>
  <c r="T60" i="10"/>
  <c r="AB60" i="10" s="1"/>
  <c r="AJ60" i="10" s="1"/>
  <c r="Y60" i="10"/>
  <c r="Z60" i="10" s="1"/>
  <c r="AD59" i="10"/>
  <c r="AC59" i="10"/>
  <c r="AK59" i="10" s="1"/>
  <c r="V59" i="10"/>
  <c r="T59" i="10"/>
  <c r="AB59" i="10" s="1"/>
  <c r="AJ59" i="10" s="1"/>
  <c r="Y59" i="10"/>
  <c r="Z59" i="10" s="1"/>
  <c r="AD58" i="10"/>
  <c r="V58" i="10"/>
  <c r="AC58" i="10"/>
  <c r="AK58" i="10" s="1"/>
  <c r="T58" i="10"/>
  <c r="AB58" i="10" s="1"/>
  <c r="AJ58" i="10" s="1"/>
  <c r="Y58" i="10"/>
  <c r="Z58" i="10" s="1"/>
  <c r="AD57" i="10"/>
  <c r="V57" i="10"/>
  <c r="AC57" i="10"/>
  <c r="AK57" i="10" s="1"/>
  <c r="T57" i="10"/>
  <c r="AB57" i="10" s="1"/>
  <c r="AJ57" i="10" s="1"/>
  <c r="Y57" i="10"/>
  <c r="Z57" i="10" s="1"/>
  <c r="J57" i="10"/>
  <c r="S57" i="10" s="1"/>
  <c r="AA57" i="10" s="1"/>
  <c r="AI57" i="10" s="1"/>
  <c r="AD56" i="10"/>
  <c r="V56" i="10"/>
  <c r="AC56" i="10"/>
  <c r="AK56" i="10" s="1"/>
  <c r="T56" i="10"/>
  <c r="AB56" i="10" s="1"/>
  <c r="AJ56" i="10" s="1"/>
  <c r="Y56" i="10"/>
  <c r="Z56" i="10" s="1"/>
  <c r="J56" i="10"/>
  <c r="S56" i="10" s="1"/>
  <c r="AA56" i="10" s="1"/>
  <c r="AI56" i="10" s="1"/>
  <c r="AD55" i="10"/>
  <c r="V55" i="10"/>
  <c r="AC55" i="10"/>
  <c r="AK55" i="10" s="1"/>
  <c r="T55" i="10"/>
  <c r="AB55" i="10" s="1"/>
  <c r="AJ55" i="10" s="1"/>
  <c r="Y55" i="10"/>
  <c r="Z55" i="10" s="1"/>
  <c r="J55" i="10"/>
  <c r="S55" i="10" s="1"/>
  <c r="AA55" i="10" s="1"/>
  <c r="AI55" i="10" s="1"/>
  <c r="AD54" i="10"/>
  <c r="AC54" i="10"/>
  <c r="AK54" i="10" s="1"/>
  <c r="AB54" i="10"/>
  <c r="AJ54" i="10" s="1"/>
  <c r="Y54" i="10"/>
  <c r="Z54" i="10" s="1"/>
  <c r="AD53" i="10"/>
  <c r="AC53" i="10"/>
  <c r="AK53" i="10" s="1"/>
  <c r="AB53" i="10"/>
  <c r="AJ53" i="10" s="1"/>
  <c r="Z53" i="10"/>
  <c r="F25" i="5"/>
  <c r="F24" i="5"/>
  <c r="F23" i="5"/>
  <c r="F22" i="5"/>
  <c r="F21" i="5"/>
  <c r="F20" i="5"/>
  <c r="F19" i="5"/>
  <c r="F18" i="5"/>
  <c r="F17" i="5"/>
  <c r="F16" i="5"/>
  <c r="F15" i="5"/>
  <c r="F36" i="5"/>
  <c r="F35" i="5"/>
  <c r="F34" i="5"/>
  <c r="F33" i="5"/>
  <c r="F32" i="5"/>
  <c r="F31" i="5"/>
  <c r="F30" i="5"/>
  <c r="F29" i="5"/>
  <c r="F28" i="5"/>
  <c r="F27" i="5"/>
  <c r="F26" i="5"/>
  <c r="AC319" i="11" l="1"/>
  <c r="BA319" i="11" s="1"/>
  <c r="BI319" i="11"/>
  <c r="BQ319" i="11"/>
  <c r="BY279" i="11"/>
  <c r="CG279" i="11"/>
  <c r="AC323" i="11"/>
  <c r="BA323" i="11" s="1"/>
  <c r="BQ323" i="11"/>
  <c r="BI323" i="11"/>
  <c r="CG285" i="11"/>
  <c r="BY285" i="11"/>
  <c r="BY293" i="11"/>
  <c r="CG293" i="11"/>
  <c r="BY316" i="11"/>
  <c r="CG316" i="11"/>
  <c r="BY292" i="11"/>
  <c r="CG292" i="11"/>
  <c r="AC308" i="11"/>
  <c r="BA308" i="11" s="1"/>
  <c r="BQ308" i="11"/>
  <c r="BI308" i="11"/>
  <c r="CE265" i="11"/>
  <c r="BW265" i="11"/>
  <c r="BW316" i="11"/>
  <c r="CE316" i="11"/>
  <c r="BW263" i="11"/>
  <c r="CE263" i="11"/>
  <c r="CE251" i="11"/>
  <c r="BW251" i="11"/>
  <c r="AA279" i="11"/>
  <c r="AY279" i="11" s="1"/>
  <c r="BG279" i="11"/>
  <c r="BO279" i="11"/>
  <c r="AA293" i="11"/>
  <c r="AY293" i="11" s="1"/>
  <c r="BG293" i="11"/>
  <c r="BO293" i="11"/>
  <c r="AA319" i="11"/>
  <c r="AY319" i="11" s="1"/>
  <c r="BO319" i="11"/>
  <c r="BG319" i="11"/>
  <c r="AA292" i="11"/>
  <c r="AY292" i="11" s="1"/>
  <c r="BG292" i="11"/>
  <c r="BO292" i="11"/>
  <c r="BW256" i="11"/>
  <c r="CE256" i="11"/>
  <c r="BW285" i="11"/>
  <c r="CE285" i="11"/>
  <c r="AA308" i="11"/>
  <c r="AY308" i="11" s="1"/>
  <c r="BG308" i="11"/>
  <c r="BO308" i="11"/>
  <c r="BW286" i="11"/>
  <c r="CE286" i="11"/>
  <c r="AA323" i="11"/>
  <c r="AY323" i="11" s="1"/>
  <c r="BG323" i="11"/>
  <c r="BO323" i="11"/>
  <c r="AP170" i="7"/>
  <c r="AQ170" i="7" s="1"/>
  <c r="AP163" i="7"/>
  <c r="AQ163" i="7" s="1"/>
  <c r="AP164" i="7"/>
  <c r="AQ164" i="7" s="1"/>
  <c r="AQ154" i="7"/>
  <c r="AP156" i="7"/>
  <c r="AQ156" i="7" s="1"/>
  <c r="AP157" i="7"/>
  <c r="AQ157" i="7" s="1"/>
  <c r="AP165" i="7"/>
  <c r="AQ165" i="7" s="1"/>
  <c r="AP162" i="7"/>
  <c r="AQ162" i="7" s="1"/>
  <c r="AP158" i="7"/>
  <c r="AQ158" i="7" s="1"/>
  <c r="AP166" i="7"/>
  <c r="AQ166" i="7" s="1"/>
  <c r="AP155" i="7"/>
  <c r="AQ155" i="7" s="1"/>
  <c r="AP159" i="7"/>
  <c r="AQ159" i="7" s="1"/>
  <c r="AP167" i="7"/>
  <c r="AQ167" i="7" s="1"/>
  <c r="AP152" i="7"/>
  <c r="AQ152" i="7" s="1"/>
  <c r="AP160" i="7"/>
  <c r="AQ160" i="7" s="1"/>
  <c r="AP168" i="7"/>
  <c r="AQ168" i="7" s="1"/>
  <c r="AP153" i="7"/>
  <c r="AQ153" i="7" s="1"/>
  <c r="AP161" i="7"/>
  <c r="AQ161" i="7" s="1"/>
  <c r="AP169" i="7"/>
  <c r="AQ169" i="7" s="1"/>
  <c r="J53" i="10"/>
  <c r="J54" i="10"/>
  <c r="J58" i="10"/>
  <c r="S58" i="10" s="1"/>
  <c r="AA58" i="10" s="1"/>
  <c r="AI58" i="10" s="1"/>
  <c r="J59" i="10"/>
  <c r="S59" i="10" s="1"/>
  <c r="AA59" i="10" s="1"/>
  <c r="AI59" i="10" s="1"/>
  <c r="J60" i="10"/>
  <c r="S60" i="10" s="1"/>
  <c r="AA60" i="10" s="1"/>
  <c r="AI60" i="10" s="1"/>
  <c r="J61" i="10"/>
  <c r="S61" i="10" s="1"/>
  <c r="AA61" i="10" s="1"/>
  <c r="AI61" i="10" s="1"/>
  <c r="J71" i="10"/>
  <c r="S71" i="10" s="1"/>
  <c r="AA71" i="10" s="1"/>
  <c r="AI71" i="10" s="1"/>
  <c r="J72" i="10"/>
  <c r="S72" i="10" s="1"/>
  <c r="AA72" i="10" s="1"/>
  <c r="AI72" i="10" s="1"/>
  <c r="J63" i="10"/>
  <c r="S63" i="10" s="1"/>
  <c r="AA63" i="10" s="1"/>
  <c r="AI63" i="10" s="1"/>
  <c r="J64" i="10"/>
  <c r="S64" i="10" s="1"/>
  <c r="AA64" i="10" s="1"/>
  <c r="AI64" i="10" s="1"/>
  <c r="J65" i="10"/>
  <c r="S65" i="10" s="1"/>
  <c r="AA65" i="10" s="1"/>
  <c r="AI65" i="10" s="1"/>
  <c r="Z52" i="9"/>
  <c r="R52" i="9"/>
  <c r="Q52" i="9"/>
  <c r="Y52" i="9" s="1"/>
  <c r="P52" i="9"/>
  <c r="X52" i="9" s="1"/>
  <c r="N52" i="9"/>
  <c r="U52" i="9" s="1"/>
  <c r="V52" i="9" s="1"/>
  <c r="G52" i="9"/>
  <c r="F52" i="9"/>
  <c r="Z51" i="9"/>
  <c r="R51" i="9"/>
  <c r="Q51" i="9"/>
  <c r="Y51" i="9" s="1"/>
  <c r="P51" i="9"/>
  <c r="X51" i="9" s="1"/>
  <c r="N51" i="9"/>
  <c r="U51" i="9" s="1"/>
  <c r="V51" i="9" s="1"/>
  <c r="G51" i="9"/>
  <c r="F51" i="9"/>
  <c r="Z50" i="9"/>
  <c r="R50" i="9"/>
  <c r="Q50" i="9"/>
  <c r="Y50" i="9" s="1"/>
  <c r="P50" i="9"/>
  <c r="X50" i="9" s="1"/>
  <c r="N50" i="9"/>
  <c r="U50" i="9" s="1"/>
  <c r="V50" i="9" s="1"/>
  <c r="G50" i="9"/>
  <c r="F50" i="9"/>
  <c r="Z49" i="9"/>
  <c r="R49" i="9"/>
  <c r="Q49" i="9"/>
  <c r="Y49" i="9" s="1"/>
  <c r="P49" i="9"/>
  <c r="X49" i="9" s="1"/>
  <c r="N49" i="9"/>
  <c r="U49" i="9" s="1"/>
  <c r="V49" i="9" s="1"/>
  <c r="G49" i="9"/>
  <c r="F49" i="9"/>
  <c r="J49" i="9" s="1"/>
  <c r="O49" i="9" s="1"/>
  <c r="W49" i="9" s="1"/>
  <c r="Z48" i="9"/>
  <c r="R48" i="9"/>
  <c r="Q48" i="9"/>
  <c r="Y48" i="9" s="1"/>
  <c r="P48" i="9"/>
  <c r="X48" i="9" s="1"/>
  <c r="N48" i="9"/>
  <c r="U48" i="9" s="1"/>
  <c r="V48" i="9" s="1"/>
  <c r="G48" i="9"/>
  <c r="F48" i="9"/>
  <c r="Z47" i="9"/>
  <c r="R47" i="9"/>
  <c r="Q47" i="9"/>
  <c r="Y47" i="9" s="1"/>
  <c r="P47" i="9"/>
  <c r="X47" i="9" s="1"/>
  <c r="N47" i="9"/>
  <c r="U47" i="9" s="1"/>
  <c r="V47" i="9" s="1"/>
  <c r="G47" i="9"/>
  <c r="F47" i="9"/>
  <c r="Z46" i="9"/>
  <c r="R46" i="9"/>
  <c r="Q46" i="9"/>
  <c r="Y46" i="9" s="1"/>
  <c r="P46" i="9"/>
  <c r="X46" i="9" s="1"/>
  <c r="N46" i="9"/>
  <c r="U46" i="9" s="1"/>
  <c r="V46" i="9" s="1"/>
  <c r="G46" i="9"/>
  <c r="F46" i="9"/>
  <c r="Z45" i="9"/>
  <c r="R45" i="9"/>
  <c r="Q45" i="9"/>
  <c r="Y45" i="9" s="1"/>
  <c r="P45" i="9"/>
  <c r="X45" i="9" s="1"/>
  <c r="N45" i="9"/>
  <c r="U45" i="9" s="1"/>
  <c r="V45" i="9" s="1"/>
  <c r="G45" i="9"/>
  <c r="F45" i="9"/>
  <c r="Z44" i="9"/>
  <c r="R44" i="9"/>
  <c r="Q44" i="9"/>
  <c r="Y44" i="9" s="1"/>
  <c r="P44" i="9"/>
  <c r="X44" i="9" s="1"/>
  <c r="N44" i="9"/>
  <c r="U44" i="9" s="1"/>
  <c r="V44" i="9" s="1"/>
  <c r="G44" i="9"/>
  <c r="F44" i="9"/>
  <c r="Z43" i="9"/>
  <c r="R43" i="9"/>
  <c r="Q43" i="9"/>
  <c r="Y43" i="9" s="1"/>
  <c r="P43" i="9"/>
  <c r="X43" i="9" s="1"/>
  <c r="N43" i="9"/>
  <c r="U43" i="9" s="1"/>
  <c r="V43" i="9" s="1"/>
  <c r="G43" i="9"/>
  <c r="F43" i="9"/>
  <c r="Z42" i="9"/>
  <c r="R42" i="9"/>
  <c r="Q42" i="9"/>
  <c r="Y42" i="9" s="1"/>
  <c r="P42" i="9"/>
  <c r="X42" i="9" s="1"/>
  <c r="N42" i="9"/>
  <c r="U42" i="9" s="1"/>
  <c r="V42" i="9" s="1"/>
  <c r="G42" i="9"/>
  <c r="F42" i="9"/>
  <c r="Z41" i="9"/>
  <c r="R41" i="9"/>
  <c r="Q41" i="9"/>
  <c r="Y41" i="9" s="1"/>
  <c r="P41" i="9"/>
  <c r="X41" i="9" s="1"/>
  <c r="N41" i="9"/>
  <c r="U41" i="9" s="1"/>
  <c r="V41" i="9" s="1"/>
  <c r="G41" i="9"/>
  <c r="F41" i="9"/>
  <c r="Z40" i="9"/>
  <c r="R40" i="9"/>
  <c r="Q40" i="9"/>
  <c r="Y40" i="9" s="1"/>
  <c r="P40" i="9"/>
  <c r="X40" i="9" s="1"/>
  <c r="N40" i="9"/>
  <c r="U40" i="9" s="1"/>
  <c r="V40" i="9" s="1"/>
  <c r="G40" i="9"/>
  <c r="F40" i="9"/>
  <c r="Z39" i="9"/>
  <c r="R39" i="9"/>
  <c r="Q39" i="9"/>
  <c r="Y39" i="9" s="1"/>
  <c r="P39" i="9"/>
  <c r="X39" i="9" s="1"/>
  <c r="N39" i="9"/>
  <c r="U39" i="9" s="1"/>
  <c r="V39" i="9" s="1"/>
  <c r="G39" i="9"/>
  <c r="F39" i="9"/>
  <c r="Z38" i="9"/>
  <c r="R38" i="9"/>
  <c r="Q38" i="9"/>
  <c r="Y38" i="9" s="1"/>
  <c r="P38" i="9"/>
  <c r="X38" i="9" s="1"/>
  <c r="N38" i="9"/>
  <c r="U38" i="9" s="1"/>
  <c r="V38" i="9" s="1"/>
  <c r="G38" i="9"/>
  <c r="F38" i="9"/>
  <c r="Z37" i="9"/>
  <c r="R37" i="9"/>
  <c r="Q37" i="9"/>
  <c r="Y37" i="9" s="1"/>
  <c r="P37" i="9"/>
  <c r="X37" i="9" s="1"/>
  <c r="N37" i="9"/>
  <c r="U37" i="9" s="1"/>
  <c r="V37" i="9" s="1"/>
  <c r="G37" i="9"/>
  <c r="F37" i="9"/>
  <c r="Z36" i="9"/>
  <c r="R36" i="9"/>
  <c r="Q36" i="9"/>
  <c r="Y36" i="9" s="1"/>
  <c r="P36" i="9"/>
  <c r="X36" i="9" s="1"/>
  <c r="N36" i="9"/>
  <c r="U36" i="9" s="1"/>
  <c r="V36" i="9" s="1"/>
  <c r="G36" i="9"/>
  <c r="F36" i="9"/>
  <c r="Z35" i="9"/>
  <c r="R35" i="9"/>
  <c r="Q35" i="9"/>
  <c r="Y35" i="9" s="1"/>
  <c r="P35" i="9"/>
  <c r="X35" i="9" s="1"/>
  <c r="N35" i="9"/>
  <c r="U35" i="9" s="1"/>
  <c r="V35" i="9" s="1"/>
  <c r="G35" i="9"/>
  <c r="F35" i="9"/>
  <c r="Z34" i="9"/>
  <c r="R34" i="9"/>
  <c r="Q34" i="9"/>
  <c r="Y34" i="9" s="1"/>
  <c r="P34" i="9"/>
  <c r="X34" i="9" s="1"/>
  <c r="N34" i="9"/>
  <c r="U34" i="9" s="1"/>
  <c r="V34" i="9" s="1"/>
  <c r="G34" i="9"/>
  <c r="F34" i="9"/>
  <c r="Z33" i="9"/>
  <c r="R33" i="9"/>
  <c r="Q33" i="9"/>
  <c r="Y33" i="9" s="1"/>
  <c r="P33" i="9"/>
  <c r="X33" i="9" s="1"/>
  <c r="N33" i="9"/>
  <c r="U33" i="9" s="1"/>
  <c r="V33" i="9" s="1"/>
  <c r="G33" i="9"/>
  <c r="F33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S54" i="10" l="1"/>
  <c r="AA54" i="10" s="1"/>
  <c r="AI54" i="10" s="1"/>
  <c r="S53" i="10"/>
  <c r="AA53" i="10" s="1"/>
  <c r="AI53" i="10" s="1"/>
  <c r="CG323" i="11"/>
  <c r="BY323" i="11"/>
  <c r="BY308" i="11"/>
  <c r="CG308" i="11"/>
  <c r="BY319" i="11"/>
  <c r="CG319" i="11"/>
  <c r="BW323" i="11"/>
  <c r="CE323" i="11"/>
  <c r="CE293" i="11"/>
  <c r="BW293" i="11"/>
  <c r="BW292" i="11"/>
  <c r="CE292" i="11"/>
  <c r="CE308" i="11"/>
  <c r="BW308" i="11"/>
  <c r="BW279" i="11"/>
  <c r="CE279" i="11"/>
  <c r="BW319" i="11"/>
  <c r="CE319" i="11"/>
  <c r="J38" i="9"/>
  <c r="O38" i="9" s="1"/>
  <c r="W38" i="9" s="1"/>
  <c r="J48" i="9"/>
  <c r="O48" i="9" s="1"/>
  <c r="W48" i="9" s="1"/>
  <c r="J40" i="9"/>
  <c r="O40" i="9" s="1"/>
  <c r="W40" i="9" s="1"/>
  <c r="J52" i="9"/>
  <c r="O52" i="9" s="1"/>
  <c r="W52" i="9" s="1"/>
  <c r="J36" i="9"/>
  <c r="O36" i="9" s="1"/>
  <c r="W36" i="9" s="1"/>
  <c r="J44" i="9"/>
  <c r="O44" i="9" s="1"/>
  <c r="W44" i="9" s="1"/>
  <c r="J34" i="9"/>
  <c r="O34" i="9" s="1"/>
  <c r="W34" i="9" s="1"/>
  <c r="J42" i="9"/>
  <c r="O42" i="9" s="1"/>
  <c r="W42" i="9" s="1"/>
  <c r="J46" i="9"/>
  <c r="O46" i="9" s="1"/>
  <c r="W46" i="9" s="1"/>
  <c r="J50" i="9"/>
  <c r="O50" i="9" s="1"/>
  <c r="W50" i="9" s="1"/>
  <c r="J51" i="9"/>
  <c r="O51" i="9" s="1"/>
  <c r="W51" i="9" s="1"/>
  <c r="J33" i="9"/>
  <c r="O33" i="9" s="1"/>
  <c r="W33" i="9" s="1"/>
  <c r="J35" i="9"/>
  <c r="O35" i="9" s="1"/>
  <c r="W35" i="9" s="1"/>
  <c r="J37" i="9"/>
  <c r="O37" i="9" s="1"/>
  <c r="W37" i="9" s="1"/>
  <c r="J39" i="9"/>
  <c r="O39" i="9" s="1"/>
  <c r="W39" i="9" s="1"/>
  <c r="J41" i="9"/>
  <c r="O41" i="9" s="1"/>
  <c r="W41" i="9" s="1"/>
  <c r="J43" i="9"/>
  <c r="O43" i="9" s="1"/>
  <c r="W43" i="9" s="1"/>
  <c r="J45" i="9"/>
  <c r="O45" i="9" s="1"/>
  <c r="W45" i="9" s="1"/>
  <c r="J47" i="9"/>
  <c r="O47" i="9" s="1"/>
  <c r="W47" i="9" s="1"/>
  <c r="AL171" i="8" l="1"/>
  <c r="V171" i="8"/>
  <c r="AK171" i="8"/>
  <c r="T171" i="8"/>
  <c r="AG171" i="8"/>
  <c r="AH171" i="8" s="1"/>
  <c r="AL170" i="8"/>
  <c r="V170" i="8"/>
  <c r="AK170" i="8"/>
  <c r="T170" i="8"/>
  <c r="AJ170" i="8" s="1"/>
  <c r="AG170" i="8"/>
  <c r="AH170" i="8" s="1"/>
  <c r="AL169" i="8"/>
  <c r="V169" i="8"/>
  <c r="AK169" i="8"/>
  <c r="T169" i="8"/>
  <c r="AG169" i="8"/>
  <c r="AH169" i="8" s="1"/>
  <c r="AL168" i="8"/>
  <c r="V168" i="8"/>
  <c r="AK168" i="8"/>
  <c r="T168" i="8"/>
  <c r="AJ168" i="8" s="1"/>
  <c r="AG168" i="8"/>
  <c r="AH168" i="8" s="1"/>
  <c r="AL167" i="8"/>
  <c r="AK167" i="8"/>
  <c r="V167" i="8"/>
  <c r="T167" i="8"/>
  <c r="AG167" i="8"/>
  <c r="AH167" i="8" s="1"/>
  <c r="AL166" i="8"/>
  <c r="V166" i="8"/>
  <c r="AK166" i="8"/>
  <c r="T166" i="8"/>
  <c r="AJ166" i="8" s="1"/>
  <c r="AG166" i="8"/>
  <c r="AH166" i="8" s="1"/>
  <c r="AL165" i="8"/>
  <c r="V165" i="8"/>
  <c r="AK165" i="8"/>
  <c r="T165" i="8"/>
  <c r="AG165" i="8"/>
  <c r="AH165" i="8" s="1"/>
  <c r="AL164" i="8"/>
  <c r="V164" i="8"/>
  <c r="AK164" i="8"/>
  <c r="T164" i="8"/>
  <c r="AJ164" i="8" s="1"/>
  <c r="AG164" i="8"/>
  <c r="AH164" i="8" s="1"/>
  <c r="AL163" i="8"/>
  <c r="V163" i="8"/>
  <c r="AK163" i="8"/>
  <c r="T163" i="8"/>
  <c r="AG163" i="8"/>
  <c r="AH163" i="8" s="1"/>
  <c r="AL162" i="8"/>
  <c r="V162" i="8"/>
  <c r="AK162" i="8"/>
  <c r="T162" i="8"/>
  <c r="AJ162" i="8" s="1"/>
  <c r="AG162" i="8"/>
  <c r="AH162" i="8" s="1"/>
  <c r="AL161" i="8"/>
  <c r="AK161" i="8"/>
  <c r="V161" i="8"/>
  <c r="T161" i="8"/>
  <c r="AH161" i="8"/>
  <c r="AL160" i="8"/>
  <c r="V160" i="8"/>
  <c r="AK160" i="8"/>
  <c r="T160" i="8"/>
  <c r="AJ160" i="8" s="1"/>
  <c r="AG160" i="8"/>
  <c r="AH160" i="8" s="1"/>
  <c r="AL159" i="8"/>
  <c r="AK159" i="8"/>
  <c r="V159" i="8"/>
  <c r="T159" i="8"/>
  <c r="AG159" i="8"/>
  <c r="AH159" i="8" s="1"/>
  <c r="AL158" i="8"/>
  <c r="V158" i="8"/>
  <c r="AK158" i="8"/>
  <c r="T158" i="8"/>
  <c r="AJ158" i="8" s="1"/>
  <c r="AG158" i="8"/>
  <c r="AH158" i="8" s="1"/>
  <c r="AL157" i="8"/>
  <c r="V157" i="8"/>
  <c r="AK157" i="8"/>
  <c r="T157" i="8"/>
  <c r="AG157" i="8"/>
  <c r="AH157" i="8" s="1"/>
  <c r="AL156" i="8"/>
  <c r="V156" i="8"/>
  <c r="AK156" i="8"/>
  <c r="T156" i="8"/>
  <c r="AJ156" i="8" s="1"/>
  <c r="AG156" i="8"/>
  <c r="AH156" i="8" s="1"/>
  <c r="AL155" i="8"/>
  <c r="V155" i="8"/>
  <c r="AK155" i="8"/>
  <c r="T155" i="8"/>
  <c r="AG155" i="8"/>
  <c r="AH155" i="8" s="1"/>
  <c r="AL154" i="8"/>
  <c r="V154" i="8"/>
  <c r="AK154" i="8"/>
  <c r="T154" i="8"/>
  <c r="AJ154" i="8" s="1"/>
  <c r="AG154" i="8"/>
  <c r="AH154" i="8" s="1"/>
  <c r="AL153" i="8"/>
  <c r="V153" i="8"/>
  <c r="AK153" i="8"/>
  <c r="T153" i="8"/>
  <c r="AG153" i="8"/>
  <c r="AH153" i="8" s="1"/>
  <c r="AL152" i="8"/>
  <c r="V152" i="8"/>
  <c r="AK152" i="8"/>
  <c r="T152" i="8"/>
  <c r="AJ152" i="8" s="1"/>
  <c r="CF156" i="8" l="1"/>
  <c r="BX156" i="8"/>
  <c r="BP156" i="8"/>
  <c r="BH156" i="8"/>
  <c r="CF164" i="8"/>
  <c r="BX164" i="8"/>
  <c r="BP164" i="8"/>
  <c r="BH164" i="8"/>
  <c r="CF158" i="8"/>
  <c r="BX158" i="8"/>
  <c r="BP158" i="8"/>
  <c r="BH158" i="8"/>
  <c r="CF166" i="8"/>
  <c r="BX166" i="8"/>
  <c r="BP166" i="8"/>
  <c r="BH166" i="8"/>
  <c r="CF152" i="8"/>
  <c r="BX152" i="8"/>
  <c r="BP152" i="8"/>
  <c r="BH152" i="8"/>
  <c r="CF160" i="8"/>
  <c r="BX160" i="8"/>
  <c r="BP160" i="8"/>
  <c r="BH160" i="8"/>
  <c r="CF168" i="8"/>
  <c r="BX168" i="8"/>
  <c r="BP168" i="8"/>
  <c r="BH168" i="8"/>
  <c r="CF154" i="8"/>
  <c r="BX154" i="8"/>
  <c r="BP154" i="8"/>
  <c r="BH154" i="8"/>
  <c r="CF162" i="8"/>
  <c r="BX162" i="8"/>
  <c r="BP162" i="8"/>
  <c r="BH162" i="8"/>
  <c r="CF170" i="8"/>
  <c r="BX170" i="8"/>
  <c r="BP170" i="8"/>
  <c r="BH170" i="8"/>
  <c r="CG159" i="8"/>
  <c r="BY159" i="8"/>
  <c r="BQ159" i="8"/>
  <c r="BI159" i="8"/>
  <c r="CG164" i="8"/>
  <c r="BY164" i="8"/>
  <c r="BQ164" i="8"/>
  <c r="BI164" i="8"/>
  <c r="CG167" i="8"/>
  <c r="BY167" i="8"/>
  <c r="BQ167" i="8"/>
  <c r="BI167" i="8"/>
  <c r="CG154" i="8"/>
  <c r="BY154" i="8"/>
  <c r="BQ154" i="8"/>
  <c r="BI154" i="8"/>
  <c r="CG162" i="8"/>
  <c r="BY162" i="8"/>
  <c r="BQ162" i="8"/>
  <c r="BI162" i="8"/>
  <c r="CG170" i="8"/>
  <c r="BY170" i="8"/>
  <c r="BQ170" i="8"/>
  <c r="BI170" i="8"/>
  <c r="CG156" i="8"/>
  <c r="BY156" i="8"/>
  <c r="BQ156" i="8"/>
  <c r="BI156" i="8"/>
  <c r="CG153" i="8"/>
  <c r="BY153" i="8"/>
  <c r="BQ153" i="8"/>
  <c r="BI153" i="8"/>
  <c r="CG169" i="8"/>
  <c r="BY169" i="8"/>
  <c r="BQ169" i="8"/>
  <c r="BI169" i="8"/>
  <c r="BY163" i="8"/>
  <c r="CG163" i="8"/>
  <c r="BQ163" i="8"/>
  <c r="BI163" i="8"/>
  <c r="CG166" i="8"/>
  <c r="BY166" i="8"/>
  <c r="BQ166" i="8"/>
  <c r="BI166" i="8"/>
  <c r="CG155" i="8"/>
  <c r="BY155" i="8"/>
  <c r="BQ155" i="8"/>
  <c r="BI155" i="8"/>
  <c r="BY160" i="8"/>
  <c r="CG160" i="8"/>
  <c r="BQ160" i="8"/>
  <c r="BI160" i="8"/>
  <c r="CG168" i="8"/>
  <c r="BY168" i="8"/>
  <c r="BQ168" i="8"/>
  <c r="BI168" i="8"/>
  <c r="CG158" i="8"/>
  <c r="BY158" i="8"/>
  <c r="BQ158" i="8"/>
  <c r="BI158" i="8"/>
  <c r="BY161" i="8"/>
  <c r="CG161" i="8"/>
  <c r="BQ161" i="8"/>
  <c r="BI161" i="8"/>
  <c r="CG171" i="8"/>
  <c r="BY171" i="8"/>
  <c r="BQ171" i="8"/>
  <c r="BI171" i="8"/>
  <c r="CG152" i="8"/>
  <c r="BY152" i="8"/>
  <c r="BQ152" i="8"/>
  <c r="BI152" i="8"/>
  <c r="CG157" i="8"/>
  <c r="BY157" i="8"/>
  <c r="BQ157" i="8"/>
  <c r="BI157" i="8"/>
  <c r="CG165" i="8"/>
  <c r="BY165" i="8"/>
  <c r="BQ165" i="8"/>
  <c r="BI165" i="8"/>
  <c r="AZ164" i="8"/>
  <c r="AB164" i="8"/>
  <c r="AR164" i="8"/>
  <c r="AC156" i="8"/>
  <c r="AS156" i="8"/>
  <c r="BA156" i="8"/>
  <c r="BA159" i="8"/>
  <c r="AC159" i="8"/>
  <c r="AS159" i="8"/>
  <c r="BA164" i="8"/>
  <c r="AS164" i="8"/>
  <c r="AC164" i="8"/>
  <c r="AZ158" i="8"/>
  <c r="AR158" i="8"/>
  <c r="AB158" i="8"/>
  <c r="BA167" i="8"/>
  <c r="AC167" i="8"/>
  <c r="AS167" i="8"/>
  <c r="AC153" i="8"/>
  <c r="BA153" i="8"/>
  <c r="AS153" i="8"/>
  <c r="AS158" i="8"/>
  <c r="AC158" i="8"/>
  <c r="BA158" i="8"/>
  <c r="AC161" i="8"/>
  <c r="AS161" i="8"/>
  <c r="BA161" i="8"/>
  <c r="AZ166" i="8"/>
  <c r="AB166" i="8"/>
  <c r="AR166" i="8"/>
  <c r="AC169" i="8"/>
  <c r="AS169" i="8"/>
  <c r="BA169" i="8"/>
  <c r="AZ156" i="8"/>
  <c r="AR156" i="8"/>
  <c r="AB156" i="8"/>
  <c r="AC155" i="8"/>
  <c r="AS155" i="8"/>
  <c r="BA155" i="8"/>
  <c r="AZ160" i="8"/>
  <c r="AR160" i="8"/>
  <c r="AB160" i="8"/>
  <c r="AC163" i="8"/>
  <c r="AS163" i="8"/>
  <c r="BA163" i="8"/>
  <c r="BA166" i="8"/>
  <c r="AC166" i="8"/>
  <c r="AS166" i="8"/>
  <c r="BA170" i="8"/>
  <c r="AS170" i="8"/>
  <c r="AC170" i="8"/>
  <c r="AS152" i="8"/>
  <c r="BA152" i="8"/>
  <c r="AC152" i="8"/>
  <c r="AC160" i="8"/>
  <c r="AS160" i="8"/>
  <c r="BA160" i="8"/>
  <c r="AZ168" i="8"/>
  <c r="AB168" i="8"/>
  <c r="AR168" i="8"/>
  <c r="BA171" i="8"/>
  <c r="AS171" i="8"/>
  <c r="AC171" i="8"/>
  <c r="AZ154" i="8"/>
  <c r="AR154" i="8"/>
  <c r="AB154" i="8"/>
  <c r="AC157" i="8"/>
  <c r="AS157" i="8"/>
  <c r="BA157" i="8"/>
  <c r="AZ162" i="8"/>
  <c r="AR162" i="8"/>
  <c r="AB162" i="8"/>
  <c r="BA168" i="8"/>
  <c r="AC168" i="8"/>
  <c r="AS168" i="8"/>
  <c r="AZ152" i="8"/>
  <c r="AB152" i="8"/>
  <c r="AR152" i="8"/>
  <c r="AC154" i="8"/>
  <c r="BA154" i="8"/>
  <c r="AS154" i="8"/>
  <c r="AS162" i="8"/>
  <c r="AC162" i="8"/>
  <c r="BA162" i="8"/>
  <c r="AS165" i="8"/>
  <c r="AC165" i="8"/>
  <c r="BA165" i="8"/>
  <c r="AZ170" i="8"/>
  <c r="AR170" i="8"/>
  <c r="AB170" i="8"/>
  <c r="AJ155" i="8"/>
  <c r="AJ153" i="8"/>
  <c r="AJ161" i="8"/>
  <c r="AJ163" i="8"/>
  <c r="AJ157" i="8"/>
  <c r="AJ171" i="8"/>
  <c r="AJ165" i="8"/>
  <c r="AJ159" i="8"/>
  <c r="AJ169" i="8"/>
  <c r="AJ167" i="8"/>
  <c r="AG152" i="8"/>
  <c r="AH152" i="8" s="1"/>
  <c r="AP152" i="8"/>
  <c r="J164" i="8"/>
  <c r="S164" i="8" s="1"/>
  <c r="J167" i="8"/>
  <c r="S167" i="8" s="1"/>
  <c r="AI167" i="8" s="1"/>
  <c r="J169" i="8"/>
  <c r="S169" i="8" s="1"/>
  <c r="AI169" i="8" s="1"/>
  <c r="J170" i="8"/>
  <c r="S170" i="8" s="1"/>
  <c r="J171" i="8"/>
  <c r="S171" i="8" s="1"/>
  <c r="AI171" i="8" s="1"/>
  <c r="J168" i="8"/>
  <c r="S168" i="8" s="1"/>
  <c r="J152" i="8"/>
  <c r="S152" i="8" s="1"/>
  <c r="J160" i="8"/>
  <c r="S160" i="8" s="1"/>
  <c r="J154" i="8"/>
  <c r="S154" i="8" s="1"/>
  <c r="J157" i="8"/>
  <c r="S157" i="8" s="1"/>
  <c r="AI157" i="8" s="1"/>
  <c r="J156" i="8"/>
  <c r="S156" i="8" s="1"/>
  <c r="J163" i="8"/>
  <c r="S163" i="8" s="1"/>
  <c r="AI163" i="8" s="1"/>
  <c r="J155" i="8"/>
  <c r="S155" i="8" s="1"/>
  <c r="AI155" i="8" s="1"/>
  <c r="J161" i="8"/>
  <c r="S161" i="8" s="1"/>
  <c r="AI161" i="8" s="1"/>
  <c r="J162" i="8"/>
  <c r="S162" i="8" s="1"/>
  <c r="J158" i="8"/>
  <c r="S158" i="8" s="1"/>
  <c r="J159" i="8"/>
  <c r="S159" i="8" s="1"/>
  <c r="AI159" i="8" s="1"/>
  <c r="J165" i="8"/>
  <c r="S165" i="8" s="1"/>
  <c r="AI165" i="8" s="1"/>
  <c r="J153" i="8"/>
  <c r="S153" i="8" s="1"/>
  <c r="AI153" i="8" s="1"/>
  <c r="J166" i="8"/>
  <c r="S166" i="8" s="1"/>
  <c r="CF157" i="8" l="1"/>
  <c r="BX157" i="8"/>
  <c r="BP157" i="8"/>
  <c r="BH157" i="8"/>
  <c r="CF161" i="8"/>
  <c r="BX161" i="8"/>
  <c r="BP161" i="8"/>
  <c r="BH161" i="8"/>
  <c r="BX167" i="8"/>
  <c r="CF167" i="8"/>
  <c r="BP167" i="8"/>
  <c r="BH167" i="8"/>
  <c r="CF169" i="8"/>
  <c r="BX169" i="8"/>
  <c r="BP169" i="8"/>
  <c r="BH169" i="8"/>
  <c r="BX155" i="8"/>
  <c r="CF155" i="8"/>
  <c r="BP155" i="8"/>
  <c r="BH155" i="8"/>
  <c r="BX159" i="8"/>
  <c r="CF159" i="8"/>
  <c r="BP159" i="8"/>
  <c r="BH159" i="8"/>
  <c r="BX171" i="8"/>
  <c r="CF171" i="8"/>
  <c r="BP171" i="8"/>
  <c r="BH171" i="8"/>
  <c r="BX163" i="8"/>
  <c r="CF163" i="8"/>
  <c r="BP163" i="8"/>
  <c r="BH163" i="8"/>
  <c r="CF153" i="8"/>
  <c r="BX153" i="8"/>
  <c r="BP153" i="8"/>
  <c r="BH153" i="8"/>
  <c r="CF165" i="8"/>
  <c r="BX165" i="8"/>
  <c r="BP165" i="8"/>
  <c r="BH165" i="8"/>
  <c r="BW157" i="8"/>
  <c r="CE157" i="8"/>
  <c r="BO157" i="8"/>
  <c r="BG157" i="8"/>
  <c r="CE167" i="8"/>
  <c r="BW167" i="8"/>
  <c r="BO167" i="8"/>
  <c r="BG167" i="8"/>
  <c r="BW159" i="8"/>
  <c r="CE159" i="8"/>
  <c r="BO159" i="8"/>
  <c r="BG159" i="8"/>
  <c r="CE155" i="8"/>
  <c r="BW155" i="8"/>
  <c r="BO155" i="8"/>
  <c r="BG155" i="8"/>
  <c r="CE171" i="8"/>
  <c r="BW171" i="8"/>
  <c r="BO171" i="8"/>
  <c r="BG171" i="8"/>
  <c r="BW165" i="8"/>
  <c r="CE165" i="8"/>
  <c r="BO165" i="8"/>
  <c r="BG165" i="8"/>
  <c r="CE161" i="8"/>
  <c r="BW161" i="8"/>
  <c r="BO161" i="8"/>
  <c r="BG161" i="8"/>
  <c r="CE163" i="8"/>
  <c r="BW163" i="8"/>
  <c r="BO163" i="8"/>
  <c r="BG163" i="8"/>
  <c r="CE153" i="8"/>
  <c r="BW153" i="8"/>
  <c r="BO153" i="8"/>
  <c r="BG153" i="8"/>
  <c r="BW169" i="8"/>
  <c r="CE169" i="8"/>
  <c r="BO169" i="8"/>
  <c r="BG169" i="8"/>
  <c r="AB171" i="8"/>
  <c r="AZ171" i="8"/>
  <c r="AR171" i="8"/>
  <c r="AA159" i="8"/>
  <c r="AY159" i="8"/>
  <c r="AQ159" i="8"/>
  <c r="AZ157" i="8"/>
  <c r="AR157" i="8"/>
  <c r="AB157" i="8"/>
  <c r="AQ165" i="8"/>
  <c r="AY165" i="8"/>
  <c r="AA165" i="8"/>
  <c r="AR163" i="8"/>
  <c r="AB163" i="8"/>
  <c r="AZ163" i="8"/>
  <c r="AR161" i="8"/>
  <c r="AB161" i="8"/>
  <c r="AZ161" i="8"/>
  <c r="AA161" i="8"/>
  <c r="AY161" i="8"/>
  <c r="AQ161" i="8"/>
  <c r="AR167" i="8"/>
  <c r="AZ167" i="8"/>
  <c r="AB167" i="8"/>
  <c r="AB153" i="8"/>
  <c r="AR153" i="8"/>
  <c r="AZ153" i="8"/>
  <c r="AA157" i="8"/>
  <c r="AQ157" i="8"/>
  <c r="AY157" i="8"/>
  <c r="AQ155" i="8"/>
  <c r="AA155" i="8"/>
  <c r="AY155" i="8"/>
  <c r="AY171" i="8"/>
  <c r="AQ171" i="8"/>
  <c r="AA171" i="8"/>
  <c r="AR169" i="8"/>
  <c r="AB169" i="8"/>
  <c r="AZ169" i="8"/>
  <c r="AR155" i="8"/>
  <c r="AB155" i="8"/>
  <c r="AZ155" i="8"/>
  <c r="AQ167" i="8"/>
  <c r="AY167" i="8"/>
  <c r="AA167" i="8"/>
  <c r="AA163" i="8"/>
  <c r="AY163" i="8"/>
  <c r="AQ163" i="8"/>
  <c r="AB159" i="8"/>
  <c r="AZ159" i="8"/>
  <c r="AR159" i="8"/>
  <c r="AQ153" i="8"/>
  <c r="AA153" i="8"/>
  <c r="AY153" i="8"/>
  <c r="AQ169" i="8"/>
  <c r="AA169" i="8"/>
  <c r="AY169" i="8"/>
  <c r="AZ165" i="8"/>
  <c r="AR165" i="8"/>
  <c r="AB165" i="8"/>
  <c r="AI162" i="8"/>
  <c r="L190" i="8"/>
  <c r="U190" i="8" s="1"/>
  <c r="AK190" i="8" s="1"/>
  <c r="L200" i="8"/>
  <c r="U200" i="8" s="1"/>
  <c r="AK200" i="8" s="1"/>
  <c r="J200" i="8"/>
  <c r="S200" i="8" s="1"/>
  <c r="AI200" i="8" s="1"/>
  <c r="J190" i="8"/>
  <c r="S190" i="8" s="1"/>
  <c r="AI190" i="8" s="1"/>
  <c r="AI152" i="8"/>
  <c r="L185" i="8"/>
  <c r="U185" i="8" s="1"/>
  <c r="AK185" i="8" s="1"/>
  <c r="L195" i="8"/>
  <c r="U195" i="8" s="1"/>
  <c r="AK195" i="8" s="1"/>
  <c r="J185" i="8"/>
  <c r="S185" i="8" s="1"/>
  <c r="AI185" i="8" s="1"/>
  <c r="AG202" i="8"/>
  <c r="AH202" i="8" s="1"/>
  <c r="AG203" i="8"/>
  <c r="AH203" i="8" s="1"/>
  <c r="J195" i="8"/>
  <c r="S195" i="8" s="1"/>
  <c r="AI195" i="8" s="1"/>
  <c r="AG186" i="8"/>
  <c r="AH186" i="8" s="1"/>
  <c r="AG196" i="8"/>
  <c r="AH196" i="8" s="1"/>
  <c r="AG200" i="8"/>
  <c r="AH200" i="8" s="1"/>
  <c r="AI166" i="8"/>
  <c r="J202" i="8"/>
  <c r="S202" i="8" s="1"/>
  <c r="AI202" i="8" s="1"/>
  <c r="L202" i="8"/>
  <c r="U202" i="8" s="1"/>
  <c r="AK202" i="8" s="1"/>
  <c r="AI170" i="8"/>
  <c r="L204" i="8"/>
  <c r="U204" i="8" s="1"/>
  <c r="AK204" i="8" s="1"/>
  <c r="J204" i="8"/>
  <c r="S204" i="8" s="1"/>
  <c r="AI204" i="8" s="1"/>
  <c r="AG204" i="8"/>
  <c r="AH204" i="8" s="1"/>
  <c r="AG201" i="8"/>
  <c r="AH201" i="8" s="1"/>
  <c r="AI160" i="8"/>
  <c r="L189" i="8"/>
  <c r="U189" i="8" s="1"/>
  <c r="AK189" i="8" s="1"/>
  <c r="L199" i="8"/>
  <c r="U199" i="8" s="1"/>
  <c r="AK199" i="8" s="1"/>
  <c r="J189" i="8"/>
  <c r="S189" i="8" s="1"/>
  <c r="AI189" i="8" s="1"/>
  <c r="J199" i="8"/>
  <c r="S199" i="8" s="1"/>
  <c r="AI199" i="8" s="1"/>
  <c r="AG205" i="8"/>
  <c r="AH205" i="8" s="1"/>
  <c r="AI156" i="8"/>
  <c r="J187" i="8"/>
  <c r="S187" i="8" s="1"/>
  <c r="AI187" i="8" s="1"/>
  <c r="J197" i="8"/>
  <c r="S197" i="8" s="1"/>
  <c r="AI197" i="8" s="1"/>
  <c r="L197" i="8"/>
  <c r="U197" i="8" s="1"/>
  <c r="AK197" i="8" s="1"/>
  <c r="L187" i="8"/>
  <c r="U187" i="8" s="1"/>
  <c r="AK187" i="8" s="1"/>
  <c r="AG188" i="8"/>
  <c r="AH188" i="8" s="1"/>
  <c r="AG191" i="8"/>
  <c r="AH191" i="8" s="1"/>
  <c r="AG197" i="8"/>
  <c r="AH197" i="8" s="1"/>
  <c r="AI158" i="8"/>
  <c r="L198" i="8"/>
  <c r="U198" i="8" s="1"/>
  <c r="AK198" i="8" s="1"/>
  <c r="L188" i="8"/>
  <c r="U188" i="8" s="1"/>
  <c r="AK188" i="8" s="1"/>
  <c r="J198" i="8"/>
  <c r="S198" i="8" s="1"/>
  <c r="AI198" i="8" s="1"/>
  <c r="J188" i="8"/>
  <c r="S188" i="8" s="1"/>
  <c r="AI188" i="8" s="1"/>
  <c r="AG189" i="8"/>
  <c r="AH189" i="8" s="1"/>
  <c r="AG198" i="8"/>
  <c r="AH198" i="8" s="1"/>
  <c r="AG187" i="8"/>
  <c r="AH187" i="8" s="1"/>
  <c r="AI168" i="8"/>
  <c r="L203" i="8"/>
  <c r="U203" i="8" s="1"/>
  <c r="AK203" i="8" s="1"/>
  <c r="J203" i="8"/>
  <c r="S203" i="8" s="1"/>
  <c r="AI203" i="8" s="1"/>
  <c r="AI154" i="8"/>
  <c r="L196" i="8"/>
  <c r="U196" i="8" s="1"/>
  <c r="AK196" i="8" s="1"/>
  <c r="L186" i="8"/>
  <c r="U186" i="8" s="1"/>
  <c r="AK186" i="8" s="1"/>
  <c r="J196" i="8"/>
  <c r="S196" i="8" s="1"/>
  <c r="AI196" i="8" s="1"/>
  <c r="J186" i="8"/>
  <c r="S186" i="8" s="1"/>
  <c r="AI186" i="8" s="1"/>
  <c r="AI164" i="8"/>
  <c r="J201" i="8"/>
  <c r="S201" i="8" s="1"/>
  <c r="AI201" i="8" s="1"/>
  <c r="L201" i="8"/>
  <c r="U201" i="8" s="1"/>
  <c r="AK201" i="8" s="1"/>
  <c r="L191" i="8"/>
  <c r="U191" i="8" s="1"/>
  <c r="AK191" i="8" s="1"/>
  <c r="J191" i="8"/>
  <c r="S191" i="8" s="1"/>
  <c r="AI191" i="8" s="1"/>
  <c r="AG199" i="8"/>
  <c r="AH199" i="8" s="1"/>
  <c r="AG190" i="8"/>
  <c r="AH190" i="8" s="1"/>
  <c r="AG152" i="7"/>
  <c r="AH152" i="7" s="1"/>
  <c r="AG153" i="7"/>
  <c r="AH153" i="7" s="1"/>
  <c r="AG154" i="7"/>
  <c r="AH154" i="7" s="1"/>
  <c r="AG155" i="7"/>
  <c r="AH155" i="7" s="1"/>
  <c r="AG156" i="7"/>
  <c r="AH156" i="7" s="1"/>
  <c r="AG157" i="7"/>
  <c r="AH157" i="7" s="1"/>
  <c r="AG158" i="7"/>
  <c r="AH158" i="7" s="1"/>
  <c r="AG159" i="7"/>
  <c r="AH159" i="7" s="1"/>
  <c r="AG160" i="7"/>
  <c r="AH160" i="7" s="1"/>
  <c r="AG161" i="7"/>
  <c r="AH161" i="7" s="1"/>
  <c r="AG162" i="7"/>
  <c r="AH162" i="7" s="1"/>
  <c r="AG163" i="7"/>
  <c r="AH163" i="7" s="1"/>
  <c r="AG164" i="7"/>
  <c r="AH164" i="7" s="1"/>
  <c r="AG165" i="7"/>
  <c r="AH165" i="7" s="1"/>
  <c r="AG166" i="7"/>
  <c r="AH166" i="7" s="1"/>
  <c r="AH167" i="7"/>
  <c r="AG168" i="7"/>
  <c r="AH168" i="7" s="1"/>
  <c r="AG169" i="7"/>
  <c r="AH169" i="7" s="1"/>
  <c r="AG170" i="7"/>
  <c r="AH170" i="7" s="1"/>
  <c r="AL170" i="7"/>
  <c r="V170" i="7"/>
  <c r="AK170" i="7"/>
  <c r="T170" i="7"/>
  <c r="AL169" i="7"/>
  <c r="V169" i="7"/>
  <c r="AK169" i="7"/>
  <c r="T169" i="7"/>
  <c r="AJ169" i="7" s="1"/>
  <c r="AL168" i="7"/>
  <c r="V168" i="7"/>
  <c r="AK168" i="7"/>
  <c r="T168" i="7"/>
  <c r="AL167" i="7"/>
  <c r="V167" i="7"/>
  <c r="AK167" i="7"/>
  <c r="T167" i="7"/>
  <c r="AJ167" i="7" s="1"/>
  <c r="AL166" i="7"/>
  <c r="V166" i="7"/>
  <c r="AK166" i="7"/>
  <c r="T166" i="7"/>
  <c r="AL165" i="7"/>
  <c r="V165" i="7"/>
  <c r="AK165" i="7"/>
  <c r="T165" i="7"/>
  <c r="AJ165" i="7" s="1"/>
  <c r="AL164" i="7"/>
  <c r="V164" i="7"/>
  <c r="AK164" i="7"/>
  <c r="T164" i="7"/>
  <c r="AL163" i="7"/>
  <c r="V163" i="7"/>
  <c r="AK163" i="7"/>
  <c r="T163" i="7"/>
  <c r="AJ163" i="7" s="1"/>
  <c r="AL162" i="7"/>
  <c r="V162" i="7"/>
  <c r="AK162" i="7"/>
  <c r="T162" i="7"/>
  <c r="AL161" i="7"/>
  <c r="V161" i="7"/>
  <c r="AK161" i="7"/>
  <c r="T161" i="7"/>
  <c r="AJ161" i="7" s="1"/>
  <c r="AL160" i="7"/>
  <c r="V160" i="7"/>
  <c r="AK160" i="7"/>
  <c r="T160" i="7"/>
  <c r="AL159" i="7"/>
  <c r="V159" i="7"/>
  <c r="AK159" i="7"/>
  <c r="T159" i="7"/>
  <c r="AJ159" i="7" s="1"/>
  <c r="AL158" i="7"/>
  <c r="V158" i="7"/>
  <c r="AK158" i="7"/>
  <c r="T158" i="7"/>
  <c r="AL157" i="7"/>
  <c r="V157" i="7"/>
  <c r="AK157" i="7"/>
  <c r="T157" i="7"/>
  <c r="AJ157" i="7" s="1"/>
  <c r="AL156" i="7"/>
  <c r="V156" i="7"/>
  <c r="AK156" i="7"/>
  <c r="T156" i="7"/>
  <c r="AL155" i="7"/>
  <c r="V155" i="7"/>
  <c r="AK155" i="7"/>
  <c r="T155" i="7"/>
  <c r="AJ155" i="7" s="1"/>
  <c r="AL154" i="7"/>
  <c r="V154" i="7"/>
  <c r="AK154" i="7"/>
  <c r="T154" i="7"/>
  <c r="AL153" i="7"/>
  <c r="V153" i="7"/>
  <c r="AK153" i="7"/>
  <c r="T153" i="7"/>
  <c r="AJ153" i="7" s="1"/>
  <c r="AL152" i="7"/>
  <c r="V152" i="7"/>
  <c r="AK152" i="7"/>
  <c r="T152" i="7"/>
  <c r="AL151" i="7"/>
  <c r="V151" i="7"/>
  <c r="AK151" i="7"/>
  <c r="T151" i="7"/>
  <c r="AJ151" i="7" s="1"/>
  <c r="AS155" i="7" l="1"/>
  <c r="BI155" i="7"/>
  <c r="CG155" i="7" s="1"/>
  <c r="AS159" i="7"/>
  <c r="BI159" i="7"/>
  <c r="CG159" i="7" s="1"/>
  <c r="AS163" i="7"/>
  <c r="BI163" i="7"/>
  <c r="CG163" i="7" s="1"/>
  <c r="AS167" i="7"/>
  <c r="BI167" i="7"/>
  <c r="CG167" i="7" s="1"/>
  <c r="AS169" i="7"/>
  <c r="BI169" i="7"/>
  <c r="CG169" i="7" s="1"/>
  <c r="AS153" i="7"/>
  <c r="BI153" i="7"/>
  <c r="CG153" i="7" s="1"/>
  <c r="AS161" i="7"/>
  <c r="BI161" i="7"/>
  <c r="CG161" i="7" s="1"/>
  <c r="AS151" i="7"/>
  <c r="BI151" i="7"/>
  <c r="CG151" i="7" s="1"/>
  <c r="AS157" i="7"/>
  <c r="BI157" i="7"/>
  <c r="CG157" i="7" s="1"/>
  <c r="AS165" i="7"/>
  <c r="BI165" i="7"/>
  <c r="CG165" i="7" s="1"/>
  <c r="BY204" i="8"/>
  <c r="CG204" i="8"/>
  <c r="BQ204" i="8"/>
  <c r="BI204" i="8"/>
  <c r="BW195" i="8"/>
  <c r="CE195" i="8"/>
  <c r="BO195" i="8"/>
  <c r="BG195" i="8"/>
  <c r="BW200" i="8"/>
  <c r="CE200" i="8"/>
  <c r="BO200" i="8"/>
  <c r="BG200" i="8"/>
  <c r="CE189" i="8"/>
  <c r="BW189" i="8"/>
  <c r="BO189" i="8"/>
  <c r="BG189" i="8"/>
  <c r="CG200" i="8"/>
  <c r="BY200" i="8"/>
  <c r="BQ200" i="8"/>
  <c r="BI200" i="8"/>
  <c r="CE196" i="8"/>
  <c r="BW196" i="8"/>
  <c r="BO196" i="8"/>
  <c r="BG196" i="8"/>
  <c r="BW188" i="8"/>
  <c r="CE188" i="8"/>
  <c r="BO188" i="8"/>
  <c r="BG188" i="8"/>
  <c r="CG199" i="8"/>
  <c r="BY199" i="8"/>
  <c r="BQ199" i="8"/>
  <c r="BI199" i="8"/>
  <c r="BY202" i="8"/>
  <c r="CG202" i="8"/>
  <c r="BQ202" i="8"/>
  <c r="BI202" i="8"/>
  <c r="CG190" i="8"/>
  <c r="BY190" i="8"/>
  <c r="BQ190" i="8"/>
  <c r="BI190" i="8"/>
  <c r="CE199" i="8"/>
  <c r="BW199" i="8"/>
  <c r="BO199" i="8"/>
  <c r="BG199" i="8"/>
  <c r="CG191" i="8"/>
  <c r="BY191" i="8"/>
  <c r="BQ191" i="8"/>
  <c r="BI191" i="8"/>
  <c r="BW198" i="8"/>
  <c r="CE198" i="8"/>
  <c r="BO198" i="8"/>
  <c r="BG198" i="8"/>
  <c r="CG197" i="8"/>
  <c r="BY197" i="8"/>
  <c r="BQ197" i="8"/>
  <c r="BI197" i="8"/>
  <c r="BY189" i="8"/>
  <c r="CG189" i="8"/>
  <c r="BQ189" i="8"/>
  <c r="BI189" i="8"/>
  <c r="CE202" i="8"/>
  <c r="BW202" i="8"/>
  <c r="BO202" i="8"/>
  <c r="BG202" i="8"/>
  <c r="BW191" i="8"/>
  <c r="CE191" i="8"/>
  <c r="BO191" i="8"/>
  <c r="BG191" i="8"/>
  <c r="BY201" i="8"/>
  <c r="CG201" i="8"/>
  <c r="BQ201" i="8"/>
  <c r="BI201" i="8"/>
  <c r="CE203" i="8"/>
  <c r="BW203" i="8"/>
  <c r="BO203" i="8"/>
  <c r="BG203" i="8"/>
  <c r="BY188" i="8"/>
  <c r="CG188" i="8"/>
  <c r="BQ188" i="8"/>
  <c r="BI188" i="8"/>
  <c r="BW197" i="8"/>
  <c r="CE197" i="8"/>
  <c r="BO197" i="8"/>
  <c r="BG197" i="8"/>
  <c r="BY195" i="8"/>
  <c r="CG195" i="8"/>
  <c r="BQ195" i="8"/>
  <c r="BI195" i="8"/>
  <c r="CG196" i="8"/>
  <c r="BY196" i="8"/>
  <c r="BQ196" i="8"/>
  <c r="BI196" i="8"/>
  <c r="BW201" i="8"/>
  <c r="CE201" i="8"/>
  <c r="BO201" i="8"/>
  <c r="BG201" i="8"/>
  <c r="CG203" i="8"/>
  <c r="BY203" i="8"/>
  <c r="BQ203" i="8"/>
  <c r="BI203" i="8"/>
  <c r="BY198" i="8"/>
  <c r="CG198" i="8"/>
  <c r="BQ198" i="8"/>
  <c r="BI198" i="8"/>
  <c r="BW204" i="8"/>
  <c r="CE204" i="8"/>
  <c r="BO204" i="8"/>
  <c r="BG204" i="8"/>
  <c r="BW190" i="8"/>
  <c r="CE190" i="8"/>
  <c r="BO190" i="8"/>
  <c r="BG190" i="8"/>
  <c r="AT152" i="7"/>
  <c r="BJ152" i="7"/>
  <c r="CH152" i="7" s="1"/>
  <c r="AT156" i="7"/>
  <c r="BJ156" i="7"/>
  <c r="CH156" i="7" s="1"/>
  <c r="AT160" i="7"/>
  <c r="BJ160" i="7"/>
  <c r="CH160" i="7" s="1"/>
  <c r="AT164" i="7"/>
  <c r="BJ164" i="7"/>
  <c r="CH164" i="7" s="1"/>
  <c r="AT170" i="7"/>
  <c r="BJ170" i="7"/>
  <c r="CH170" i="7" s="1"/>
  <c r="AT154" i="7"/>
  <c r="BJ154" i="7"/>
  <c r="CH154" i="7" s="1"/>
  <c r="AT158" i="7"/>
  <c r="BJ158" i="7"/>
  <c r="CH158" i="7" s="1"/>
  <c r="AT162" i="7"/>
  <c r="BJ162" i="7"/>
  <c r="CH162" i="7" s="1"/>
  <c r="AT166" i="7"/>
  <c r="BJ166" i="7"/>
  <c r="CH166" i="7" s="1"/>
  <c r="AT168" i="7"/>
  <c r="BJ168" i="7"/>
  <c r="CH168" i="7" s="1"/>
  <c r="AT151" i="7"/>
  <c r="BJ151" i="7"/>
  <c r="CH151" i="7" s="1"/>
  <c r="AT153" i="7"/>
  <c r="BJ153" i="7"/>
  <c r="CH153" i="7" s="1"/>
  <c r="AT155" i="7"/>
  <c r="BJ155" i="7"/>
  <c r="CH155" i="7" s="1"/>
  <c r="AT157" i="7"/>
  <c r="BJ157" i="7"/>
  <c r="CH157" i="7" s="1"/>
  <c r="AT159" i="7"/>
  <c r="BJ159" i="7"/>
  <c r="CH159" i="7" s="1"/>
  <c r="AT161" i="7"/>
  <c r="BJ161" i="7"/>
  <c r="CH161" i="7" s="1"/>
  <c r="AT163" i="7"/>
  <c r="BJ163" i="7"/>
  <c r="CH163" i="7" s="1"/>
  <c r="AT165" i="7"/>
  <c r="BJ165" i="7"/>
  <c r="CH165" i="7" s="1"/>
  <c r="AT167" i="7"/>
  <c r="BJ167" i="7"/>
  <c r="CH167" i="7" s="1"/>
  <c r="AT169" i="7"/>
  <c r="BJ169" i="7"/>
  <c r="CH169" i="7" s="1"/>
  <c r="CE170" i="8"/>
  <c r="BW170" i="8"/>
  <c r="BO170" i="8"/>
  <c r="BG170" i="8"/>
  <c r="CG187" i="8"/>
  <c r="BY187" i="8"/>
  <c r="BQ187" i="8"/>
  <c r="BI187" i="8"/>
  <c r="CG186" i="8"/>
  <c r="BY186" i="8"/>
  <c r="BQ186" i="8"/>
  <c r="BI186" i="8"/>
  <c r="CE154" i="8"/>
  <c r="BW154" i="8"/>
  <c r="BO154" i="8"/>
  <c r="BG154" i="8"/>
  <c r="BW185" i="8"/>
  <c r="CE185" i="8"/>
  <c r="BO185" i="8"/>
  <c r="BG185" i="8"/>
  <c r="CE162" i="8"/>
  <c r="BW162" i="8"/>
  <c r="BO162" i="8"/>
  <c r="BG162" i="8"/>
  <c r="CE187" i="8"/>
  <c r="BW187" i="8"/>
  <c r="BO187" i="8"/>
  <c r="BG187" i="8"/>
  <c r="BY185" i="8"/>
  <c r="CG185" i="8"/>
  <c r="BQ185" i="8"/>
  <c r="BI185" i="8"/>
  <c r="CE160" i="8"/>
  <c r="BW160" i="8"/>
  <c r="BO160" i="8"/>
  <c r="BG160" i="8"/>
  <c r="CE164" i="8"/>
  <c r="BW164" i="8"/>
  <c r="BO164" i="8"/>
  <c r="BG164" i="8"/>
  <c r="CE168" i="8"/>
  <c r="BW168" i="8"/>
  <c r="BO168" i="8"/>
  <c r="BG168" i="8"/>
  <c r="CE158" i="8"/>
  <c r="BW158" i="8"/>
  <c r="BO158" i="8"/>
  <c r="BG158" i="8"/>
  <c r="CE156" i="8"/>
  <c r="BW156" i="8"/>
  <c r="BO156" i="8"/>
  <c r="BG156" i="8"/>
  <c r="CE152" i="8"/>
  <c r="BW152" i="8"/>
  <c r="BO152" i="8"/>
  <c r="BG152" i="8"/>
  <c r="CE166" i="8"/>
  <c r="BW166" i="8"/>
  <c r="BO166" i="8"/>
  <c r="BG166" i="8"/>
  <c r="CE186" i="8"/>
  <c r="BW186" i="8"/>
  <c r="BO186" i="8"/>
  <c r="BG186" i="8"/>
  <c r="BA204" i="8"/>
  <c r="AS204" i="8"/>
  <c r="AC204" i="8"/>
  <c r="AQ195" i="8"/>
  <c r="AY195" i="8"/>
  <c r="AA195" i="8"/>
  <c r="AA200" i="8"/>
  <c r="AQ200" i="8"/>
  <c r="AY200" i="8"/>
  <c r="BA186" i="8"/>
  <c r="AS186" i="8"/>
  <c r="AC186" i="8"/>
  <c r="AY189" i="8"/>
  <c r="AA189" i="8"/>
  <c r="AQ189" i="8"/>
  <c r="AA170" i="8"/>
  <c r="AY170" i="8"/>
  <c r="AQ170" i="8"/>
  <c r="AC200" i="8"/>
  <c r="AS200" i="8"/>
  <c r="BA200" i="8"/>
  <c r="AQ196" i="8"/>
  <c r="AA196" i="8"/>
  <c r="AY196" i="8"/>
  <c r="AY191" i="8"/>
  <c r="AA191" i="8"/>
  <c r="AQ191" i="8"/>
  <c r="BA196" i="8"/>
  <c r="AC196" i="8"/>
  <c r="AS196" i="8"/>
  <c r="AY188" i="8"/>
  <c r="AQ188" i="8"/>
  <c r="AA188" i="8"/>
  <c r="AS187" i="8"/>
  <c r="BA187" i="8"/>
  <c r="AC187" i="8"/>
  <c r="BA199" i="8"/>
  <c r="AC199" i="8"/>
  <c r="AS199" i="8"/>
  <c r="BA202" i="8"/>
  <c r="AC202" i="8"/>
  <c r="AS202" i="8"/>
  <c r="AS190" i="8"/>
  <c r="BA190" i="8"/>
  <c r="AC190" i="8"/>
  <c r="BA191" i="8"/>
  <c r="AC191" i="8"/>
  <c r="AS191" i="8"/>
  <c r="AA154" i="8"/>
  <c r="AY154" i="8"/>
  <c r="AQ154" i="8"/>
  <c r="AA198" i="8"/>
  <c r="AY198" i="8"/>
  <c r="AQ198" i="8"/>
  <c r="AC197" i="8"/>
  <c r="AS197" i="8"/>
  <c r="BA197" i="8"/>
  <c r="AC189" i="8"/>
  <c r="AS189" i="8"/>
  <c r="BA189" i="8"/>
  <c r="AA202" i="8"/>
  <c r="AY202" i="8"/>
  <c r="AQ202" i="8"/>
  <c r="AY185" i="8"/>
  <c r="AQ185" i="8"/>
  <c r="AA185" i="8"/>
  <c r="AY162" i="8"/>
  <c r="AQ162" i="8"/>
  <c r="AA162" i="8"/>
  <c r="BA201" i="8"/>
  <c r="AS201" i="8"/>
  <c r="AC201" i="8"/>
  <c r="AQ203" i="8"/>
  <c r="AY203" i="8"/>
  <c r="AA203" i="8"/>
  <c r="BA188" i="8"/>
  <c r="AC188" i="8"/>
  <c r="AS188" i="8"/>
  <c r="AY197" i="8"/>
  <c r="AA197" i="8"/>
  <c r="AQ197" i="8"/>
  <c r="AY160" i="8"/>
  <c r="AQ160" i="8"/>
  <c r="AA160" i="8"/>
  <c r="AA166" i="8"/>
  <c r="AQ166" i="8"/>
  <c r="AY166" i="8"/>
  <c r="BA195" i="8"/>
  <c r="AC195" i="8"/>
  <c r="AS195" i="8"/>
  <c r="AA199" i="8"/>
  <c r="AY199" i="8"/>
  <c r="AQ199" i="8"/>
  <c r="AY201" i="8"/>
  <c r="AA201" i="8"/>
  <c r="AQ201" i="8"/>
  <c r="AS203" i="8"/>
  <c r="AC203" i="8"/>
  <c r="BA203" i="8"/>
  <c r="AS198" i="8"/>
  <c r="BA198" i="8"/>
  <c r="AC198" i="8"/>
  <c r="AA187" i="8"/>
  <c r="AY187" i="8"/>
  <c r="AQ187" i="8"/>
  <c r="BA185" i="8"/>
  <c r="AC185" i="8"/>
  <c r="AS185" i="8"/>
  <c r="AQ164" i="8"/>
  <c r="AY164" i="8"/>
  <c r="AA164" i="8"/>
  <c r="AY168" i="8"/>
  <c r="AA168" i="8"/>
  <c r="AQ168" i="8"/>
  <c r="AQ158" i="8"/>
  <c r="AA158" i="8"/>
  <c r="AY158" i="8"/>
  <c r="AA156" i="8"/>
  <c r="AY156" i="8"/>
  <c r="AQ156" i="8"/>
  <c r="AY152" i="8"/>
  <c r="AA152" i="8"/>
  <c r="AQ152" i="8"/>
  <c r="AQ186" i="8"/>
  <c r="AA186" i="8"/>
  <c r="AY186" i="8"/>
  <c r="AA204" i="8"/>
  <c r="AY204" i="8"/>
  <c r="AQ204" i="8"/>
  <c r="AY190" i="8"/>
  <c r="AA190" i="8"/>
  <c r="AQ190" i="8"/>
  <c r="AJ156" i="7"/>
  <c r="AJ158" i="7"/>
  <c r="AJ160" i="7"/>
  <c r="AJ162" i="7"/>
  <c r="AJ164" i="7"/>
  <c r="AJ166" i="7"/>
  <c r="AJ168" i="7"/>
  <c r="AJ170" i="7"/>
  <c r="AJ152" i="7"/>
  <c r="AJ154" i="7"/>
  <c r="AG151" i="7"/>
  <c r="AH151" i="7" s="1"/>
  <c r="AQ151" i="7"/>
  <c r="J157" i="7"/>
  <c r="S157" i="7" s="1"/>
  <c r="J169" i="7"/>
  <c r="S169" i="7" s="1"/>
  <c r="J170" i="7"/>
  <c r="S170" i="7" s="1"/>
  <c r="J158" i="7"/>
  <c r="S158" i="7" s="1"/>
  <c r="J159" i="7"/>
  <c r="S159" i="7" s="1"/>
  <c r="J162" i="7"/>
  <c r="S162" i="7" s="1"/>
  <c r="J163" i="7"/>
  <c r="S163" i="7" s="1"/>
  <c r="J164" i="7"/>
  <c r="S164" i="7" s="1"/>
  <c r="J152" i="7"/>
  <c r="S152" i="7" s="1"/>
  <c r="J160" i="7"/>
  <c r="S160" i="7" s="1"/>
  <c r="J151" i="7"/>
  <c r="S151" i="7" s="1"/>
  <c r="J161" i="7"/>
  <c r="S161" i="7" s="1"/>
  <c r="J168" i="7"/>
  <c r="S168" i="7" s="1"/>
  <c r="J153" i="7"/>
  <c r="S153" i="7" s="1"/>
  <c r="J154" i="7"/>
  <c r="S154" i="7" s="1"/>
  <c r="J155" i="7"/>
  <c r="S155" i="7" s="1"/>
  <c r="J165" i="7"/>
  <c r="S165" i="7" s="1"/>
  <c r="J156" i="7"/>
  <c r="S156" i="7" s="1"/>
  <c r="J166" i="7"/>
  <c r="S166" i="7" s="1"/>
  <c r="J167" i="7"/>
  <c r="S167" i="7" s="1"/>
  <c r="Z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U108" i="6" s="1"/>
  <c r="V108" i="6" s="1"/>
  <c r="N109" i="6"/>
  <c r="U109" i="6" s="1"/>
  <c r="V109" i="6" s="1"/>
  <c r="N110" i="6"/>
  <c r="U110" i="6" s="1"/>
  <c r="V110" i="6" s="1"/>
  <c r="N111" i="6"/>
  <c r="U111" i="6" s="1"/>
  <c r="V111" i="6" s="1"/>
  <c r="N112" i="6"/>
  <c r="U112" i="6" s="1"/>
  <c r="V112" i="6" s="1"/>
  <c r="N113" i="6"/>
  <c r="U113" i="6" s="1"/>
  <c r="V113" i="6" s="1"/>
  <c r="N114" i="6"/>
  <c r="U114" i="6" s="1"/>
  <c r="V114" i="6" s="1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U136" i="6" s="1"/>
  <c r="V136" i="6" s="1"/>
  <c r="N137" i="6"/>
  <c r="U137" i="6" s="1"/>
  <c r="V137" i="6" s="1"/>
  <c r="N138" i="6"/>
  <c r="N139" i="6"/>
  <c r="N140" i="6"/>
  <c r="N141" i="6"/>
  <c r="U141" i="6" s="1"/>
  <c r="V141" i="6" s="1"/>
  <c r="N142" i="6"/>
  <c r="U142" i="6" s="1"/>
  <c r="V142" i="6" s="1"/>
  <c r="N143" i="6"/>
  <c r="U143" i="6" s="1"/>
  <c r="V143" i="6" s="1"/>
  <c r="N144" i="6"/>
  <c r="U144" i="6" s="1"/>
  <c r="V144" i="6" s="1"/>
  <c r="N145" i="6"/>
  <c r="N146" i="6"/>
  <c r="U146" i="6" s="1"/>
  <c r="V146" i="6" s="1"/>
  <c r="N147" i="6"/>
  <c r="U147" i="6" s="1"/>
  <c r="V147" i="6" s="1"/>
  <c r="N148" i="6"/>
  <c r="N149" i="6"/>
  <c r="U149" i="6" s="1"/>
  <c r="V149" i="6" s="1"/>
  <c r="N150" i="6"/>
  <c r="N151" i="6"/>
  <c r="U151" i="6" s="1"/>
  <c r="V151" i="6" s="1"/>
  <c r="N152" i="6"/>
  <c r="U152" i="6" s="1"/>
  <c r="V152" i="6" s="1"/>
  <c r="N153" i="6"/>
  <c r="N154" i="6"/>
  <c r="U154" i="6" s="1"/>
  <c r="V154" i="6" s="1"/>
  <c r="N155" i="6"/>
  <c r="U155" i="6" s="1"/>
  <c r="V155" i="6" s="1"/>
  <c r="N156" i="6"/>
  <c r="N157" i="6"/>
  <c r="U157" i="6" s="1"/>
  <c r="V157" i="6" s="1"/>
  <c r="N158" i="6"/>
  <c r="U158" i="6" s="1"/>
  <c r="V158" i="6" s="1"/>
  <c r="N159" i="6"/>
  <c r="U159" i="6" s="1"/>
  <c r="V159" i="6" s="1"/>
  <c r="N160" i="6"/>
  <c r="U160" i="6" s="1"/>
  <c r="V160" i="6" s="1"/>
  <c r="N161" i="6"/>
  <c r="N162" i="6"/>
  <c r="N163" i="6"/>
  <c r="N88" i="6"/>
  <c r="P108" i="6"/>
  <c r="X108" i="6" s="1"/>
  <c r="R108" i="6"/>
  <c r="Z108" i="6"/>
  <c r="P109" i="6"/>
  <c r="X109" i="6" s="1"/>
  <c r="R109" i="6"/>
  <c r="Z109" i="6"/>
  <c r="P110" i="6"/>
  <c r="X110" i="6" s="1"/>
  <c r="R110" i="6"/>
  <c r="Z110" i="6"/>
  <c r="P111" i="6"/>
  <c r="R111" i="6"/>
  <c r="Z111" i="6"/>
  <c r="P112" i="6"/>
  <c r="X112" i="6" s="1"/>
  <c r="R112" i="6"/>
  <c r="Z112" i="6"/>
  <c r="P113" i="6"/>
  <c r="X113" i="6" s="1"/>
  <c r="R113" i="6"/>
  <c r="Z113" i="6"/>
  <c r="P114" i="6"/>
  <c r="X114" i="6" s="1"/>
  <c r="R114" i="6"/>
  <c r="Z114" i="6"/>
  <c r="P115" i="6"/>
  <c r="X115" i="6" s="1"/>
  <c r="R115" i="6"/>
  <c r="Z115" i="6"/>
  <c r="P116" i="6"/>
  <c r="X116" i="6" s="1"/>
  <c r="R116" i="6"/>
  <c r="Z116" i="6"/>
  <c r="P117" i="6"/>
  <c r="X117" i="6" s="1"/>
  <c r="R117" i="6"/>
  <c r="Z117" i="6"/>
  <c r="P118" i="6"/>
  <c r="X118" i="6" s="1"/>
  <c r="R118" i="6"/>
  <c r="Z118" i="6"/>
  <c r="P119" i="6"/>
  <c r="X119" i="6" s="1"/>
  <c r="R119" i="6"/>
  <c r="Z119" i="6"/>
  <c r="P120" i="6"/>
  <c r="X120" i="6" s="1"/>
  <c r="R120" i="6"/>
  <c r="Z120" i="6"/>
  <c r="P121" i="6"/>
  <c r="X121" i="6" s="1"/>
  <c r="R121" i="6"/>
  <c r="Z121" i="6"/>
  <c r="P122" i="6"/>
  <c r="X122" i="6" s="1"/>
  <c r="R122" i="6"/>
  <c r="Z122" i="6"/>
  <c r="P123" i="6"/>
  <c r="X123" i="6" s="1"/>
  <c r="R123" i="6"/>
  <c r="Z123" i="6"/>
  <c r="P124" i="6"/>
  <c r="X124" i="6" s="1"/>
  <c r="R124" i="6"/>
  <c r="Z124" i="6"/>
  <c r="P125" i="6"/>
  <c r="X125" i="6" s="1"/>
  <c r="R125" i="6"/>
  <c r="Z125" i="6"/>
  <c r="P126" i="6"/>
  <c r="R126" i="6"/>
  <c r="Z126" i="6"/>
  <c r="P127" i="6"/>
  <c r="X127" i="6" s="1"/>
  <c r="R127" i="6"/>
  <c r="Z127" i="6"/>
  <c r="P128" i="6"/>
  <c r="X128" i="6" s="1"/>
  <c r="R128" i="6"/>
  <c r="Z128" i="6"/>
  <c r="P129" i="6"/>
  <c r="X129" i="6" s="1"/>
  <c r="R129" i="6"/>
  <c r="Z129" i="6"/>
  <c r="P130" i="6"/>
  <c r="X130" i="6" s="1"/>
  <c r="R130" i="6"/>
  <c r="Z130" i="6"/>
  <c r="P131" i="6"/>
  <c r="X131" i="6" s="1"/>
  <c r="R131" i="6"/>
  <c r="Z131" i="6"/>
  <c r="P132" i="6"/>
  <c r="X132" i="6" s="1"/>
  <c r="R132" i="6"/>
  <c r="Z132" i="6"/>
  <c r="P133" i="6"/>
  <c r="X133" i="6" s="1"/>
  <c r="R133" i="6"/>
  <c r="Z133" i="6"/>
  <c r="P134" i="6"/>
  <c r="X134" i="6" s="1"/>
  <c r="R134" i="6"/>
  <c r="Z134" i="6"/>
  <c r="P135" i="6"/>
  <c r="X135" i="6" s="1"/>
  <c r="R135" i="6"/>
  <c r="Z135" i="6"/>
  <c r="P136" i="6"/>
  <c r="X136" i="6" s="1"/>
  <c r="R136" i="6"/>
  <c r="Z136" i="6"/>
  <c r="P137" i="6"/>
  <c r="X137" i="6" s="1"/>
  <c r="R137" i="6"/>
  <c r="Z137" i="6"/>
  <c r="P138" i="6"/>
  <c r="X138" i="6" s="1"/>
  <c r="R138" i="6"/>
  <c r="Z138" i="6"/>
  <c r="P139" i="6"/>
  <c r="X139" i="6" s="1"/>
  <c r="R139" i="6"/>
  <c r="Z139" i="6"/>
  <c r="U140" i="6"/>
  <c r="V140" i="6" s="1"/>
  <c r="P140" i="6"/>
  <c r="X140" i="6" s="1"/>
  <c r="R140" i="6"/>
  <c r="Z140" i="6"/>
  <c r="P141" i="6"/>
  <c r="X141" i="6" s="1"/>
  <c r="R141" i="6"/>
  <c r="Z141" i="6"/>
  <c r="P142" i="6"/>
  <c r="X142" i="6" s="1"/>
  <c r="R142" i="6"/>
  <c r="Z142" i="6"/>
  <c r="P143" i="6"/>
  <c r="X143" i="6" s="1"/>
  <c r="R143" i="6"/>
  <c r="Z143" i="6"/>
  <c r="P144" i="6"/>
  <c r="X144" i="6" s="1"/>
  <c r="R144" i="6"/>
  <c r="Z144" i="6"/>
  <c r="P145" i="6"/>
  <c r="X145" i="6" s="1"/>
  <c r="R145" i="6"/>
  <c r="Z145" i="6"/>
  <c r="P146" i="6"/>
  <c r="X146" i="6" s="1"/>
  <c r="R146" i="6"/>
  <c r="Z146" i="6"/>
  <c r="P147" i="6"/>
  <c r="X147" i="6" s="1"/>
  <c r="R147" i="6"/>
  <c r="Z147" i="6"/>
  <c r="P148" i="6"/>
  <c r="X148" i="6" s="1"/>
  <c r="R148" i="6"/>
  <c r="Z148" i="6"/>
  <c r="P149" i="6"/>
  <c r="X149" i="6" s="1"/>
  <c r="R149" i="6"/>
  <c r="Z149" i="6"/>
  <c r="P150" i="6"/>
  <c r="X150" i="6" s="1"/>
  <c r="R150" i="6"/>
  <c r="Z150" i="6"/>
  <c r="P151" i="6"/>
  <c r="X151" i="6" s="1"/>
  <c r="R151" i="6"/>
  <c r="Z151" i="6"/>
  <c r="P152" i="6"/>
  <c r="X152" i="6" s="1"/>
  <c r="R152" i="6"/>
  <c r="Z152" i="6"/>
  <c r="P153" i="6"/>
  <c r="X153" i="6" s="1"/>
  <c r="R153" i="6"/>
  <c r="Z153" i="6"/>
  <c r="P154" i="6"/>
  <c r="X154" i="6" s="1"/>
  <c r="R154" i="6"/>
  <c r="Z154" i="6"/>
  <c r="P155" i="6"/>
  <c r="X155" i="6" s="1"/>
  <c r="R155" i="6"/>
  <c r="Z155" i="6"/>
  <c r="P156" i="6"/>
  <c r="X156" i="6" s="1"/>
  <c r="R156" i="6"/>
  <c r="Z156" i="6"/>
  <c r="P157" i="6"/>
  <c r="X157" i="6" s="1"/>
  <c r="R157" i="6"/>
  <c r="Z157" i="6"/>
  <c r="P158" i="6"/>
  <c r="X158" i="6" s="1"/>
  <c r="R158" i="6"/>
  <c r="Z158" i="6"/>
  <c r="P159" i="6"/>
  <c r="X159" i="6" s="1"/>
  <c r="R159" i="6"/>
  <c r="Z159" i="6"/>
  <c r="P160" i="6"/>
  <c r="X160" i="6" s="1"/>
  <c r="R160" i="6"/>
  <c r="Z160" i="6"/>
  <c r="P161" i="6"/>
  <c r="X161" i="6" s="1"/>
  <c r="R161" i="6"/>
  <c r="Z161" i="6"/>
  <c r="P162" i="6"/>
  <c r="X162" i="6" s="1"/>
  <c r="R162" i="6"/>
  <c r="U162" i="6"/>
  <c r="V162" i="6" s="1"/>
  <c r="Z162" i="6"/>
  <c r="U163" i="6"/>
  <c r="V163" i="6" s="1"/>
  <c r="P163" i="6"/>
  <c r="X163" i="6" s="1"/>
  <c r="R163" i="6"/>
  <c r="Z163" i="6"/>
  <c r="AS168" i="7" l="1"/>
  <c r="BI168" i="7"/>
  <c r="CG168" i="7" s="1"/>
  <c r="AB151" i="7"/>
  <c r="BA151" i="7" s="1"/>
  <c r="BY151" i="7" s="1"/>
  <c r="BQ151" i="7"/>
  <c r="AB167" i="7"/>
  <c r="BA167" i="7" s="1"/>
  <c r="BY167" i="7" s="1"/>
  <c r="BQ167" i="7"/>
  <c r="AS166" i="7"/>
  <c r="BI166" i="7"/>
  <c r="CG166" i="7" s="1"/>
  <c r="AS164" i="7"/>
  <c r="BI164" i="7"/>
  <c r="CG164" i="7" s="1"/>
  <c r="AB161" i="7"/>
  <c r="BA161" i="7" s="1"/>
  <c r="BY161" i="7" s="1"/>
  <c r="BQ161" i="7"/>
  <c r="AB163" i="7"/>
  <c r="BA163" i="7" s="1"/>
  <c r="BY163" i="7" s="1"/>
  <c r="BQ163" i="7"/>
  <c r="AS162" i="7"/>
  <c r="BI162" i="7"/>
  <c r="CG162" i="7" s="1"/>
  <c r="AS160" i="7"/>
  <c r="BI160" i="7"/>
  <c r="CG160" i="7" s="1"/>
  <c r="AB165" i="7"/>
  <c r="BA165" i="7" s="1"/>
  <c r="BY165" i="7" s="1"/>
  <c r="BQ165" i="7"/>
  <c r="AB153" i="7"/>
  <c r="BA153" i="7" s="1"/>
  <c r="BY153" i="7" s="1"/>
  <c r="BQ153" i="7"/>
  <c r="AB159" i="7"/>
  <c r="BA159" i="7" s="1"/>
  <c r="BY159" i="7" s="1"/>
  <c r="BQ159" i="7"/>
  <c r="AS170" i="7"/>
  <c r="BI170" i="7"/>
  <c r="CG170" i="7" s="1"/>
  <c r="AS154" i="7"/>
  <c r="BI154" i="7"/>
  <c r="CG154" i="7" s="1"/>
  <c r="AS158" i="7"/>
  <c r="BI158" i="7"/>
  <c r="CG158" i="7" s="1"/>
  <c r="AS152" i="7"/>
  <c r="BI152" i="7"/>
  <c r="CG152" i="7" s="1"/>
  <c r="AS156" i="7"/>
  <c r="BI156" i="7"/>
  <c r="CG156" i="7" s="1"/>
  <c r="AB157" i="7"/>
  <c r="BA157" i="7" s="1"/>
  <c r="BY157" i="7" s="1"/>
  <c r="BQ157" i="7"/>
  <c r="AB169" i="7"/>
  <c r="BA169" i="7" s="1"/>
  <c r="BY169" i="7" s="1"/>
  <c r="BQ169" i="7"/>
  <c r="AB155" i="7"/>
  <c r="BA155" i="7" s="1"/>
  <c r="BY155" i="7" s="1"/>
  <c r="BQ155" i="7"/>
  <c r="AC161" i="7"/>
  <c r="BB161" i="7" s="1"/>
  <c r="BZ161" i="7" s="1"/>
  <c r="BR161" i="7"/>
  <c r="AC164" i="7"/>
  <c r="BB164" i="7" s="1"/>
  <c r="BZ164" i="7" s="1"/>
  <c r="BR164" i="7"/>
  <c r="AC158" i="7"/>
  <c r="BB158" i="7" s="1"/>
  <c r="BZ158" i="7" s="1"/>
  <c r="BR158" i="7"/>
  <c r="AC169" i="7"/>
  <c r="BB169" i="7" s="1"/>
  <c r="BZ169" i="7" s="1"/>
  <c r="BR169" i="7"/>
  <c r="AC153" i="7"/>
  <c r="BB153" i="7" s="1"/>
  <c r="BZ153" i="7" s="1"/>
  <c r="BR153" i="7"/>
  <c r="AC162" i="7"/>
  <c r="BB162" i="7" s="1"/>
  <c r="BZ162" i="7" s="1"/>
  <c r="BR162" i="7"/>
  <c r="AC167" i="7"/>
  <c r="BB167" i="7" s="1"/>
  <c r="BZ167" i="7" s="1"/>
  <c r="BR167" i="7"/>
  <c r="AC159" i="7"/>
  <c r="BB159" i="7" s="1"/>
  <c r="BZ159" i="7" s="1"/>
  <c r="BR159" i="7"/>
  <c r="AC151" i="7"/>
  <c r="BB151" i="7" s="1"/>
  <c r="BZ151" i="7" s="1"/>
  <c r="BR151" i="7"/>
  <c r="AC160" i="7"/>
  <c r="BB160" i="7" s="1"/>
  <c r="BZ160" i="7" s="1"/>
  <c r="BR160" i="7"/>
  <c r="AC165" i="7"/>
  <c r="BB165" i="7" s="1"/>
  <c r="BZ165" i="7" s="1"/>
  <c r="BR165" i="7"/>
  <c r="AC157" i="7"/>
  <c r="BB157" i="7" s="1"/>
  <c r="BZ157" i="7" s="1"/>
  <c r="BR157" i="7"/>
  <c r="AC168" i="7"/>
  <c r="BB168" i="7" s="1"/>
  <c r="BZ168" i="7" s="1"/>
  <c r="BR168" i="7"/>
  <c r="AC154" i="7"/>
  <c r="BB154" i="7" s="1"/>
  <c r="BZ154" i="7" s="1"/>
  <c r="BR154" i="7"/>
  <c r="AC156" i="7"/>
  <c r="BB156" i="7" s="1"/>
  <c r="BZ156" i="7" s="1"/>
  <c r="BR156" i="7"/>
  <c r="AC163" i="7"/>
  <c r="BB163" i="7" s="1"/>
  <c r="BZ163" i="7" s="1"/>
  <c r="BR163" i="7"/>
  <c r="AC155" i="7"/>
  <c r="BB155" i="7" s="1"/>
  <c r="BZ155" i="7" s="1"/>
  <c r="BR155" i="7"/>
  <c r="AC166" i="7"/>
  <c r="BB166" i="7" s="1"/>
  <c r="BZ166" i="7" s="1"/>
  <c r="BR166" i="7"/>
  <c r="AC170" i="7"/>
  <c r="BB170" i="7" s="1"/>
  <c r="BZ170" i="7" s="1"/>
  <c r="BR170" i="7"/>
  <c r="AC152" i="7"/>
  <c r="BB152" i="7" s="1"/>
  <c r="BZ152" i="7" s="1"/>
  <c r="BR152" i="7"/>
  <c r="U213" i="7"/>
  <c r="AK213" i="7" s="1"/>
  <c r="J188" i="7"/>
  <c r="S188" i="7" s="1"/>
  <c r="U204" i="7"/>
  <c r="AK204" i="7" s="1"/>
  <c r="J185" i="7"/>
  <c r="S185" i="7" s="1"/>
  <c r="U197" i="7"/>
  <c r="AK197" i="7" s="1"/>
  <c r="U216" i="7"/>
  <c r="AK216" i="7" s="1"/>
  <c r="U212" i="7"/>
  <c r="AK212" i="7" s="1"/>
  <c r="U215" i="7"/>
  <c r="AK215" i="7" s="1"/>
  <c r="J196" i="7"/>
  <c r="S196" i="7" s="1"/>
  <c r="AI196" i="7" s="1"/>
  <c r="U201" i="7"/>
  <c r="AK201" i="7" s="1"/>
  <c r="U203" i="7"/>
  <c r="AK203" i="7" s="1"/>
  <c r="J184" i="7"/>
  <c r="S184" i="7" s="1"/>
  <c r="U200" i="7"/>
  <c r="AK200" i="7" s="1"/>
  <c r="J181" i="7"/>
  <c r="S181" i="7" s="1"/>
  <c r="J190" i="7"/>
  <c r="S190" i="7" s="1"/>
  <c r="U199" i="7"/>
  <c r="AK199" i="7" s="1"/>
  <c r="J180" i="7"/>
  <c r="S180" i="7" s="1"/>
  <c r="U208" i="7"/>
  <c r="AK208" i="7" s="1"/>
  <c r="J189" i="7"/>
  <c r="S189" i="7" s="1"/>
  <c r="U205" i="7"/>
  <c r="AK205" i="7" s="1"/>
  <c r="J186" i="7"/>
  <c r="S186" i="7" s="1"/>
  <c r="U188" i="7"/>
  <c r="AK188" i="7" s="1"/>
  <c r="U192" i="7"/>
  <c r="AK192" i="7" s="1"/>
  <c r="U210" i="7"/>
  <c r="AK210" i="7" s="1"/>
  <c r="U184" i="7"/>
  <c r="AK184" i="7" s="1"/>
  <c r="U202" i="7"/>
  <c r="AK202" i="7" s="1"/>
  <c r="U180" i="7"/>
  <c r="AK180" i="7" s="1"/>
  <c r="U198" i="7"/>
  <c r="AK198" i="7" s="1"/>
  <c r="U196" i="7"/>
  <c r="AK196" i="7" s="1"/>
  <c r="U214" i="7"/>
  <c r="AK214" i="7" s="1"/>
  <c r="AI155" i="7"/>
  <c r="U182" i="7"/>
  <c r="AK182" i="7" s="1"/>
  <c r="J182" i="7"/>
  <c r="S182" i="7" s="1"/>
  <c r="AI164" i="7"/>
  <c r="J191" i="7"/>
  <c r="S191" i="7" s="1"/>
  <c r="AG197" i="7"/>
  <c r="AH197" i="7" s="1"/>
  <c r="AP197" i="7"/>
  <c r="AQ197" i="7" s="1"/>
  <c r="AG189" i="7"/>
  <c r="AH189" i="7" s="1"/>
  <c r="AP189" i="7"/>
  <c r="AQ189" i="7" s="1"/>
  <c r="AI154" i="7"/>
  <c r="AI163" i="7"/>
  <c r="U190" i="7"/>
  <c r="AK190" i="7" s="1"/>
  <c r="AI153" i="7"/>
  <c r="U181" i="7"/>
  <c r="AK181" i="7" s="1"/>
  <c r="AI162" i="7"/>
  <c r="AG182" i="7"/>
  <c r="AH182" i="7" s="1"/>
  <c r="AP182" i="7"/>
  <c r="AQ182" i="7" s="1"/>
  <c r="AP194" i="7"/>
  <c r="AQ194" i="7" s="1"/>
  <c r="AG194" i="7"/>
  <c r="AH194" i="7" s="1"/>
  <c r="AQ186" i="7"/>
  <c r="AG186" i="7"/>
  <c r="AH186" i="7" s="1"/>
  <c r="AI168" i="7"/>
  <c r="J195" i="7"/>
  <c r="S195" i="7" s="1"/>
  <c r="AI195" i="7" s="1"/>
  <c r="AI159" i="7"/>
  <c r="U186" i="7"/>
  <c r="AK186" i="7" s="1"/>
  <c r="AI167" i="7"/>
  <c r="U194" i="7"/>
  <c r="AK194" i="7" s="1"/>
  <c r="J194" i="7"/>
  <c r="S194" i="7" s="1"/>
  <c r="AI161" i="7"/>
  <c r="U189" i="7"/>
  <c r="AK189" i="7" s="1"/>
  <c r="AI158" i="7"/>
  <c r="AG181" i="7"/>
  <c r="AH181" i="7" s="1"/>
  <c r="AP181" i="7"/>
  <c r="AQ181" i="7" s="1"/>
  <c r="AP193" i="7"/>
  <c r="AQ193" i="7" s="1"/>
  <c r="AG193" i="7"/>
  <c r="AH193" i="7" s="1"/>
  <c r="AP185" i="7"/>
  <c r="AQ185" i="7" s="1"/>
  <c r="AG185" i="7"/>
  <c r="AH185" i="7" s="1"/>
  <c r="AI166" i="7"/>
  <c r="J193" i="7"/>
  <c r="S193" i="7" s="1"/>
  <c r="AI151" i="7"/>
  <c r="BH151" i="7" s="1"/>
  <c r="CF151" i="7" s="1"/>
  <c r="U178" i="7"/>
  <c r="AK178" i="7" s="1"/>
  <c r="J178" i="7"/>
  <c r="S178" i="7" s="1"/>
  <c r="AI170" i="7"/>
  <c r="J197" i="7"/>
  <c r="S197" i="7" s="1"/>
  <c r="AI197" i="7" s="1"/>
  <c r="AI156" i="7"/>
  <c r="J183" i="7"/>
  <c r="S183" i="7" s="1"/>
  <c r="AI160" i="7"/>
  <c r="J187" i="7"/>
  <c r="S187" i="7" s="1"/>
  <c r="AI169" i="7"/>
  <c r="AP198" i="7"/>
  <c r="AQ198" i="7" s="1"/>
  <c r="AG198" i="7"/>
  <c r="AH198" i="7" s="1"/>
  <c r="AG190" i="7"/>
  <c r="AH190" i="7" s="1"/>
  <c r="AP190" i="7"/>
  <c r="AQ190" i="7" s="1"/>
  <c r="AI165" i="7"/>
  <c r="U193" i="7"/>
  <c r="AK193" i="7" s="1"/>
  <c r="J192" i="7"/>
  <c r="S192" i="7" s="1"/>
  <c r="AI152" i="7"/>
  <c r="J179" i="7"/>
  <c r="S179" i="7" s="1"/>
  <c r="AI157" i="7"/>
  <c r="U185" i="7"/>
  <c r="AK185" i="7" s="1"/>
  <c r="U138" i="6"/>
  <c r="V138" i="6" s="1"/>
  <c r="U153" i="6"/>
  <c r="V153" i="6" s="1"/>
  <c r="J111" i="6"/>
  <c r="U161" i="6"/>
  <c r="V161" i="6" s="1"/>
  <c r="U148" i="6"/>
  <c r="V148" i="6" s="1"/>
  <c r="X126" i="6"/>
  <c r="J108" i="6"/>
  <c r="U156" i="6"/>
  <c r="V156" i="6" s="1"/>
  <c r="U150" i="6"/>
  <c r="V150" i="6" s="1"/>
  <c r="U145" i="6"/>
  <c r="V145" i="6" s="1"/>
  <c r="U139" i="6"/>
  <c r="V139" i="6" s="1"/>
  <c r="X111" i="6"/>
  <c r="J114" i="6"/>
  <c r="J110" i="6"/>
  <c r="J113" i="6"/>
  <c r="J109" i="6"/>
  <c r="J112" i="6"/>
  <c r="J140" i="6"/>
  <c r="J141" i="6"/>
  <c r="J135" i="6"/>
  <c r="J139" i="6"/>
  <c r="J136" i="6"/>
  <c r="J137" i="6"/>
  <c r="J138" i="6"/>
  <c r="U135" i="6"/>
  <c r="V135" i="6" s="1"/>
  <c r="Z107" i="6"/>
  <c r="R107" i="6"/>
  <c r="P107" i="6"/>
  <c r="U107" i="6"/>
  <c r="V107" i="6" s="1"/>
  <c r="Z106" i="6"/>
  <c r="R106" i="6"/>
  <c r="P106" i="6"/>
  <c r="U133" i="6" s="1"/>
  <c r="V133" i="6" s="1"/>
  <c r="U106" i="6"/>
  <c r="V106" i="6" s="1"/>
  <c r="Z105" i="6"/>
  <c r="R105" i="6"/>
  <c r="P105" i="6"/>
  <c r="U105" i="6"/>
  <c r="V105" i="6" s="1"/>
  <c r="Z104" i="6"/>
  <c r="R104" i="6"/>
  <c r="P104" i="6"/>
  <c r="U104" i="6"/>
  <c r="V104" i="6" s="1"/>
  <c r="Z103" i="6"/>
  <c r="R103" i="6"/>
  <c r="P103" i="6"/>
  <c r="U103" i="6"/>
  <c r="V103" i="6" s="1"/>
  <c r="Z102" i="6"/>
  <c r="R102" i="6"/>
  <c r="P102" i="6"/>
  <c r="U102" i="6"/>
  <c r="V102" i="6" s="1"/>
  <c r="Z101" i="6"/>
  <c r="R101" i="6"/>
  <c r="P101" i="6"/>
  <c r="U101" i="6"/>
  <c r="V101" i="6" s="1"/>
  <c r="Z100" i="6"/>
  <c r="R100" i="6"/>
  <c r="P100" i="6"/>
  <c r="U127" i="6" s="1"/>
  <c r="V127" i="6" s="1"/>
  <c r="U100" i="6"/>
  <c r="V100" i="6" s="1"/>
  <c r="Z99" i="6"/>
  <c r="R99" i="6"/>
  <c r="P99" i="6"/>
  <c r="U99" i="6"/>
  <c r="V99" i="6" s="1"/>
  <c r="Z98" i="6"/>
  <c r="R98" i="6"/>
  <c r="P98" i="6"/>
  <c r="U98" i="6"/>
  <c r="V98" i="6" s="1"/>
  <c r="Z97" i="6"/>
  <c r="R97" i="6"/>
  <c r="P97" i="6"/>
  <c r="U97" i="6"/>
  <c r="V97" i="6" s="1"/>
  <c r="Z96" i="6"/>
  <c r="R96" i="6"/>
  <c r="P96" i="6"/>
  <c r="U96" i="6"/>
  <c r="V96" i="6" s="1"/>
  <c r="Z95" i="6"/>
  <c r="R95" i="6"/>
  <c r="P95" i="6"/>
  <c r="U95" i="6"/>
  <c r="V95" i="6" s="1"/>
  <c r="Z94" i="6"/>
  <c r="R94" i="6"/>
  <c r="P94" i="6"/>
  <c r="U94" i="6"/>
  <c r="V94" i="6" s="1"/>
  <c r="Z93" i="6"/>
  <c r="R93" i="6"/>
  <c r="P93" i="6"/>
  <c r="U93" i="6"/>
  <c r="V93" i="6" s="1"/>
  <c r="Z92" i="6"/>
  <c r="R92" i="6"/>
  <c r="P92" i="6"/>
  <c r="U92" i="6"/>
  <c r="V92" i="6" s="1"/>
  <c r="Z91" i="6"/>
  <c r="R91" i="6"/>
  <c r="P91" i="6"/>
  <c r="U91" i="6"/>
  <c r="V91" i="6" s="1"/>
  <c r="Z90" i="6"/>
  <c r="R90" i="6"/>
  <c r="P90" i="6"/>
  <c r="U90" i="6"/>
  <c r="V90" i="6" s="1"/>
  <c r="Z89" i="6"/>
  <c r="R89" i="6"/>
  <c r="P89" i="6"/>
  <c r="U89" i="6"/>
  <c r="V89" i="6" s="1"/>
  <c r="R88" i="6"/>
  <c r="P88" i="6"/>
  <c r="U88" i="6"/>
  <c r="V88" i="6" s="1"/>
  <c r="N56" i="5"/>
  <c r="U56" i="5" s="1"/>
  <c r="V56" i="5" s="1"/>
  <c r="N57" i="5"/>
  <c r="U57" i="5" s="1"/>
  <c r="V57" i="5" s="1"/>
  <c r="N58" i="5"/>
  <c r="U58" i="5" s="1"/>
  <c r="V58" i="5" s="1"/>
  <c r="N59" i="5"/>
  <c r="U59" i="5" s="1"/>
  <c r="V59" i="5" s="1"/>
  <c r="N60" i="5"/>
  <c r="U60" i="5" s="1"/>
  <c r="V60" i="5" s="1"/>
  <c r="N61" i="5"/>
  <c r="U61" i="5" s="1"/>
  <c r="V61" i="5" s="1"/>
  <c r="N62" i="5"/>
  <c r="U62" i="5" s="1"/>
  <c r="V62" i="5" s="1"/>
  <c r="N63" i="5"/>
  <c r="U63" i="5" s="1"/>
  <c r="V63" i="5" s="1"/>
  <c r="N64" i="5"/>
  <c r="U64" i="5" s="1"/>
  <c r="V64" i="5" s="1"/>
  <c r="N65" i="5"/>
  <c r="U65" i="5" s="1"/>
  <c r="V65" i="5" s="1"/>
  <c r="N66" i="5"/>
  <c r="U66" i="5" s="1"/>
  <c r="V66" i="5" s="1"/>
  <c r="N67" i="5"/>
  <c r="U67" i="5" s="1"/>
  <c r="V67" i="5" s="1"/>
  <c r="N68" i="5"/>
  <c r="U68" i="5" s="1"/>
  <c r="V68" i="5" s="1"/>
  <c r="N69" i="5"/>
  <c r="U69" i="5" s="1"/>
  <c r="V69" i="5" s="1"/>
  <c r="N70" i="5"/>
  <c r="U70" i="5" s="1"/>
  <c r="V70" i="5" s="1"/>
  <c r="N71" i="5"/>
  <c r="U71" i="5" s="1"/>
  <c r="V71" i="5" s="1"/>
  <c r="N72" i="5"/>
  <c r="U72" i="5" s="1"/>
  <c r="V72" i="5" s="1"/>
  <c r="N73" i="5"/>
  <c r="U73" i="5" s="1"/>
  <c r="V73" i="5" s="1"/>
  <c r="N74" i="5"/>
  <c r="U74" i="5" s="1"/>
  <c r="V74" i="5" s="1"/>
  <c r="N55" i="5"/>
  <c r="U55" i="5" s="1"/>
  <c r="V55" i="5" s="1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55" i="5"/>
  <c r="F6" i="5"/>
  <c r="F7" i="5"/>
  <c r="F8" i="5"/>
  <c r="F9" i="5"/>
  <c r="F10" i="5"/>
  <c r="F11" i="5"/>
  <c r="F12" i="5"/>
  <c r="F13" i="5"/>
  <c r="F14" i="5"/>
  <c r="F37" i="5"/>
  <c r="F38" i="5"/>
  <c r="F39" i="5"/>
  <c r="F40" i="5"/>
  <c r="F41" i="5"/>
  <c r="F42" i="5"/>
  <c r="F43" i="5"/>
  <c r="F44" i="5"/>
  <c r="F45" i="5"/>
  <c r="F46" i="5"/>
  <c r="F47" i="5"/>
  <c r="Z74" i="5"/>
  <c r="R74" i="5"/>
  <c r="Q74" i="5"/>
  <c r="Y74" i="5" s="1"/>
  <c r="P74" i="5"/>
  <c r="X74" i="5" s="1"/>
  <c r="Z73" i="5"/>
  <c r="R73" i="5"/>
  <c r="Q73" i="5"/>
  <c r="Y73" i="5" s="1"/>
  <c r="P73" i="5"/>
  <c r="X73" i="5" s="1"/>
  <c r="Z72" i="5"/>
  <c r="R72" i="5"/>
  <c r="Q72" i="5"/>
  <c r="Y72" i="5" s="1"/>
  <c r="P72" i="5"/>
  <c r="X72" i="5" s="1"/>
  <c r="Z71" i="5"/>
  <c r="R71" i="5"/>
  <c r="Q71" i="5"/>
  <c r="Y71" i="5" s="1"/>
  <c r="P71" i="5"/>
  <c r="X71" i="5" s="1"/>
  <c r="Z70" i="5"/>
  <c r="R70" i="5"/>
  <c r="Q70" i="5"/>
  <c r="Y70" i="5" s="1"/>
  <c r="P70" i="5"/>
  <c r="X70" i="5" s="1"/>
  <c r="Z69" i="5"/>
  <c r="R69" i="5"/>
  <c r="Q69" i="5"/>
  <c r="Y69" i="5" s="1"/>
  <c r="P69" i="5"/>
  <c r="X69" i="5" s="1"/>
  <c r="Z68" i="5"/>
  <c r="R68" i="5"/>
  <c r="Q68" i="5"/>
  <c r="Y68" i="5" s="1"/>
  <c r="P68" i="5"/>
  <c r="X68" i="5" s="1"/>
  <c r="Z67" i="5"/>
  <c r="R67" i="5"/>
  <c r="Q67" i="5"/>
  <c r="Y67" i="5" s="1"/>
  <c r="P67" i="5"/>
  <c r="X67" i="5" s="1"/>
  <c r="Z66" i="5"/>
  <c r="R66" i="5"/>
  <c r="Q66" i="5"/>
  <c r="Y66" i="5" s="1"/>
  <c r="P66" i="5"/>
  <c r="X66" i="5" s="1"/>
  <c r="Z65" i="5"/>
  <c r="R65" i="5"/>
  <c r="Q65" i="5"/>
  <c r="Y65" i="5" s="1"/>
  <c r="P65" i="5"/>
  <c r="X65" i="5" s="1"/>
  <c r="Z64" i="5"/>
  <c r="R64" i="5"/>
  <c r="Q64" i="5"/>
  <c r="Y64" i="5" s="1"/>
  <c r="P64" i="5"/>
  <c r="X64" i="5" s="1"/>
  <c r="Z63" i="5"/>
  <c r="R63" i="5"/>
  <c r="Q63" i="5"/>
  <c r="Y63" i="5" s="1"/>
  <c r="P63" i="5"/>
  <c r="X63" i="5" s="1"/>
  <c r="Z62" i="5"/>
  <c r="R62" i="5"/>
  <c r="Q62" i="5"/>
  <c r="Y62" i="5" s="1"/>
  <c r="P62" i="5"/>
  <c r="X62" i="5" s="1"/>
  <c r="Z61" i="5"/>
  <c r="R61" i="5"/>
  <c r="Q61" i="5"/>
  <c r="Y61" i="5" s="1"/>
  <c r="P61" i="5"/>
  <c r="X61" i="5" s="1"/>
  <c r="Z60" i="5"/>
  <c r="R60" i="5"/>
  <c r="Q60" i="5"/>
  <c r="Y60" i="5" s="1"/>
  <c r="P60" i="5"/>
  <c r="X60" i="5" s="1"/>
  <c r="Z59" i="5"/>
  <c r="R59" i="5"/>
  <c r="Q59" i="5"/>
  <c r="Y59" i="5" s="1"/>
  <c r="P59" i="5"/>
  <c r="X59" i="5" s="1"/>
  <c r="Z58" i="5"/>
  <c r="R58" i="5"/>
  <c r="Q58" i="5"/>
  <c r="Y58" i="5" s="1"/>
  <c r="P58" i="5"/>
  <c r="X58" i="5" s="1"/>
  <c r="Z57" i="5"/>
  <c r="R57" i="5"/>
  <c r="Q57" i="5"/>
  <c r="Y57" i="5" s="1"/>
  <c r="P57" i="5"/>
  <c r="X57" i="5" s="1"/>
  <c r="Z56" i="5"/>
  <c r="R56" i="5"/>
  <c r="Q56" i="5"/>
  <c r="Y56" i="5" s="1"/>
  <c r="P56" i="5"/>
  <c r="X56" i="5" s="1"/>
  <c r="Z55" i="5"/>
  <c r="R55" i="5"/>
  <c r="Q55" i="5"/>
  <c r="Y55" i="5" s="1"/>
  <c r="P55" i="5"/>
  <c r="X55" i="5" s="1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R33" i="4"/>
  <c r="Z33" i="4"/>
  <c r="N34" i="4"/>
  <c r="U34" i="4" s="1"/>
  <c r="V34" i="4" s="1"/>
  <c r="P34" i="4"/>
  <c r="X34" i="4" s="1"/>
  <c r="Q34" i="4"/>
  <c r="Y34" i="4" s="1"/>
  <c r="N35" i="4"/>
  <c r="U35" i="4" s="1"/>
  <c r="V35" i="4" s="1"/>
  <c r="P35" i="4"/>
  <c r="X35" i="4" s="1"/>
  <c r="Q35" i="4"/>
  <c r="Y35" i="4" s="1"/>
  <c r="N36" i="4"/>
  <c r="U36" i="4" s="1"/>
  <c r="V36" i="4" s="1"/>
  <c r="P36" i="4"/>
  <c r="X36" i="4" s="1"/>
  <c r="Q36" i="4"/>
  <c r="Y36" i="4" s="1"/>
  <c r="N37" i="4"/>
  <c r="U37" i="4" s="1"/>
  <c r="V37" i="4" s="1"/>
  <c r="P37" i="4"/>
  <c r="X37" i="4" s="1"/>
  <c r="Q37" i="4"/>
  <c r="Y37" i="4" s="1"/>
  <c r="N38" i="4"/>
  <c r="U38" i="4" s="1"/>
  <c r="V38" i="4" s="1"/>
  <c r="P38" i="4"/>
  <c r="X38" i="4" s="1"/>
  <c r="Q38" i="4"/>
  <c r="Y38" i="4" s="1"/>
  <c r="N39" i="4"/>
  <c r="U39" i="4" s="1"/>
  <c r="V39" i="4" s="1"/>
  <c r="P39" i="4"/>
  <c r="X39" i="4" s="1"/>
  <c r="Q39" i="4"/>
  <c r="Y39" i="4" s="1"/>
  <c r="N40" i="4"/>
  <c r="U40" i="4" s="1"/>
  <c r="V40" i="4" s="1"/>
  <c r="P40" i="4"/>
  <c r="X40" i="4" s="1"/>
  <c r="Q40" i="4"/>
  <c r="Y40" i="4" s="1"/>
  <c r="N41" i="4"/>
  <c r="U41" i="4" s="1"/>
  <c r="V41" i="4" s="1"/>
  <c r="P41" i="4"/>
  <c r="X41" i="4" s="1"/>
  <c r="Q41" i="4"/>
  <c r="Y41" i="4" s="1"/>
  <c r="N42" i="4"/>
  <c r="U42" i="4" s="1"/>
  <c r="V42" i="4" s="1"/>
  <c r="P42" i="4"/>
  <c r="X42" i="4" s="1"/>
  <c r="Q42" i="4"/>
  <c r="Y42" i="4" s="1"/>
  <c r="N43" i="4"/>
  <c r="U43" i="4" s="1"/>
  <c r="V43" i="4" s="1"/>
  <c r="P43" i="4"/>
  <c r="X43" i="4" s="1"/>
  <c r="Q43" i="4"/>
  <c r="Y43" i="4" s="1"/>
  <c r="N44" i="4"/>
  <c r="U44" i="4" s="1"/>
  <c r="V44" i="4" s="1"/>
  <c r="P44" i="4"/>
  <c r="X44" i="4" s="1"/>
  <c r="Q44" i="4"/>
  <c r="Y44" i="4" s="1"/>
  <c r="N45" i="4"/>
  <c r="U45" i="4" s="1"/>
  <c r="V45" i="4" s="1"/>
  <c r="P45" i="4"/>
  <c r="X45" i="4" s="1"/>
  <c r="Q45" i="4"/>
  <c r="Y45" i="4" s="1"/>
  <c r="N46" i="4"/>
  <c r="U46" i="4" s="1"/>
  <c r="V46" i="4" s="1"/>
  <c r="P46" i="4"/>
  <c r="X46" i="4" s="1"/>
  <c r="Q46" i="4"/>
  <c r="Y46" i="4" s="1"/>
  <c r="N47" i="4"/>
  <c r="U47" i="4" s="1"/>
  <c r="V47" i="4" s="1"/>
  <c r="P47" i="4"/>
  <c r="X47" i="4" s="1"/>
  <c r="Q47" i="4"/>
  <c r="Y47" i="4" s="1"/>
  <c r="N48" i="4"/>
  <c r="U48" i="4" s="1"/>
  <c r="V48" i="4" s="1"/>
  <c r="P48" i="4"/>
  <c r="X48" i="4" s="1"/>
  <c r="Q48" i="4"/>
  <c r="Y48" i="4" s="1"/>
  <c r="N49" i="4"/>
  <c r="U49" i="4" s="1"/>
  <c r="V49" i="4" s="1"/>
  <c r="P49" i="4"/>
  <c r="X49" i="4" s="1"/>
  <c r="Q49" i="4"/>
  <c r="Y49" i="4" s="1"/>
  <c r="N50" i="4"/>
  <c r="U50" i="4" s="1"/>
  <c r="V50" i="4" s="1"/>
  <c r="P50" i="4"/>
  <c r="X50" i="4" s="1"/>
  <c r="Q50" i="4"/>
  <c r="Y50" i="4" s="1"/>
  <c r="N51" i="4"/>
  <c r="U51" i="4" s="1"/>
  <c r="V51" i="4" s="1"/>
  <c r="P51" i="4"/>
  <c r="X51" i="4" s="1"/>
  <c r="Q51" i="4"/>
  <c r="Y51" i="4" s="1"/>
  <c r="N52" i="4"/>
  <c r="U52" i="4" s="1"/>
  <c r="V52" i="4" s="1"/>
  <c r="P52" i="4"/>
  <c r="X52" i="4" s="1"/>
  <c r="Q52" i="4"/>
  <c r="Y52" i="4" s="1"/>
  <c r="Q33" i="4"/>
  <c r="Y33" i="4" s="1"/>
  <c r="P33" i="4"/>
  <c r="X33" i="4" s="1"/>
  <c r="N33" i="4"/>
  <c r="U33" i="4" s="1"/>
  <c r="V33" i="4" s="1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34" i="4"/>
  <c r="F35" i="4"/>
  <c r="F36" i="4"/>
  <c r="F37" i="4"/>
  <c r="F38" i="4"/>
  <c r="F39" i="4"/>
  <c r="F40" i="4"/>
  <c r="F41" i="4"/>
  <c r="J41" i="4" s="1"/>
  <c r="O41" i="4" s="1"/>
  <c r="W41" i="4" s="1"/>
  <c r="F42" i="4"/>
  <c r="F43" i="4"/>
  <c r="F44" i="4"/>
  <c r="F45" i="4"/>
  <c r="J45" i="4" s="1"/>
  <c r="O45" i="4" s="1"/>
  <c r="W45" i="4" s="1"/>
  <c r="F46" i="4"/>
  <c r="F47" i="4"/>
  <c r="F48" i="4"/>
  <c r="F49" i="4"/>
  <c r="J49" i="4" s="1"/>
  <c r="O49" i="4" s="1"/>
  <c r="W49" i="4" s="1"/>
  <c r="F50" i="4"/>
  <c r="F51" i="4"/>
  <c r="F52" i="4"/>
  <c r="F33" i="4"/>
  <c r="AB152" i="7" l="1"/>
  <c r="BA152" i="7" s="1"/>
  <c r="BY152" i="7" s="1"/>
  <c r="BQ152" i="7"/>
  <c r="AB162" i="7"/>
  <c r="BA162" i="7" s="1"/>
  <c r="BY162" i="7" s="1"/>
  <c r="BQ162" i="7"/>
  <c r="AB166" i="7"/>
  <c r="BA166" i="7" s="1"/>
  <c r="BY166" i="7" s="1"/>
  <c r="BQ166" i="7"/>
  <c r="AB154" i="7"/>
  <c r="BA154" i="7" s="1"/>
  <c r="BY154" i="7" s="1"/>
  <c r="BQ154" i="7"/>
  <c r="AB158" i="7"/>
  <c r="BA158" i="7" s="1"/>
  <c r="BY158" i="7" s="1"/>
  <c r="BQ158" i="7"/>
  <c r="AB156" i="7"/>
  <c r="BA156" i="7" s="1"/>
  <c r="BY156" i="7" s="1"/>
  <c r="BQ156" i="7"/>
  <c r="AB170" i="7"/>
  <c r="BA170" i="7" s="1"/>
  <c r="BY170" i="7" s="1"/>
  <c r="BQ170" i="7"/>
  <c r="AB160" i="7"/>
  <c r="BA160" i="7" s="1"/>
  <c r="BY160" i="7" s="1"/>
  <c r="BQ160" i="7"/>
  <c r="AB164" i="7"/>
  <c r="BA164" i="7" s="1"/>
  <c r="BY164" i="7" s="1"/>
  <c r="BQ164" i="7"/>
  <c r="AB168" i="7"/>
  <c r="BA168" i="7" s="1"/>
  <c r="BY168" i="7" s="1"/>
  <c r="BQ168" i="7"/>
  <c r="AT210" i="7"/>
  <c r="BJ210" i="7"/>
  <c r="CH210" i="7" s="1"/>
  <c r="AT204" i="7"/>
  <c r="BJ204" i="7"/>
  <c r="CH204" i="7" s="1"/>
  <c r="AT213" i="7"/>
  <c r="BJ213" i="7"/>
  <c r="CH213" i="7" s="1"/>
  <c r="AT215" i="7"/>
  <c r="BJ215" i="7"/>
  <c r="CH215" i="7" s="1"/>
  <c r="AT214" i="7"/>
  <c r="BJ214" i="7"/>
  <c r="CH214" i="7" s="1"/>
  <c r="AT216" i="7"/>
  <c r="BJ216" i="7"/>
  <c r="CH216" i="7" s="1"/>
  <c r="AT205" i="7"/>
  <c r="BJ205" i="7"/>
  <c r="CH205" i="7" s="1"/>
  <c r="AT208" i="7"/>
  <c r="BJ208" i="7"/>
  <c r="CH208" i="7" s="1"/>
  <c r="AT203" i="7"/>
  <c r="BJ203" i="7"/>
  <c r="CH203" i="7" s="1"/>
  <c r="AT202" i="7"/>
  <c r="BJ202" i="7"/>
  <c r="CH202" i="7" s="1"/>
  <c r="AT194" i="7"/>
  <c r="BJ194" i="7"/>
  <c r="CH194" i="7" s="1"/>
  <c r="AT212" i="7"/>
  <c r="BJ212" i="7"/>
  <c r="CH212" i="7" s="1"/>
  <c r="AT199" i="7"/>
  <c r="BJ199" i="7"/>
  <c r="CH199" i="7" s="1"/>
  <c r="AT193" i="7"/>
  <c r="BJ193" i="7"/>
  <c r="CH193" i="7" s="1"/>
  <c r="AR195" i="7"/>
  <c r="BH195" i="7"/>
  <c r="CF195" i="7" s="1"/>
  <c r="AT196" i="7"/>
  <c r="BJ196" i="7"/>
  <c r="CH196" i="7" s="1"/>
  <c r="AT200" i="7"/>
  <c r="BJ200" i="7"/>
  <c r="CH200" i="7" s="1"/>
  <c r="AT197" i="7"/>
  <c r="BJ197" i="7"/>
  <c r="CH197" i="7" s="1"/>
  <c r="AR197" i="7"/>
  <c r="BH197" i="7"/>
  <c r="CF197" i="7" s="1"/>
  <c r="AR196" i="7"/>
  <c r="BH196" i="7"/>
  <c r="CF196" i="7" s="1"/>
  <c r="AT192" i="7"/>
  <c r="BJ192" i="7"/>
  <c r="CH192" i="7" s="1"/>
  <c r="AT198" i="7"/>
  <c r="BJ198" i="7"/>
  <c r="CH198" i="7" s="1"/>
  <c r="AT201" i="7"/>
  <c r="BJ201" i="7"/>
  <c r="CH201" i="7" s="1"/>
  <c r="AT186" i="7"/>
  <c r="BJ186" i="7"/>
  <c r="CH186" i="7" s="1"/>
  <c r="AT188" i="7"/>
  <c r="BJ188" i="7"/>
  <c r="CH188" i="7" s="1"/>
  <c r="AT182" i="7"/>
  <c r="BJ182" i="7"/>
  <c r="CH182" i="7" s="1"/>
  <c r="AT178" i="7"/>
  <c r="BJ178" i="7"/>
  <c r="CH178" i="7" s="1"/>
  <c r="AT185" i="7"/>
  <c r="BJ185" i="7"/>
  <c r="CH185" i="7" s="1"/>
  <c r="AT190" i="7"/>
  <c r="BJ190" i="7"/>
  <c r="CH190" i="7" s="1"/>
  <c r="AT189" i="7"/>
  <c r="BJ189" i="7"/>
  <c r="CH189" i="7" s="1"/>
  <c r="AT181" i="7"/>
  <c r="BJ181" i="7"/>
  <c r="CH181" i="7" s="1"/>
  <c r="AT180" i="7"/>
  <c r="BJ180" i="7"/>
  <c r="CH180" i="7" s="1"/>
  <c r="AT184" i="7"/>
  <c r="BJ184" i="7"/>
  <c r="CH184" i="7" s="1"/>
  <c r="AR154" i="7"/>
  <c r="BH154" i="7"/>
  <c r="CF154" i="7" s="1"/>
  <c r="AR152" i="7"/>
  <c r="BH152" i="7"/>
  <c r="CF152" i="7" s="1"/>
  <c r="AR165" i="7"/>
  <c r="BH165" i="7"/>
  <c r="CF165" i="7" s="1"/>
  <c r="AR166" i="7"/>
  <c r="BH166" i="7"/>
  <c r="CF166" i="7" s="1"/>
  <c r="AR168" i="7"/>
  <c r="BH168" i="7"/>
  <c r="CF168" i="7" s="1"/>
  <c r="AR167" i="7"/>
  <c r="BH167" i="7"/>
  <c r="CF167" i="7" s="1"/>
  <c r="AR169" i="7"/>
  <c r="BH169" i="7"/>
  <c r="CF169" i="7" s="1"/>
  <c r="AR159" i="7"/>
  <c r="BH159" i="7"/>
  <c r="CF159" i="7" s="1"/>
  <c r="AR160" i="7"/>
  <c r="BH160" i="7"/>
  <c r="CF160" i="7" s="1"/>
  <c r="AR158" i="7"/>
  <c r="BH158" i="7"/>
  <c r="CF158" i="7" s="1"/>
  <c r="AR162" i="7"/>
  <c r="BH162" i="7"/>
  <c r="CF162" i="7" s="1"/>
  <c r="AR156" i="7"/>
  <c r="BH156" i="7"/>
  <c r="CF156" i="7" s="1"/>
  <c r="AR161" i="7"/>
  <c r="BH161" i="7"/>
  <c r="CF161" i="7" s="1"/>
  <c r="AR153" i="7"/>
  <c r="BH153" i="7"/>
  <c r="CF153" i="7" s="1"/>
  <c r="AR155" i="7"/>
  <c r="BH155" i="7"/>
  <c r="CF155" i="7" s="1"/>
  <c r="AR164" i="7"/>
  <c r="BH164" i="7"/>
  <c r="CF164" i="7" s="1"/>
  <c r="AR157" i="7"/>
  <c r="BH157" i="7"/>
  <c r="CF157" i="7" s="1"/>
  <c r="AR170" i="7"/>
  <c r="BH170" i="7"/>
  <c r="CF170" i="7" s="1"/>
  <c r="AR163" i="7"/>
  <c r="BH163" i="7"/>
  <c r="CF163" i="7" s="1"/>
  <c r="AR151" i="7"/>
  <c r="BP151" i="7" s="1"/>
  <c r="AA151" i="7"/>
  <c r="AZ151" i="7" s="1"/>
  <c r="BX151" i="7" s="1"/>
  <c r="U209" i="7"/>
  <c r="AK209" i="7" s="1"/>
  <c r="J208" i="7"/>
  <c r="S208" i="7" s="1"/>
  <c r="AI208" i="7" s="1"/>
  <c r="AI193" i="7"/>
  <c r="J220" i="7"/>
  <c r="S220" i="7" s="1"/>
  <c r="AI220" i="7" s="1"/>
  <c r="AI191" i="7"/>
  <c r="J218" i="7"/>
  <c r="S218" i="7" s="1"/>
  <c r="AI218" i="7" s="1"/>
  <c r="AI185" i="7"/>
  <c r="J212" i="7"/>
  <c r="S212" i="7" s="1"/>
  <c r="AI212" i="7" s="1"/>
  <c r="AI186" i="7"/>
  <c r="J213" i="7"/>
  <c r="S213" i="7" s="1"/>
  <c r="AI213" i="7" s="1"/>
  <c r="AI190" i="7"/>
  <c r="J217" i="7"/>
  <c r="S217" i="7" s="1"/>
  <c r="AI217" i="7" s="1"/>
  <c r="AI188" i="7"/>
  <c r="J215" i="7"/>
  <c r="S215" i="7" s="1"/>
  <c r="AI215" i="7" s="1"/>
  <c r="AI189" i="7"/>
  <c r="J216" i="7"/>
  <c r="S216" i="7" s="1"/>
  <c r="AI216" i="7" s="1"/>
  <c r="AI192" i="7"/>
  <c r="J219" i="7"/>
  <c r="S219" i="7" s="1"/>
  <c r="AI219" i="7" s="1"/>
  <c r="AI194" i="7"/>
  <c r="J221" i="7"/>
  <c r="S221" i="7" s="1"/>
  <c r="AI221" i="7" s="1"/>
  <c r="AI187" i="7"/>
  <c r="J214" i="7"/>
  <c r="S214" i="7" s="1"/>
  <c r="AI214" i="7" s="1"/>
  <c r="AI180" i="7"/>
  <c r="U207" i="7"/>
  <c r="AK207" i="7" s="1"/>
  <c r="J207" i="7"/>
  <c r="S207" i="7" s="1"/>
  <c r="AI207" i="7" s="1"/>
  <c r="AI183" i="7"/>
  <c r="U211" i="7"/>
  <c r="AK211" i="7" s="1"/>
  <c r="J210" i="7"/>
  <c r="S210" i="7" s="1"/>
  <c r="AI210" i="7" s="1"/>
  <c r="AI179" i="7"/>
  <c r="J206" i="7"/>
  <c r="S206" i="7" s="1"/>
  <c r="AI206" i="7" s="1"/>
  <c r="AI181" i="7"/>
  <c r="AI182" i="7"/>
  <c r="J209" i="7"/>
  <c r="S209" i="7" s="1"/>
  <c r="AI209" i="7" s="1"/>
  <c r="AI184" i="7"/>
  <c r="J211" i="7"/>
  <c r="S211" i="7" s="1"/>
  <c r="AI211" i="7" s="1"/>
  <c r="AI178" i="7"/>
  <c r="J205" i="7"/>
  <c r="S205" i="7" s="1"/>
  <c r="AI205" i="7" s="1"/>
  <c r="U206" i="7"/>
  <c r="AK206" i="7" s="1"/>
  <c r="O108" i="6"/>
  <c r="W108" i="6" s="1"/>
  <c r="O136" i="6"/>
  <c r="W136" i="6" s="1"/>
  <c r="O110" i="6"/>
  <c r="W110" i="6" s="1"/>
  <c r="O139" i="6"/>
  <c r="W139" i="6" s="1"/>
  <c r="O114" i="6"/>
  <c r="W114" i="6" s="1"/>
  <c r="O138" i="6"/>
  <c r="W138" i="6" s="1"/>
  <c r="O135" i="6"/>
  <c r="W135" i="6" s="1"/>
  <c r="O137" i="6"/>
  <c r="W137" i="6" s="1"/>
  <c r="O141" i="6"/>
  <c r="W141" i="6" s="1"/>
  <c r="O111" i="6"/>
  <c r="W111" i="6" s="1"/>
  <c r="O113" i="6"/>
  <c r="W113" i="6" s="1"/>
  <c r="O140" i="6"/>
  <c r="W140" i="6" s="1"/>
  <c r="O109" i="6"/>
  <c r="W109" i="6" s="1"/>
  <c r="O112" i="6"/>
  <c r="W112" i="6" s="1"/>
  <c r="J37" i="4"/>
  <c r="O37" i="4" s="1"/>
  <c r="W37" i="4" s="1"/>
  <c r="X95" i="6"/>
  <c r="U122" i="6"/>
  <c r="V122" i="6" s="1"/>
  <c r="X92" i="6"/>
  <c r="U119" i="6"/>
  <c r="V119" i="6" s="1"/>
  <c r="X103" i="6"/>
  <c r="U130" i="6"/>
  <c r="V130" i="6" s="1"/>
  <c r="X89" i="6"/>
  <c r="U116" i="6"/>
  <c r="V116" i="6" s="1"/>
  <c r="X97" i="6"/>
  <c r="U124" i="6"/>
  <c r="V124" i="6" s="1"/>
  <c r="X94" i="6"/>
  <c r="U121" i="6"/>
  <c r="V121" i="6" s="1"/>
  <c r="X91" i="6"/>
  <c r="U118" i="6"/>
  <c r="V118" i="6" s="1"/>
  <c r="X99" i="6"/>
  <c r="U126" i="6"/>
  <c r="V126" i="6" s="1"/>
  <c r="X100" i="6"/>
  <c r="X102" i="6"/>
  <c r="U129" i="6"/>
  <c r="V129" i="6" s="1"/>
  <c r="X105" i="6"/>
  <c r="U132" i="6"/>
  <c r="V132" i="6" s="1"/>
  <c r="X106" i="6"/>
  <c r="X88" i="6"/>
  <c r="U115" i="6"/>
  <c r="V115" i="6" s="1"/>
  <c r="X96" i="6"/>
  <c r="U123" i="6"/>
  <c r="V123" i="6" s="1"/>
  <c r="X93" i="6"/>
  <c r="U120" i="6"/>
  <c r="V120" i="6" s="1"/>
  <c r="X90" i="6"/>
  <c r="U117" i="6"/>
  <c r="V117" i="6" s="1"/>
  <c r="X98" i="6"/>
  <c r="U125" i="6"/>
  <c r="V125" i="6" s="1"/>
  <c r="X101" i="6"/>
  <c r="U128" i="6"/>
  <c r="V128" i="6" s="1"/>
  <c r="X104" i="6"/>
  <c r="U131" i="6"/>
  <c r="V131" i="6" s="1"/>
  <c r="X107" i="6"/>
  <c r="U134" i="6"/>
  <c r="V134" i="6" s="1"/>
  <c r="J106" i="6"/>
  <c r="O106" i="6" s="1"/>
  <c r="J107" i="6"/>
  <c r="O107" i="6" s="1"/>
  <c r="J89" i="6"/>
  <c r="J88" i="6"/>
  <c r="O88" i="6" s="1"/>
  <c r="J97" i="6"/>
  <c r="J95" i="6"/>
  <c r="J105" i="6"/>
  <c r="J101" i="6"/>
  <c r="J102" i="6"/>
  <c r="J103" i="6"/>
  <c r="J104" i="6"/>
  <c r="J93" i="6"/>
  <c r="J96" i="6"/>
  <c r="J94" i="6"/>
  <c r="J90" i="6"/>
  <c r="J98" i="6"/>
  <c r="J91" i="6"/>
  <c r="J92" i="6"/>
  <c r="J99" i="6"/>
  <c r="J100" i="6"/>
  <c r="J73" i="5"/>
  <c r="O73" i="5" s="1"/>
  <c r="W73" i="5" s="1"/>
  <c r="J64" i="5"/>
  <c r="O64" i="5" s="1"/>
  <c r="W64" i="5" s="1"/>
  <c r="J56" i="5"/>
  <c r="O56" i="5" s="1"/>
  <c r="W56" i="5" s="1"/>
  <c r="J61" i="5"/>
  <c r="O61" i="5" s="1"/>
  <c r="W61" i="5" s="1"/>
  <c r="J69" i="5"/>
  <c r="O69" i="5" s="1"/>
  <c r="W69" i="5" s="1"/>
  <c r="J72" i="5"/>
  <c r="O72" i="5" s="1"/>
  <c r="W72" i="5" s="1"/>
  <c r="J60" i="5"/>
  <c r="O60" i="5" s="1"/>
  <c r="W60" i="5" s="1"/>
  <c r="J68" i="5"/>
  <c r="O68" i="5" s="1"/>
  <c r="W68" i="5" s="1"/>
  <c r="J65" i="5"/>
  <c r="O65" i="5" s="1"/>
  <c r="W65" i="5" s="1"/>
  <c r="J66" i="5"/>
  <c r="O66" i="5" s="1"/>
  <c r="W66" i="5" s="1"/>
  <c r="J58" i="5"/>
  <c r="O58" i="5" s="1"/>
  <c r="W58" i="5" s="1"/>
  <c r="J67" i="5"/>
  <c r="O67" i="5" s="1"/>
  <c r="W67" i="5" s="1"/>
  <c r="J71" i="5"/>
  <c r="O71" i="5" s="1"/>
  <c r="W71" i="5" s="1"/>
  <c r="J74" i="5"/>
  <c r="O74" i="5" s="1"/>
  <c r="W74" i="5" s="1"/>
  <c r="J70" i="5"/>
  <c r="O70" i="5" s="1"/>
  <c r="W70" i="5" s="1"/>
  <c r="J62" i="5"/>
  <c r="O62" i="5" s="1"/>
  <c r="W62" i="5" s="1"/>
  <c r="J55" i="5"/>
  <c r="O55" i="5" s="1"/>
  <c r="W55" i="5" s="1"/>
  <c r="J57" i="5"/>
  <c r="O57" i="5" s="1"/>
  <c r="W57" i="5" s="1"/>
  <c r="J59" i="5"/>
  <c r="O59" i="5" s="1"/>
  <c r="W59" i="5" s="1"/>
  <c r="J63" i="5"/>
  <c r="O63" i="5" s="1"/>
  <c r="W63" i="5" s="1"/>
  <c r="J33" i="4"/>
  <c r="O33" i="4" s="1"/>
  <c r="W33" i="4" s="1"/>
  <c r="J46" i="4"/>
  <c r="O46" i="4" s="1"/>
  <c r="W46" i="4" s="1"/>
  <c r="J38" i="4"/>
  <c r="O38" i="4" s="1"/>
  <c r="W38" i="4" s="1"/>
  <c r="J52" i="4"/>
  <c r="O52" i="4" s="1"/>
  <c r="W52" i="4" s="1"/>
  <c r="J47" i="4"/>
  <c r="O47" i="4" s="1"/>
  <c r="W47" i="4" s="1"/>
  <c r="J39" i="4"/>
  <c r="O39" i="4" s="1"/>
  <c r="W39" i="4" s="1"/>
  <c r="J48" i="4"/>
  <c r="O48" i="4" s="1"/>
  <c r="W48" i="4" s="1"/>
  <c r="J40" i="4"/>
  <c r="O40" i="4" s="1"/>
  <c r="W40" i="4" s="1"/>
  <c r="J44" i="4"/>
  <c r="O44" i="4" s="1"/>
  <c r="W44" i="4" s="1"/>
  <c r="J36" i="4"/>
  <c r="O36" i="4" s="1"/>
  <c r="W36" i="4" s="1"/>
  <c r="J51" i="4"/>
  <c r="O51" i="4" s="1"/>
  <c r="W51" i="4" s="1"/>
  <c r="J43" i="4"/>
  <c r="O43" i="4" s="1"/>
  <c r="W43" i="4" s="1"/>
  <c r="J35" i="4"/>
  <c r="O35" i="4" s="1"/>
  <c r="W35" i="4" s="1"/>
  <c r="J50" i="4"/>
  <c r="O50" i="4" s="1"/>
  <c r="W50" i="4" s="1"/>
  <c r="J42" i="4"/>
  <c r="O42" i="4" s="1"/>
  <c r="W42" i="4" s="1"/>
  <c r="J34" i="4"/>
  <c r="O34" i="4" s="1"/>
  <c r="W34" i="4" s="1"/>
  <c r="AR219" i="7" l="1"/>
  <c r="BH219" i="7"/>
  <c r="CF219" i="7" s="1"/>
  <c r="AR218" i="7"/>
  <c r="BH218" i="7"/>
  <c r="CF218" i="7" s="1"/>
  <c r="AR221" i="7"/>
  <c r="BH221" i="7"/>
  <c r="CF221" i="7" s="1"/>
  <c r="AR220" i="7"/>
  <c r="BH220" i="7"/>
  <c r="CF220" i="7" s="1"/>
  <c r="AR214" i="7"/>
  <c r="BH214" i="7"/>
  <c r="CF214" i="7" s="1"/>
  <c r="AR217" i="7"/>
  <c r="BH217" i="7"/>
  <c r="CF217" i="7" s="1"/>
  <c r="AR210" i="7"/>
  <c r="BH210" i="7"/>
  <c r="CF210" i="7" s="1"/>
  <c r="AR211" i="7"/>
  <c r="BH211" i="7"/>
  <c r="CF211" i="7" s="1"/>
  <c r="AT211" i="7"/>
  <c r="BJ211" i="7"/>
  <c r="CH211" i="7" s="1"/>
  <c r="AC213" i="7"/>
  <c r="BB213" i="7" s="1"/>
  <c r="BZ213" i="7" s="1"/>
  <c r="BR213" i="7"/>
  <c r="AR215" i="7"/>
  <c r="BH215" i="7"/>
  <c r="CF215" i="7" s="1"/>
  <c r="AR213" i="7"/>
  <c r="BH213" i="7"/>
  <c r="CF213" i="7" s="1"/>
  <c r="AR209" i="7"/>
  <c r="BH209" i="7"/>
  <c r="CF209" i="7" s="1"/>
  <c r="AT209" i="7"/>
  <c r="BJ209" i="7"/>
  <c r="CH209" i="7" s="1"/>
  <c r="AC204" i="7"/>
  <c r="BB204" i="7" s="1"/>
  <c r="BZ204" i="7" s="1"/>
  <c r="BR204" i="7"/>
  <c r="AR212" i="7"/>
  <c r="BH212" i="7"/>
  <c r="CF212" i="7" s="1"/>
  <c r="AR216" i="7"/>
  <c r="BH216" i="7"/>
  <c r="CF216" i="7" s="1"/>
  <c r="AC210" i="7"/>
  <c r="BB210" i="7" s="1"/>
  <c r="BZ210" i="7" s="1"/>
  <c r="BR210" i="7"/>
  <c r="AR206" i="7"/>
  <c r="BH206" i="7"/>
  <c r="CF206" i="7" s="1"/>
  <c r="AC205" i="7"/>
  <c r="BB205" i="7" s="1"/>
  <c r="BZ205" i="7" s="1"/>
  <c r="BR205" i="7"/>
  <c r="AR208" i="7"/>
  <c r="BH208" i="7"/>
  <c r="CF208" i="7" s="1"/>
  <c r="AC216" i="7"/>
  <c r="BB216" i="7" s="1"/>
  <c r="BZ216" i="7" s="1"/>
  <c r="BR216" i="7"/>
  <c r="AT207" i="7"/>
  <c r="BJ207" i="7"/>
  <c r="CH207" i="7" s="1"/>
  <c r="AR207" i="7"/>
  <c r="BH207" i="7"/>
  <c r="CF207" i="7" s="1"/>
  <c r="AC214" i="7"/>
  <c r="BB214" i="7" s="1"/>
  <c r="BZ214" i="7" s="1"/>
  <c r="BR214" i="7"/>
  <c r="AT206" i="7"/>
  <c r="BJ206" i="7"/>
  <c r="CH206" i="7" s="1"/>
  <c r="AR205" i="7"/>
  <c r="BH205" i="7"/>
  <c r="CF205" i="7" s="1"/>
  <c r="AC208" i="7"/>
  <c r="BB208" i="7" s="1"/>
  <c r="BZ208" i="7" s="1"/>
  <c r="BR208" i="7"/>
  <c r="AC215" i="7"/>
  <c r="BB215" i="7" s="1"/>
  <c r="BZ215" i="7" s="1"/>
  <c r="BR215" i="7"/>
  <c r="AR192" i="7"/>
  <c r="BH192" i="7"/>
  <c r="CF192" i="7" s="1"/>
  <c r="AC198" i="7"/>
  <c r="BB198" i="7" s="1"/>
  <c r="BZ198" i="7" s="1"/>
  <c r="BR198" i="7"/>
  <c r="AC202" i="7"/>
  <c r="BB202" i="7" s="1"/>
  <c r="BZ202" i="7" s="1"/>
  <c r="BR202" i="7"/>
  <c r="AC200" i="7"/>
  <c r="BB200" i="7" s="1"/>
  <c r="BZ200" i="7" s="1"/>
  <c r="BR200" i="7"/>
  <c r="AC196" i="7"/>
  <c r="BB196" i="7" s="1"/>
  <c r="BZ196" i="7" s="1"/>
  <c r="BR196" i="7"/>
  <c r="AC193" i="7"/>
  <c r="BB193" i="7" s="1"/>
  <c r="BZ193" i="7" s="1"/>
  <c r="BR193" i="7"/>
  <c r="AC192" i="7"/>
  <c r="BB192" i="7" s="1"/>
  <c r="BZ192" i="7" s="1"/>
  <c r="BR192" i="7"/>
  <c r="AC199" i="7"/>
  <c r="BB199" i="7" s="1"/>
  <c r="BZ199" i="7" s="1"/>
  <c r="BR199" i="7"/>
  <c r="AC212" i="7"/>
  <c r="BB212" i="7" s="1"/>
  <c r="BZ212" i="7" s="1"/>
  <c r="BR212" i="7"/>
  <c r="AR194" i="7"/>
  <c r="BH194" i="7"/>
  <c r="CF194" i="7" s="1"/>
  <c r="AR193" i="7"/>
  <c r="BH193" i="7"/>
  <c r="CF193" i="7" s="1"/>
  <c r="AC201" i="7"/>
  <c r="BB201" i="7" s="1"/>
  <c r="BZ201" i="7" s="1"/>
  <c r="BR201" i="7"/>
  <c r="AA197" i="7"/>
  <c r="AZ197" i="7" s="1"/>
  <c r="BX197" i="7" s="1"/>
  <c r="BP197" i="7"/>
  <c r="AA195" i="7"/>
  <c r="AZ195" i="7" s="1"/>
  <c r="BX195" i="7" s="1"/>
  <c r="BP195" i="7"/>
  <c r="AC194" i="7"/>
  <c r="BB194" i="7" s="1"/>
  <c r="BZ194" i="7" s="1"/>
  <c r="BR194" i="7"/>
  <c r="AC197" i="7"/>
  <c r="BB197" i="7" s="1"/>
  <c r="BZ197" i="7" s="1"/>
  <c r="BR197" i="7"/>
  <c r="AC203" i="7"/>
  <c r="BB203" i="7" s="1"/>
  <c r="BZ203" i="7" s="1"/>
  <c r="BR203" i="7"/>
  <c r="AA196" i="7"/>
  <c r="AZ196" i="7" s="1"/>
  <c r="BX196" i="7" s="1"/>
  <c r="BP196" i="7"/>
  <c r="AR181" i="7"/>
  <c r="BH181" i="7"/>
  <c r="CF181" i="7" s="1"/>
  <c r="AR180" i="7"/>
  <c r="BH180" i="7"/>
  <c r="CF180" i="7" s="1"/>
  <c r="AR189" i="7"/>
  <c r="BH189" i="7"/>
  <c r="CF189" i="7" s="1"/>
  <c r="AR185" i="7"/>
  <c r="BH185" i="7"/>
  <c r="CF185" i="7" s="1"/>
  <c r="AC190" i="7"/>
  <c r="BB190" i="7" s="1"/>
  <c r="BZ190" i="7" s="1"/>
  <c r="BR190" i="7"/>
  <c r="AR179" i="7"/>
  <c r="BH179" i="7"/>
  <c r="CF179" i="7" s="1"/>
  <c r="AR191" i="7"/>
  <c r="BH191" i="7"/>
  <c r="CF191" i="7" s="1"/>
  <c r="AC185" i="7"/>
  <c r="BB185" i="7" s="1"/>
  <c r="BZ185" i="7" s="1"/>
  <c r="BR185" i="7"/>
  <c r="AR190" i="7"/>
  <c r="BH190" i="7"/>
  <c r="CF190" i="7" s="1"/>
  <c r="AR184" i="7"/>
  <c r="BH184" i="7"/>
  <c r="CF184" i="7" s="1"/>
  <c r="AR183" i="7"/>
  <c r="BH183" i="7"/>
  <c r="CF183" i="7" s="1"/>
  <c r="AC184" i="7"/>
  <c r="BB184" i="7" s="1"/>
  <c r="BZ184" i="7" s="1"/>
  <c r="BR184" i="7"/>
  <c r="AR188" i="7"/>
  <c r="BH188" i="7"/>
  <c r="CF188" i="7" s="1"/>
  <c r="AC186" i="7"/>
  <c r="BB186" i="7" s="1"/>
  <c r="BZ186" i="7" s="1"/>
  <c r="BR186" i="7"/>
  <c r="AC178" i="7"/>
  <c r="BB178" i="7" s="1"/>
  <c r="BZ178" i="7" s="1"/>
  <c r="BR178" i="7"/>
  <c r="AR186" i="7"/>
  <c r="BH186" i="7"/>
  <c r="CF186" i="7" s="1"/>
  <c r="AC189" i="7"/>
  <c r="BB189" i="7" s="1"/>
  <c r="BZ189" i="7" s="1"/>
  <c r="BR189" i="7"/>
  <c r="AC182" i="7"/>
  <c r="BB182" i="7" s="1"/>
  <c r="BZ182" i="7" s="1"/>
  <c r="BR182" i="7"/>
  <c r="AC188" i="7"/>
  <c r="BB188" i="7" s="1"/>
  <c r="BZ188" i="7" s="1"/>
  <c r="BR188" i="7"/>
  <c r="AR187" i="7"/>
  <c r="BH187" i="7"/>
  <c r="CF187" i="7" s="1"/>
  <c r="AC180" i="7"/>
  <c r="BB180" i="7" s="1"/>
  <c r="BZ180" i="7" s="1"/>
  <c r="BR180" i="7"/>
  <c r="AR178" i="7"/>
  <c r="BH178" i="7"/>
  <c r="CF178" i="7" s="1"/>
  <c r="AC181" i="7"/>
  <c r="BB181" i="7" s="1"/>
  <c r="BZ181" i="7" s="1"/>
  <c r="BR181" i="7"/>
  <c r="AR182" i="7"/>
  <c r="BH182" i="7"/>
  <c r="CF182" i="7" s="1"/>
  <c r="AA164" i="7"/>
  <c r="AZ164" i="7" s="1"/>
  <c r="BX164" i="7" s="1"/>
  <c r="BP164" i="7"/>
  <c r="AA166" i="7"/>
  <c r="AZ166" i="7" s="1"/>
  <c r="BX166" i="7" s="1"/>
  <c r="BP166" i="7"/>
  <c r="AA163" i="7"/>
  <c r="AZ163" i="7" s="1"/>
  <c r="BX163" i="7" s="1"/>
  <c r="BP163" i="7"/>
  <c r="AA165" i="7"/>
  <c r="AZ165" i="7" s="1"/>
  <c r="BX165" i="7" s="1"/>
  <c r="BP165" i="7"/>
  <c r="AA170" i="7"/>
  <c r="AZ170" i="7" s="1"/>
  <c r="BX170" i="7" s="1"/>
  <c r="BP170" i="7"/>
  <c r="AA153" i="7"/>
  <c r="AZ153" i="7" s="1"/>
  <c r="BX153" i="7" s="1"/>
  <c r="BP153" i="7"/>
  <c r="AA158" i="7"/>
  <c r="AZ158" i="7" s="1"/>
  <c r="BX158" i="7" s="1"/>
  <c r="BP158" i="7"/>
  <c r="AA167" i="7"/>
  <c r="AZ167" i="7" s="1"/>
  <c r="BX167" i="7" s="1"/>
  <c r="BP167" i="7"/>
  <c r="AA152" i="7"/>
  <c r="AZ152" i="7" s="1"/>
  <c r="BX152" i="7" s="1"/>
  <c r="BP152" i="7"/>
  <c r="AA159" i="7"/>
  <c r="AZ159" i="7" s="1"/>
  <c r="BX159" i="7" s="1"/>
  <c r="BP159" i="7"/>
  <c r="AA162" i="7"/>
  <c r="AZ162" i="7" s="1"/>
  <c r="BX162" i="7" s="1"/>
  <c r="BP162" i="7"/>
  <c r="AA156" i="7"/>
  <c r="AZ156" i="7" s="1"/>
  <c r="BX156" i="7" s="1"/>
  <c r="BP156" i="7"/>
  <c r="AA155" i="7"/>
  <c r="AZ155" i="7" s="1"/>
  <c r="BX155" i="7" s="1"/>
  <c r="BP155" i="7"/>
  <c r="AA169" i="7"/>
  <c r="AZ169" i="7" s="1"/>
  <c r="BX169" i="7" s="1"/>
  <c r="BP169" i="7"/>
  <c r="AA157" i="7"/>
  <c r="AZ157" i="7" s="1"/>
  <c r="BX157" i="7" s="1"/>
  <c r="BP157" i="7"/>
  <c r="AA161" i="7"/>
  <c r="AZ161" i="7" s="1"/>
  <c r="BX161" i="7" s="1"/>
  <c r="BP161" i="7"/>
  <c r="AA160" i="7"/>
  <c r="AZ160" i="7" s="1"/>
  <c r="BX160" i="7" s="1"/>
  <c r="BP160" i="7"/>
  <c r="AA168" i="7"/>
  <c r="AZ168" i="7" s="1"/>
  <c r="BX168" i="7" s="1"/>
  <c r="BP168" i="7"/>
  <c r="AA154" i="7"/>
  <c r="AZ154" i="7" s="1"/>
  <c r="BX154" i="7" s="1"/>
  <c r="BP154" i="7"/>
  <c r="O100" i="6"/>
  <c r="W100" i="6" s="1"/>
  <c r="O93" i="6"/>
  <c r="W93" i="6" s="1"/>
  <c r="O104" i="6"/>
  <c r="W104" i="6" s="1"/>
  <c r="O89" i="6"/>
  <c r="W89" i="6" s="1"/>
  <c r="O103" i="6"/>
  <c r="W103" i="6" s="1"/>
  <c r="O91" i="6"/>
  <c r="W91" i="6" s="1"/>
  <c r="O92" i="6"/>
  <c r="W92" i="6" s="1"/>
  <c r="O102" i="6"/>
  <c r="W102" i="6" s="1"/>
  <c r="O98" i="6"/>
  <c r="W98" i="6" s="1"/>
  <c r="O101" i="6"/>
  <c r="W101" i="6" s="1"/>
  <c r="O96" i="6"/>
  <c r="W96" i="6" s="1"/>
  <c r="O90" i="6"/>
  <c r="W90" i="6" s="1"/>
  <c r="O105" i="6"/>
  <c r="W105" i="6" s="1"/>
  <c r="O97" i="6"/>
  <c r="W97" i="6" s="1"/>
  <c r="O99" i="6"/>
  <c r="W99" i="6" s="1"/>
  <c r="O94" i="6"/>
  <c r="W94" i="6" s="1"/>
  <c r="O95" i="6"/>
  <c r="W95" i="6" s="1"/>
  <c r="J162" i="6"/>
  <c r="W106" i="6"/>
  <c r="J163" i="6"/>
  <c r="W107" i="6"/>
  <c r="J131" i="6"/>
  <c r="J119" i="6"/>
  <c r="J130" i="6"/>
  <c r="J134" i="6"/>
  <c r="J126" i="6"/>
  <c r="J118" i="6"/>
  <c r="J125" i="6"/>
  <c r="J128" i="6"/>
  <c r="J116" i="6"/>
  <c r="J133" i="6"/>
  <c r="J117" i="6"/>
  <c r="J132" i="6"/>
  <c r="J129" i="6"/>
  <c r="J121" i="6"/>
  <c r="J122" i="6"/>
  <c r="J123" i="6"/>
  <c r="J124" i="6"/>
  <c r="J127" i="6"/>
  <c r="J120" i="6"/>
  <c r="W88" i="6"/>
  <c r="J115" i="6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" i="1"/>
  <c r="S50" i="1"/>
  <c r="X50" i="1" s="1"/>
  <c r="Y50" i="1" s="1"/>
  <c r="S49" i="1"/>
  <c r="X49" i="1" s="1"/>
  <c r="Y49" i="1" s="1"/>
  <c r="S48" i="1"/>
  <c r="X48" i="1" s="1"/>
  <c r="Y48" i="1" s="1"/>
  <c r="S47" i="1"/>
  <c r="X47" i="1" s="1"/>
  <c r="Y47" i="1" s="1"/>
  <c r="S46" i="1"/>
  <c r="X46" i="1" s="1"/>
  <c r="Y46" i="1" s="1"/>
  <c r="S45" i="1"/>
  <c r="X45" i="1" s="1"/>
  <c r="Y45" i="1" s="1"/>
  <c r="S44" i="1"/>
  <c r="X44" i="1" s="1"/>
  <c r="Y44" i="1" s="1"/>
  <c r="S43" i="1"/>
  <c r="X43" i="1" s="1"/>
  <c r="Y43" i="1" s="1"/>
  <c r="S42" i="1"/>
  <c r="X42" i="1" s="1"/>
  <c r="Y42" i="1" s="1"/>
  <c r="S41" i="1"/>
  <c r="X41" i="1" s="1"/>
  <c r="Y41" i="1" s="1"/>
  <c r="S40" i="1"/>
  <c r="X40" i="1" s="1"/>
  <c r="Y40" i="1" s="1"/>
  <c r="S39" i="1"/>
  <c r="X39" i="1" s="1"/>
  <c r="Y39" i="1" s="1"/>
  <c r="S38" i="1"/>
  <c r="X38" i="1" s="1"/>
  <c r="Y38" i="1" s="1"/>
  <c r="S37" i="1"/>
  <c r="X37" i="1" s="1"/>
  <c r="Y37" i="1" s="1"/>
  <c r="S36" i="1"/>
  <c r="X36" i="1" s="1"/>
  <c r="Y36" i="1" s="1"/>
  <c r="S17" i="1"/>
  <c r="X17" i="1" s="1"/>
  <c r="Y17" i="1" s="1"/>
  <c r="S18" i="1"/>
  <c r="X18" i="1" s="1"/>
  <c r="Y18" i="1" s="1"/>
  <c r="S19" i="1"/>
  <c r="X19" i="1" s="1"/>
  <c r="Y19" i="1" s="1"/>
  <c r="S20" i="1"/>
  <c r="X20" i="1" s="1"/>
  <c r="Y20" i="1" s="1"/>
  <c r="S21" i="1"/>
  <c r="X21" i="1" s="1"/>
  <c r="Y21" i="1" s="1"/>
  <c r="S22" i="1"/>
  <c r="X22" i="1" s="1"/>
  <c r="Y22" i="1" s="1"/>
  <c r="S23" i="1"/>
  <c r="X23" i="1" s="1"/>
  <c r="Y23" i="1" s="1"/>
  <c r="S24" i="1"/>
  <c r="X24" i="1" s="1"/>
  <c r="Y24" i="1" s="1"/>
  <c r="S25" i="1"/>
  <c r="X25" i="1" s="1"/>
  <c r="Y25" i="1" s="1"/>
  <c r="S26" i="1"/>
  <c r="X26" i="1" s="1"/>
  <c r="Y26" i="1" s="1"/>
  <c r="S27" i="1"/>
  <c r="X27" i="1" s="1"/>
  <c r="Y27" i="1" s="1"/>
  <c r="S28" i="1"/>
  <c r="X28" i="1" s="1"/>
  <c r="Y28" i="1" s="1"/>
  <c r="S29" i="1"/>
  <c r="X29" i="1" s="1"/>
  <c r="Y29" i="1" s="1"/>
  <c r="S30" i="1"/>
  <c r="X30" i="1" s="1"/>
  <c r="Y30" i="1" s="1"/>
  <c r="S31" i="1"/>
  <c r="X31" i="1" s="1"/>
  <c r="Y31" i="1" s="1"/>
  <c r="S32" i="1"/>
  <c r="X32" i="1" s="1"/>
  <c r="Y32" i="1" s="1"/>
  <c r="S33" i="1"/>
  <c r="X33" i="1" s="1"/>
  <c r="Y33" i="1" s="1"/>
  <c r="S34" i="1"/>
  <c r="X34" i="1" s="1"/>
  <c r="Y34" i="1" s="1"/>
  <c r="S3" i="1"/>
  <c r="X3" i="1" s="1"/>
  <c r="Y3" i="1" s="1"/>
  <c r="S4" i="1"/>
  <c r="X4" i="1" s="1"/>
  <c r="Y4" i="1" s="1"/>
  <c r="S5" i="1"/>
  <c r="X5" i="1" s="1"/>
  <c r="Y5" i="1" s="1"/>
  <c r="S6" i="1"/>
  <c r="X6" i="1" s="1"/>
  <c r="Y6" i="1" s="1"/>
  <c r="S7" i="1"/>
  <c r="X7" i="1" s="1"/>
  <c r="Y7" i="1" s="1"/>
  <c r="S8" i="1"/>
  <c r="X8" i="1" s="1"/>
  <c r="Y8" i="1" s="1"/>
  <c r="S9" i="1"/>
  <c r="X9" i="1" s="1"/>
  <c r="Y9" i="1" s="1"/>
  <c r="S10" i="1"/>
  <c r="X10" i="1" s="1"/>
  <c r="Y10" i="1" s="1"/>
  <c r="S11" i="1"/>
  <c r="X11" i="1" s="1"/>
  <c r="Y11" i="1" s="1"/>
  <c r="S12" i="1"/>
  <c r="X12" i="1" s="1"/>
  <c r="Y12" i="1" s="1"/>
  <c r="S13" i="1"/>
  <c r="X13" i="1" s="1"/>
  <c r="Y13" i="1" s="1"/>
  <c r="S14" i="1"/>
  <c r="X14" i="1" s="1"/>
  <c r="Y14" i="1" s="1"/>
  <c r="S15" i="1"/>
  <c r="X15" i="1" s="1"/>
  <c r="Y15" i="1" s="1"/>
  <c r="S16" i="1"/>
  <c r="X16" i="1" s="1"/>
  <c r="Y16" i="1" s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K3" i="1"/>
  <c r="I3" i="1"/>
  <c r="M3" i="1" s="1"/>
  <c r="AA220" i="7" l="1"/>
  <c r="AZ220" i="7" s="1"/>
  <c r="BX220" i="7" s="1"/>
  <c r="BP220" i="7"/>
  <c r="AA221" i="7"/>
  <c r="AZ221" i="7" s="1"/>
  <c r="BX221" i="7" s="1"/>
  <c r="BP221" i="7"/>
  <c r="AA218" i="7"/>
  <c r="AZ218" i="7" s="1"/>
  <c r="BX218" i="7" s="1"/>
  <c r="BP218" i="7"/>
  <c r="AA219" i="7"/>
  <c r="AZ219" i="7" s="1"/>
  <c r="BX219" i="7" s="1"/>
  <c r="BP219" i="7"/>
  <c r="AA212" i="7"/>
  <c r="AZ212" i="7" s="1"/>
  <c r="BX212" i="7" s="1"/>
  <c r="BP212" i="7"/>
  <c r="AA213" i="7"/>
  <c r="AZ213" i="7" s="1"/>
  <c r="BX213" i="7" s="1"/>
  <c r="BP213" i="7"/>
  <c r="AA211" i="7"/>
  <c r="AZ211" i="7" s="1"/>
  <c r="BX211" i="7" s="1"/>
  <c r="BP211" i="7"/>
  <c r="AA215" i="7"/>
  <c r="AZ215" i="7" s="1"/>
  <c r="BX215" i="7" s="1"/>
  <c r="BP215" i="7"/>
  <c r="AA210" i="7"/>
  <c r="AZ210" i="7" s="1"/>
  <c r="BX210" i="7" s="1"/>
  <c r="BP210" i="7"/>
  <c r="AC209" i="7"/>
  <c r="BB209" i="7" s="1"/>
  <c r="BZ209" i="7" s="1"/>
  <c r="BR209" i="7"/>
  <c r="AA217" i="7"/>
  <c r="AZ217" i="7" s="1"/>
  <c r="BX217" i="7" s="1"/>
  <c r="BP217" i="7"/>
  <c r="AA216" i="7"/>
  <c r="AZ216" i="7" s="1"/>
  <c r="BX216" i="7" s="1"/>
  <c r="BP216" i="7"/>
  <c r="AA209" i="7"/>
  <c r="AZ209" i="7" s="1"/>
  <c r="BX209" i="7" s="1"/>
  <c r="BP209" i="7"/>
  <c r="AC211" i="7"/>
  <c r="BB211" i="7" s="1"/>
  <c r="BZ211" i="7" s="1"/>
  <c r="BR211" i="7"/>
  <c r="AA214" i="7"/>
  <c r="AZ214" i="7" s="1"/>
  <c r="BX214" i="7" s="1"/>
  <c r="BP214" i="7"/>
  <c r="AC206" i="7"/>
  <c r="BB206" i="7" s="1"/>
  <c r="BZ206" i="7" s="1"/>
  <c r="BR206" i="7"/>
  <c r="AA208" i="7"/>
  <c r="AZ208" i="7" s="1"/>
  <c r="BX208" i="7" s="1"/>
  <c r="BP208" i="7"/>
  <c r="AA207" i="7"/>
  <c r="AZ207" i="7" s="1"/>
  <c r="BX207" i="7" s="1"/>
  <c r="BP207" i="7"/>
  <c r="AA205" i="7"/>
  <c r="AZ205" i="7" s="1"/>
  <c r="BX205" i="7" s="1"/>
  <c r="BP205" i="7"/>
  <c r="AC207" i="7"/>
  <c r="BB207" i="7" s="1"/>
  <c r="BZ207" i="7" s="1"/>
  <c r="BR207" i="7"/>
  <c r="AA206" i="7"/>
  <c r="AZ206" i="7" s="1"/>
  <c r="BX206" i="7" s="1"/>
  <c r="BP206" i="7"/>
  <c r="AA193" i="7"/>
  <c r="AZ193" i="7" s="1"/>
  <c r="BX193" i="7" s="1"/>
  <c r="BP193" i="7"/>
  <c r="AA194" i="7"/>
  <c r="AZ194" i="7" s="1"/>
  <c r="BX194" i="7" s="1"/>
  <c r="BP194" i="7"/>
  <c r="AA192" i="7"/>
  <c r="AZ192" i="7" s="1"/>
  <c r="BX192" i="7" s="1"/>
  <c r="BP192" i="7"/>
  <c r="AA178" i="7"/>
  <c r="AZ178" i="7" s="1"/>
  <c r="BX178" i="7" s="1"/>
  <c r="BP178" i="7"/>
  <c r="AA184" i="7"/>
  <c r="AZ184" i="7" s="1"/>
  <c r="BX184" i="7" s="1"/>
  <c r="BP184" i="7"/>
  <c r="AA179" i="7"/>
  <c r="AZ179" i="7" s="1"/>
  <c r="BX179" i="7" s="1"/>
  <c r="BP179" i="7"/>
  <c r="AA180" i="7"/>
  <c r="AZ180" i="7" s="1"/>
  <c r="BX180" i="7" s="1"/>
  <c r="BP180" i="7"/>
  <c r="AA182" i="7"/>
  <c r="AZ182" i="7" s="1"/>
  <c r="BX182" i="7" s="1"/>
  <c r="BP182" i="7"/>
  <c r="AA187" i="7"/>
  <c r="AZ187" i="7" s="1"/>
  <c r="BX187" i="7" s="1"/>
  <c r="BP187" i="7"/>
  <c r="AA186" i="7"/>
  <c r="AZ186" i="7" s="1"/>
  <c r="BX186" i="7" s="1"/>
  <c r="BP186" i="7"/>
  <c r="AA185" i="7"/>
  <c r="AZ185" i="7" s="1"/>
  <c r="BX185" i="7" s="1"/>
  <c r="BP185" i="7"/>
  <c r="AA188" i="7"/>
  <c r="AZ188" i="7" s="1"/>
  <c r="BX188" i="7" s="1"/>
  <c r="BP188" i="7"/>
  <c r="AA190" i="7"/>
  <c r="AZ190" i="7" s="1"/>
  <c r="BX190" i="7" s="1"/>
  <c r="BP190" i="7"/>
  <c r="AA181" i="7"/>
  <c r="AZ181" i="7" s="1"/>
  <c r="BX181" i="7" s="1"/>
  <c r="BP181" i="7"/>
  <c r="AA183" i="7"/>
  <c r="AZ183" i="7" s="1"/>
  <c r="BX183" i="7" s="1"/>
  <c r="BP183" i="7"/>
  <c r="AA191" i="7"/>
  <c r="AZ191" i="7" s="1"/>
  <c r="BX191" i="7" s="1"/>
  <c r="BP191" i="7"/>
  <c r="AA189" i="7"/>
  <c r="AZ189" i="7" s="1"/>
  <c r="BX189" i="7" s="1"/>
  <c r="BP189" i="7"/>
  <c r="M9" i="1"/>
  <c r="O123" i="6"/>
  <c r="W123" i="6" s="1"/>
  <c r="O128" i="6"/>
  <c r="W128" i="6" s="1"/>
  <c r="O122" i="6"/>
  <c r="W122" i="6" s="1"/>
  <c r="O125" i="6"/>
  <c r="W125" i="6" s="1"/>
  <c r="O163" i="6"/>
  <c r="W163" i="6" s="1"/>
  <c r="O121" i="6"/>
  <c r="W121" i="6" s="1"/>
  <c r="O118" i="6"/>
  <c r="W118" i="6" s="1"/>
  <c r="O127" i="6"/>
  <c r="W127" i="6" s="1"/>
  <c r="O116" i="6"/>
  <c r="W116" i="6" s="1"/>
  <c r="O115" i="6"/>
  <c r="W115" i="6" s="1"/>
  <c r="O129" i="6"/>
  <c r="W129" i="6" s="1"/>
  <c r="O126" i="6"/>
  <c r="W126" i="6" s="1"/>
  <c r="O162" i="6"/>
  <c r="W162" i="6" s="1"/>
  <c r="O119" i="6"/>
  <c r="W119" i="6" s="1"/>
  <c r="O124" i="6"/>
  <c r="W124" i="6" s="1"/>
  <c r="O132" i="6"/>
  <c r="W132" i="6" s="1"/>
  <c r="O134" i="6"/>
  <c r="W134" i="6" s="1"/>
  <c r="O133" i="6"/>
  <c r="W133" i="6" s="1"/>
  <c r="O131" i="6"/>
  <c r="W131" i="6" s="1"/>
  <c r="O120" i="6"/>
  <c r="W120" i="6" s="1"/>
  <c r="O117" i="6"/>
  <c r="W117" i="6" s="1"/>
  <c r="O130" i="6"/>
  <c r="W130" i="6" s="1"/>
  <c r="M5" i="1"/>
  <c r="M29" i="1"/>
  <c r="M25" i="1"/>
  <c r="M21" i="1"/>
  <c r="M17" i="1"/>
  <c r="M33" i="1"/>
  <c r="M13" i="1"/>
  <c r="M34" i="1"/>
  <c r="M22" i="1"/>
  <c r="M18" i="1"/>
  <c r="J143" i="6"/>
  <c r="J158" i="6"/>
  <c r="J159" i="6"/>
  <c r="J155" i="6"/>
  <c r="J161" i="6"/>
  <c r="J156" i="6"/>
  <c r="J153" i="6"/>
  <c r="J150" i="6"/>
  <c r="J147" i="6"/>
  <c r="J149" i="6"/>
  <c r="J144" i="6"/>
  <c r="J152" i="6"/>
  <c r="J157" i="6"/>
  <c r="J151" i="6"/>
  <c r="J154" i="6"/>
  <c r="J148" i="6"/>
  <c r="J160" i="6"/>
  <c r="J145" i="6"/>
  <c r="J146" i="6"/>
  <c r="J142" i="6"/>
  <c r="M31" i="1"/>
  <c r="M27" i="1"/>
  <c r="M30" i="1"/>
  <c r="M26" i="1"/>
  <c r="M19" i="1"/>
  <c r="M23" i="1"/>
  <c r="M11" i="1"/>
  <c r="M15" i="1"/>
  <c r="M7" i="1"/>
  <c r="M32" i="1"/>
  <c r="M28" i="1"/>
  <c r="M24" i="1"/>
  <c r="M20" i="1"/>
  <c r="M16" i="1"/>
  <c r="M12" i="1"/>
  <c r="M14" i="1"/>
  <c r="M10" i="1"/>
  <c r="M6" i="1"/>
  <c r="M4" i="1"/>
  <c r="M8" i="1"/>
  <c r="M50" i="1"/>
  <c r="M49" i="1"/>
  <c r="M47" i="1"/>
  <c r="M46" i="1"/>
  <c r="M42" i="1"/>
  <c r="M37" i="1"/>
  <c r="M48" i="1"/>
  <c r="M39" i="1"/>
  <c r="M44" i="1"/>
  <c r="M40" i="1"/>
  <c r="M43" i="1"/>
  <c r="M38" i="1"/>
  <c r="M45" i="1"/>
  <c r="M36" i="1"/>
  <c r="M41" i="1"/>
  <c r="O145" i="6" l="1"/>
  <c r="W145" i="6" s="1"/>
  <c r="O148" i="6"/>
  <c r="W148" i="6" s="1"/>
  <c r="O150" i="6"/>
  <c r="W150" i="6" s="1"/>
  <c r="O143" i="6"/>
  <c r="W143" i="6" s="1"/>
  <c r="O149" i="6"/>
  <c r="W149" i="6" s="1"/>
  <c r="O153" i="6"/>
  <c r="W153" i="6" s="1"/>
  <c r="O156" i="6"/>
  <c r="W156" i="6" s="1"/>
  <c r="O158" i="6"/>
  <c r="W158" i="6" s="1"/>
  <c r="O151" i="6"/>
  <c r="W151" i="6" s="1"/>
  <c r="O147" i="6"/>
  <c r="W147" i="6" s="1"/>
  <c r="O161" i="6"/>
  <c r="W161" i="6" s="1"/>
  <c r="O155" i="6"/>
  <c r="W155" i="6" s="1"/>
  <c r="O160" i="6"/>
  <c r="W160" i="6" s="1"/>
  <c r="O154" i="6"/>
  <c r="W154" i="6" s="1"/>
  <c r="O157" i="6"/>
  <c r="W157" i="6" s="1"/>
  <c r="O142" i="6"/>
  <c r="W142" i="6" s="1"/>
  <c r="O152" i="6"/>
  <c r="W152" i="6" s="1"/>
  <c r="O146" i="6"/>
  <c r="W146" i="6" s="1"/>
  <c r="O144" i="6"/>
  <c r="W144" i="6" s="1"/>
  <c r="O159" i="6"/>
  <c r="W159" i="6" s="1"/>
</calcChain>
</file>

<file path=xl/sharedStrings.xml><?xml version="1.0" encoding="utf-8"?>
<sst xmlns="http://schemas.openxmlformats.org/spreadsheetml/2006/main" count="6816" uniqueCount="1730">
  <si>
    <t>FLORIDA STATE</t>
  </si>
  <si>
    <t>SYRACUSE</t>
  </si>
  <si>
    <t>GEORGIA SOUTHERN</t>
  </si>
  <si>
    <t>CLEMSON</t>
  </si>
  <si>
    <t>HAWAII</t>
  </si>
  <si>
    <t>ARMY</t>
  </si>
  <si>
    <t>KENT STATE</t>
  </si>
  <si>
    <t>PENN STATE</t>
  </si>
  <si>
    <t>MIAMI (FL)</t>
  </si>
  <si>
    <t>TOLEDO</t>
  </si>
  <si>
    <t>MIDDLE TENNESSEE</t>
  </si>
  <si>
    <t>GEORGIA</t>
  </si>
  <si>
    <t>OKLAHOMA</t>
  </si>
  <si>
    <t>IOWA STATE</t>
  </si>
  <si>
    <t>RUTGERS</t>
  </si>
  <si>
    <t>KANSAS</t>
  </si>
  <si>
    <t>TROY</t>
  </si>
  <si>
    <t>NEBRASKA</t>
  </si>
  <si>
    <t>VANDERBILT</t>
  </si>
  <si>
    <t>NOTRE DAME</t>
  </si>
  <si>
    <t>BOISE STATE</t>
  </si>
  <si>
    <t>OKLAHOMA STATE</t>
  </si>
  <si>
    <t>BYU</t>
  </si>
  <si>
    <t>WISCONSIN</t>
  </si>
  <si>
    <t>DUKE</t>
  </si>
  <si>
    <t>BAYLOR</t>
  </si>
  <si>
    <t>LEHIGH</t>
  </si>
  <si>
    <t>NAVY</t>
  </si>
  <si>
    <t>LSU</t>
  </si>
  <si>
    <t>AUBURN</t>
  </si>
  <si>
    <t>SMU</t>
  </si>
  <si>
    <t>MICHIGAN</t>
  </si>
  <si>
    <t>COLORADO STATE</t>
  </si>
  <si>
    <t>FLORIDA</t>
  </si>
  <si>
    <t>HOUSTON</t>
  </si>
  <si>
    <t>TEXAS TECH</t>
  </si>
  <si>
    <t>UTSA</t>
  </si>
  <si>
    <t>KANSAS STATE</t>
  </si>
  <si>
    <t>OHIO</t>
  </si>
  <si>
    <t>VIRGINIA</t>
  </si>
  <si>
    <t>ALABAMA</t>
  </si>
  <si>
    <t>OLE MISS</t>
  </si>
  <si>
    <t>OREGON STATE</t>
  </si>
  <si>
    <t>NEVADA</t>
  </si>
  <si>
    <t>WESTERN KENTUCKY</t>
  </si>
  <si>
    <t>LOUISVILLE</t>
  </si>
  <si>
    <t>LOUISIANA</t>
  </si>
  <si>
    <t>MISSISSIPPI STATE</t>
  </si>
  <si>
    <t>MISSOURI</t>
  </si>
  <si>
    <t>PURDUE</t>
  </si>
  <si>
    <t>UL MONROE</t>
  </si>
  <si>
    <t>TEXAS A&amp;M</t>
  </si>
  <si>
    <t>USC</t>
  </si>
  <si>
    <t>TEXAS</t>
  </si>
  <si>
    <t>TCU</t>
  </si>
  <si>
    <t>OHIO STATE</t>
  </si>
  <si>
    <t>WASHINGTON</t>
  </si>
  <si>
    <t>UTAH</t>
  </si>
  <si>
    <t>ARIZONA STATE</t>
  </si>
  <si>
    <t>SAN DIEGO STATE</t>
  </si>
  <si>
    <t>FRESNO STATE</t>
  </si>
  <si>
    <t>UCLA</t>
  </si>
  <si>
    <t>v</t>
  </si>
  <si>
    <t>Florida State v Syracuse</t>
  </si>
  <si>
    <t>Georgia Southern v Clemson</t>
  </si>
  <si>
    <t>Hawaii v Army</t>
  </si>
  <si>
    <t>Kent State v Penn State</t>
  </si>
  <si>
    <t>Miami (Fl) v Toledo</t>
  </si>
  <si>
    <t>Middle Tennessee v Georgia</t>
  </si>
  <si>
    <t>Oklahoma v Iowa State</t>
  </si>
  <si>
    <t>Rutgers v Kansas</t>
  </si>
  <si>
    <t>Troy v Nebraska</t>
  </si>
  <si>
    <t>Vanderbilt v Notre Dame</t>
  </si>
  <si>
    <t>Boise State v Oklahoma State</t>
  </si>
  <si>
    <t>Byu v Wisconsin</t>
  </si>
  <si>
    <t>Duke v Baylor</t>
  </si>
  <si>
    <t>Lehigh v Navy</t>
  </si>
  <si>
    <t>Lsu v Auburn</t>
  </si>
  <si>
    <t>Smu v Michigan</t>
  </si>
  <si>
    <t>Colorado State v Florida</t>
  </si>
  <si>
    <t>Houston v Texas Tech</t>
  </si>
  <si>
    <t>Utsa v Kansas State</t>
  </si>
  <si>
    <t>Ohio v Virginia</t>
  </si>
  <si>
    <t>Alabama v Ole Miss</t>
  </si>
  <si>
    <t>Arkansas State v Tulsa</t>
  </si>
  <si>
    <t>Oregon State v Nevada</t>
  </si>
  <si>
    <t>Western Kentucky v Louisville</t>
  </si>
  <si>
    <t>Louisiana v Mississippi State</t>
  </si>
  <si>
    <t>Missouri v Purdue</t>
  </si>
  <si>
    <t>Ul Monroe v Texas A&amp;M</t>
  </si>
  <si>
    <t>Washington v Utah</t>
  </si>
  <si>
    <t>Arizona State v San Diego State</t>
  </si>
  <si>
    <t>USC v Texas</t>
  </si>
  <si>
    <t>TCU v Ohio State</t>
  </si>
  <si>
    <t>Fresno State v UCLA</t>
  </si>
  <si>
    <t>Nats</t>
  </si>
  <si>
    <t>Braves</t>
  </si>
  <si>
    <t>Dodgers</t>
  </si>
  <si>
    <t>Tigers</t>
  </si>
  <si>
    <t>Mets</t>
  </si>
  <si>
    <t>Blue Jays</t>
  </si>
  <si>
    <t>Reds</t>
  </si>
  <si>
    <t>A's</t>
  </si>
  <si>
    <t>Marlins</t>
  </si>
  <si>
    <t>White Sox</t>
  </si>
  <si>
    <t>Pirates</t>
  </si>
  <si>
    <t>D'backs</t>
  </si>
  <si>
    <t>Twins</t>
  </si>
  <si>
    <t>Rangers</t>
  </si>
  <si>
    <t>Rockies</t>
  </si>
  <si>
    <t>Mariners</t>
  </si>
  <si>
    <t>Cardinals</t>
  </si>
  <si>
    <t>Indians</t>
  </si>
  <si>
    <t>Red Sox</t>
  </si>
  <si>
    <t>Yankees</t>
  </si>
  <si>
    <t>Cubs</t>
  </si>
  <si>
    <t>Rays</t>
  </si>
  <si>
    <t>Phillies</t>
  </si>
  <si>
    <t>Orioles</t>
  </si>
  <si>
    <t>Brewers</t>
  </si>
  <si>
    <t>Astros</t>
  </si>
  <si>
    <t>Royals</t>
  </si>
  <si>
    <t>Padres</t>
  </si>
  <si>
    <t>Giants</t>
  </si>
  <si>
    <t>Angels</t>
  </si>
  <si>
    <t>Nats v Braves</t>
  </si>
  <si>
    <t>Dodgers v Cardinals</t>
  </si>
  <si>
    <t>Tigers v Indians</t>
  </si>
  <si>
    <t>Mets v Red Sox</t>
  </si>
  <si>
    <t>Blue Jays v Yankees</t>
  </si>
  <si>
    <t>Reds v Cubs</t>
  </si>
  <si>
    <t>A'S v Rays</t>
  </si>
  <si>
    <t>Marlins v Phillies</t>
  </si>
  <si>
    <t>White Sox v Orioles</t>
  </si>
  <si>
    <t>Pirates v Brewers</t>
  </si>
  <si>
    <t>D'Backs v Astros</t>
  </si>
  <si>
    <t>Twins v Royals</t>
  </si>
  <si>
    <t>Rangers v Padres</t>
  </si>
  <si>
    <t>Rockies v Giants</t>
  </si>
  <si>
    <t>Mariners v Angels</t>
  </si>
  <si>
    <t>.</t>
  </si>
  <si>
    <t>NEWJERSEY</t>
  </si>
  <si>
    <t>NCAAF</t>
  </si>
  <si>
    <t>Lsu</t>
  </si>
  <si>
    <t>Byu</t>
  </si>
  <si>
    <t>Smu</t>
  </si>
  <si>
    <t>Utsa</t>
  </si>
  <si>
    <t>Ucla</t>
  </si>
  <si>
    <t>Kansas City</t>
  </si>
  <si>
    <t>Pittsburgh</t>
  </si>
  <si>
    <t>N.Y. Mets</t>
  </si>
  <si>
    <t>Philadelphia</t>
  </si>
  <si>
    <t>Toronto</t>
  </si>
  <si>
    <t>Baltimore</t>
  </si>
  <si>
    <t>Minnesota</t>
  </si>
  <si>
    <t>Detroit</t>
  </si>
  <si>
    <t>Washington</t>
  </si>
  <si>
    <t>Miami</t>
  </si>
  <si>
    <t>St. Louis</t>
  </si>
  <si>
    <t>Atlanta</t>
  </si>
  <si>
    <t>Cincinnati</t>
  </si>
  <si>
    <t>Milwaukee</t>
  </si>
  <si>
    <t>Tampa Bay</t>
  </si>
  <si>
    <t>Texas</t>
  </si>
  <si>
    <t>Seattle</t>
  </si>
  <si>
    <t>Houston</t>
  </si>
  <si>
    <t>Chi. Cubs</t>
  </si>
  <si>
    <t>Arizona</t>
  </si>
  <si>
    <t>San Francisco</t>
  </si>
  <si>
    <t>San Diego</t>
  </si>
  <si>
    <t>Colorado</t>
  </si>
  <si>
    <t>L.A. Dodgers</t>
  </si>
  <si>
    <t>Boston</t>
  </si>
  <si>
    <t>Chi. White Sox</t>
  </si>
  <si>
    <t>Cleveland</t>
  </si>
  <si>
    <t>L.A. Angels</t>
  </si>
  <si>
    <t>N.Y. Yankees</t>
  </si>
  <si>
    <t>Oakland</t>
  </si>
  <si>
    <t>Diamondbacks</t>
  </si>
  <si>
    <t>Athletics</t>
  </si>
  <si>
    <t>Nationals</t>
  </si>
  <si>
    <t>NEW JERSEY IN-PLAY SCHEDULE </t>
  </si>
  <si>
    <t>START (PST)</t>
  </si>
  <si>
    <t>EVENT</t>
  </si>
  <si>
    <t>LEAGUE</t>
  </si>
  <si>
    <t>SPORT</t>
  </si>
  <si>
    <t>MARKETS</t>
  </si>
  <si>
    <t>DATE</t>
  </si>
  <si>
    <t>NEVADA IN-PLAY SCHEDULE </t>
  </si>
  <si>
    <t>MLB</t>
  </si>
  <si>
    <t>Baseball</t>
  </si>
  <si>
    <t>START (ET)</t>
  </si>
  <si>
    <t>Date</t>
  </si>
  <si>
    <t>FULL</t>
  </si>
  <si>
    <t>https://www.cbssports.com/mlb/schedules</t>
  </si>
  <si>
    <t>NFL</t>
  </si>
  <si>
    <t>Football</t>
  </si>
  <si>
    <t>Buffalo</t>
  </si>
  <si>
    <t>Carolina</t>
  </si>
  <si>
    <t>Chicago</t>
  </si>
  <si>
    <t>Dallas</t>
  </si>
  <si>
    <t>Denver</t>
  </si>
  <si>
    <t>Green Bay</t>
  </si>
  <si>
    <t>Indianapolis</t>
  </si>
  <si>
    <t>Jacksonville</t>
  </si>
  <si>
    <t>L.A. Chargers</t>
  </si>
  <si>
    <t>L.A. Rams</t>
  </si>
  <si>
    <t>N.Y. Giants</t>
  </si>
  <si>
    <t>N.Y. Jets</t>
  </si>
  <si>
    <t>New England</t>
  </si>
  <si>
    <t>New Orleans</t>
  </si>
  <si>
    <t>Tennessee</t>
  </si>
  <si>
    <t>Falcons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</si>
  <si>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</si>
  <si>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</si>
  <si>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</si>
  <si>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</si>
  <si>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</si>
  <si>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</si>
  <si>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</si>
  <si>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</si>
  <si>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</si>
  <si>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</si>
  <si>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</si>
  <si>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</si>
  <si>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</si>
  <si>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</si>
  <si>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Chargers</t>
  </si>
  <si>
    <t>Rams</t>
  </si>
  <si>
    <t>Dolphins</t>
  </si>
  <si>
    <t>Vikings</t>
  </si>
  <si>
    <t>Jets</t>
  </si>
  <si>
    <t>Patriots</t>
  </si>
  <si>
    <t>Saints</t>
  </si>
  <si>
    <t>Raiders</t>
  </si>
  <si>
    <t>Eagles</t>
  </si>
  <si>
    <t>Steelers</t>
  </si>
  <si>
    <t>49ers</t>
  </si>
  <si>
    <t>Seahawks</t>
  </si>
  <si>
    <t>Buccaneers</t>
  </si>
  <si>
    <t>Titans</t>
  </si>
  <si>
    <t>Redskins</t>
  </si>
  <si>
    <t>https://www.cbssports.com/nfl/schedules</t>
  </si>
  <si>
    <t>Air Force</t>
  </si>
  <si>
    <t>Akron</t>
  </si>
  <si>
    <t>Alabama</t>
  </si>
  <si>
    <t>Arkansas</t>
  </si>
  <si>
    <t>Auburn</t>
  </si>
  <si>
    <t>Baylor</t>
  </si>
  <si>
    <t>Boston College</t>
  </si>
  <si>
    <t>Bowling Green</t>
  </si>
  <si>
    <t>California</t>
  </si>
  <si>
    <t>UCF</t>
  </si>
  <si>
    <t>Central Michigan</t>
  </si>
  <si>
    <t>Charlotte</t>
  </si>
  <si>
    <t>Clemson</t>
  </si>
  <si>
    <t>Coastal Carolina</t>
  </si>
  <si>
    <t>Connecticut</t>
  </si>
  <si>
    <t>Duke</t>
  </si>
  <si>
    <t>Eastern Michigan</t>
  </si>
  <si>
    <t>East Carolina</t>
  </si>
  <si>
    <t>FIU</t>
  </si>
  <si>
    <t>Florida</t>
  </si>
  <si>
    <t>Florida Atlantic</t>
  </si>
  <si>
    <t>Georgia</t>
  </si>
  <si>
    <t>Georgia Southern</t>
  </si>
  <si>
    <t>Georgia Tech</t>
  </si>
  <si>
    <t>Illinois</t>
  </si>
  <si>
    <t>Indiana</t>
  </si>
  <si>
    <t>Iowa</t>
  </si>
  <si>
    <t>Kansas</t>
  </si>
  <si>
    <t>Kent St</t>
  </si>
  <si>
    <t>Kentucky</t>
  </si>
  <si>
    <t>Louisiana Tech</t>
  </si>
  <si>
    <t>Louisiana-Lafayette</t>
  </si>
  <si>
    <t>Louisiana-Monroe</t>
  </si>
  <si>
    <t>Louisville</t>
  </si>
  <si>
    <t>Marshall</t>
  </si>
  <si>
    <t>Maryland</t>
  </si>
  <si>
    <t>Massachusetts</t>
  </si>
  <si>
    <t>Memphis</t>
  </si>
  <si>
    <t>Miami (FL)</t>
  </si>
  <si>
    <t>Miami (OH)</t>
  </si>
  <si>
    <t>Michigan</t>
  </si>
  <si>
    <t>Middle Tennessee</t>
  </si>
  <si>
    <t>Ole Miss</t>
  </si>
  <si>
    <t>Missouri</t>
  </si>
  <si>
    <t>Navy</t>
  </si>
  <si>
    <t>Nebraska</t>
  </si>
  <si>
    <t>Nevada</t>
  </si>
  <si>
    <t>UNLV</t>
  </si>
  <si>
    <t>New Mexico</t>
  </si>
  <si>
    <t>North Carolina</t>
  </si>
  <si>
    <t>North Texas</t>
  </si>
  <si>
    <t>NIU</t>
  </si>
  <si>
    <t>Northwestern</t>
  </si>
  <si>
    <t>Notre Dame</t>
  </si>
  <si>
    <t>Ohio</t>
  </si>
  <si>
    <t>Oklahoma</t>
  </si>
  <si>
    <t>Old Dominion</t>
  </si>
  <si>
    <t>Oregon</t>
  </si>
  <si>
    <t>Purdue</t>
  </si>
  <si>
    <t>Rice</t>
  </si>
  <si>
    <t>Rutgers</t>
  </si>
  <si>
    <t>South Alabama</t>
  </si>
  <si>
    <t>South Carolina</t>
  </si>
  <si>
    <t>South Florida</t>
  </si>
  <si>
    <t>Southern Miss</t>
  </si>
  <si>
    <t>Stanford</t>
  </si>
  <si>
    <t>Syracuse</t>
  </si>
  <si>
    <t>Temple</t>
  </si>
  <si>
    <t>Texas A&amp;M</t>
  </si>
  <si>
    <t>Texas Tech</t>
  </si>
  <si>
    <t>UTEP</t>
  </si>
  <si>
    <t>Toledo</t>
  </si>
  <si>
    <t>Troy</t>
  </si>
  <si>
    <t>Tulane</t>
  </si>
  <si>
    <t>Tulsa</t>
  </si>
  <si>
    <t>UAB</t>
  </si>
  <si>
    <t>Utah</t>
  </si>
  <si>
    <t>Vanderbilt</t>
  </si>
  <si>
    <t>Virginia</t>
  </si>
  <si>
    <t>Virginia Tech</t>
  </si>
  <si>
    <t>Wake Forest</t>
  </si>
  <si>
    <t>West Virginia</t>
  </si>
  <si>
    <t>Western Kentucky</t>
  </si>
  <si>
    <t>Western Michigan</t>
  </si>
  <si>
    <t>Wisconsin</t>
  </si>
  <si>
    <t>Wyoming</t>
  </si>
  <si>
    <t>Ucf</t>
  </si>
  <si>
    <t>Hawaii</t>
  </si>
  <si>
    <t>Unlv</t>
  </si>
  <si>
    <t>Niu</t>
  </si>
  <si>
    <t>Usc</t>
  </si>
  <si>
    <t>Tcu</t>
  </si>
  <si>
    <t>Utep</t>
  </si>
  <si>
    <t>Uab</t>
  </si>
  <si>
    <t>Miami (Fl)</t>
  </si>
  <si>
    <t>Miami (Oh)</t>
  </si>
  <si>
    <t>FROM US SPORTS SCHEDULE EMAIL</t>
  </si>
  <si>
    <t>DEMO</t>
  </si>
  <si>
    <t>:</t>
  </si>
  <si>
    <t>EXAMPLE</t>
  </si>
  <si>
    <t>PASTE FROM FIRST GAME TIME INTO CELL N4, THEN RIGHT CLICK, PASTE SPECIAL, MATCH DESTINATION FORMAT</t>
  </si>
  <si>
    <t>PASTE FROM DATE INTO CELL O4, OR FROM FIRST GAME INTO CELL O6 FROM CBS, THEN RIGHT CLICK, PASTE SPECIAL, MATCH DESTINATION FORMAT</t>
  </si>
  <si>
    <t>PASTE FROM DATE INTO CELL N4, OR FROM FIRST GAME INTO CELL N6 FROM CBS, THEN RIGHT CLICK, PASTE SPECIAL, MATCH DESTINATION FORMAT</t>
  </si>
  <si>
    <t>WARNING</t>
  </si>
  <si>
    <t>Anaheim</t>
  </si>
  <si>
    <t>Calgary</t>
  </si>
  <si>
    <t>Columbus</t>
  </si>
  <si>
    <t>Edmonton</t>
  </si>
  <si>
    <t>Los Angeles</t>
  </si>
  <si>
    <t>Montreal</t>
  </si>
  <si>
    <t>N.Y. Islanders</t>
  </si>
  <si>
    <t>N.Y. Rangers</t>
  </si>
  <si>
    <t>Nashville</t>
  </si>
  <si>
    <t>New Jersey</t>
  </si>
  <si>
    <t>Ottawa</t>
  </si>
  <si>
    <t>San Jose</t>
  </si>
  <si>
    <t>Vancouver</t>
  </si>
  <si>
    <t>Vegas</t>
  </si>
  <si>
    <t>Winnipeg</t>
  </si>
  <si>
    <t>Ducks</t>
  </si>
  <si>
    <t>Coyotes</t>
  </si>
  <si>
    <t>Bruins</t>
  </si>
  <si>
    <t>Sabres</t>
  </si>
  <si>
    <t>Flames</t>
  </si>
  <si>
    <t>Hurricanes</t>
  </si>
  <si>
    <t>Blackhawks</t>
  </si>
  <si>
    <t>Avalanche</t>
  </si>
  <si>
    <t>Blue Jackets</t>
  </si>
  <si>
    <t>Stars</t>
  </si>
  <si>
    <t>Red Wings</t>
  </si>
  <si>
    <t>Oilers</t>
  </si>
  <si>
    <t>Kings</t>
  </si>
  <si>
    <t>Wild</t>
  </si>
  <si>
    <t>Canadiens</t>
  </si>
  <si>
    <t>Islanders</t>
  </si>
  <si>
    <t>Predators</t>
  </si>
  <si>
    <t>Devils</t>
  </si>
  <si>
    <t>Senators</t>
  </si>
  <si>
    <t>Flyers</t>
  </si>
  <si>
    <t>Penguins</t>
  </si>
  <si>
    <t>Sharks</t>
  </si>
  <si>
    <t>Blues</t>
  </si>
  <si>
    <t>Lightning</t>
  </si>
  <si>
    <t>Maple Leafs</t>
  </si>
  <si>
    <t>Canucks</t>
  </si>
  <si>
    <t>Golden Knights</t>
  </si>
  <si>
    <t>Capitals</t>
  </si>
  <si>
    <t>https://www.cbssports.com/nhl/schedules</t>
  </si>
  <si>
    <t>Hockey</t>
  </si>
  <si>
    <t>north carolina</t>
  </si>
  <si>
    <t>north texas</t>
  </si>
  <si>
    <t>northern illinois</t>
  </si>
  <si>
    <t>xxx</t>
  </si>
  <si>
    <t>aaa</t>
  </si>
  <si>
    <t>Northern Illinois</t>
  </si>
  <si>
    <t>Kent State</t>
  </si>
  <si>
    <t>Appalachian State</t>
  </si>
  <si>
    <t>Arizona State</t>
  </si>
  <si>
    <t>Arkansas State</t>
  </si>
  <si>
    <t>Ball State</t>
  </si>
  <si>
    <t>Boise State</t>
  </si>
  <si>
    <t>Colorado State</t>
  </si>
  <si>
    <t>Florida State</t>
  </si>
  <si>
    <t>Fresno State</t>
  </si>
  <si>
    <t>Georgia State</t>
  </si>
  <si>
    <t>Kansas State</t>
  </si>
  <si>
    <t>Iowa State</t>
  </si>
  <si>
    <t>Mississippi State</t>
  </si>
  <si>
    <t>New Mexico State</t>
  </si>
  <si>
    <t>Ohio State</t>
  </si>
  <si>
    <t>Oklahoma State</t>
  </si>
  <si>
    <t>Oregon State</t>
  </si>
  <si>
    <t>San Diego State</t>
  </si>
  <si>
    <t>San Jose State</t>
  </si>
  <si>
    <t>Texas State</t>
  </si>
  <si>
    <t>Utah State</t>
  </si>
  <si>
    <t>Washington State</t>
  </si>
  <si>
    <t>North Carolina State</t>
  </si>
  <si>
    <t>Michigan State</t>
  </si>
  <si>
    <t>Florida International</t>
  </si>
  <si>
    <t>Army</t>
  </si>
  <si>
    <t>Penn State</t>
  </si>
  <si>
    <t>Princeton</t>
  </si>
  <si>
    <t>Columbia</t>
  </si>
  <si>
    <t>https://www.cbssports.com/nba/schedules</t>
  </si>
  <si>
    <t>Brooklyn</t>
  </si>
  <si>
    <t>Golden St.</t>
  </si>
  <si>
    <t>L.A. Clippers</t>
  </si>
  <si>
    <t>L.A. Lakers</t>
  </si>
  <si>
    <t>New York</t>
  </si>
  <si>
    <t>Oklahoma City</t>
  </si>
  <si>
    <t>Orlando</t>
  </si>
  <si>
    <t>Phoenix</t>
  </si>
  <si>
    <t>Portland</t>
  </si>
  <si>
    <t>Sacramento</t>
  </si>
  <si>
    <t>San Antonio</t>
  </si>
  <si>
    <t>Basketball</t>
  </si>
  <si>
    <t>Hawks</t>
  </si>
  <si>
    <t>Celtics</t>
  </si>
  <si>
    <t>Nets</t>
  </si>
  <si>
    <t>Hornets</t>
  </si>
  <si>
    <t>Bulls</t>
  </si>
  <si>
    <t>Cavaliers</t>
  </si>
  <si>
    <t>Mavericks</t>
  </si>
  <si>
    <t>Nuggets</t>
  </si>
  <si>
    <t>Pistons</t>
  </si>
  <si>
    <t>Warriors</t>
  </si>
  <si>
    <t>Rockets</t>
  </si>
  <si>
    <t>Pacers</t>
  </si>
  <si>
    <t>Clippers</t>
  </si>
  <si>
    <t>Lakers</t>
  </si>
  <si>
    <t>Grizzlies</t>
  </si>
  <si>
    <t>Heat</t>
  </si>
  <si>
    <t>Bucks</t>
  </si>
  <si>
    <t>Timberwolves</t>
  </si>
  <si>
    <t>Pelicans</t>
  </si>
  <si>
    <t>Knicks</t>
  </si>
  <si>
    <t>Thunder</t>
  </si>
  <si>
    <t>Magic</t>
  </si>
  <si>
    <t>76ers</t>
  </si>
  <si>
    <t>Suns</t>
  </si>
  <si>
    <t>Trail Blazers</t>
  </si>
  <si>
    <t>Spurs</t>
  </si>
  <si>
    <t>Raptors</t>
  </si>
  <si>
    <t>Jazz</t>
  </si>
  <si>
    <t>Wizards</t>
  </si>
  <si>
    <t>NHL</t>
  </si>
  <si>
    <t>Inc 1st 5 &amp; 7</t>
  </si>
  <si>
    <t>Yale</t>
  </si>
  <si>
    <t>NFLN</t>
  </si>
  <si>
    <t>Nissan Stadium</t>
  </si>
  <si>
    <t>Tickets starting at $50.74</t>
  </si>
  <si>
    <t>StubHub Center</t>
  </si>
  <si>
    <t>Tickets starting at $194.22</t>
  </si>
  <si>
    <t>START (CST)</t>
  </si>
  <si>
    <t>MISSISSIPPI IN-PLAY SCHEDULE </t>
  </si>
  <si>
    <t>Charleston Southern</t>
  </si>
  <si>
    <t>Western Carolina</t>
  </si>
  <si>
    <t>Uconn</t>
  </si>
  <si>
    <t>Murray State</t>
  </si>
  <si>
    <t>Western Illinois</t>
  </si>
  <si>
    <t>Eastern Kentucky</t>
  </si>
  <si>
    <t>UT Martin</t>
  </si>
  <si>
    <t>Northern Arizona</t>
  </si>
  <si>
    <t>Fordham</t>
  </si>
  <si>
    <t>Eastern Illinois</t>
  </si>
  <si>
    <t>UL Monroe</t>
  </si>
  <si>
    <t>Morgan State</t>
  </si>
  <si>
    <t>Miami (Ohio)</t>
  </si>
  <si>
    <t>NC State</t>
  </si>
  <si>
    <t>USF</t>
  </si>
  <si>
    <t>Holy Cross</t>
  </si>
  <si>
    <t>Towson</t>
  </si>
  <si>
    <t>Liberty</t>
  </si>
  <si>
    <t>Idaho State</t>
  </si>
  <si>
    <t>Southern Utah</t>
  </si>
  <si>
    <t>Wofford</t>
  </si>
  <si>
    <t>Howard Bison</t>
  </si>
  <si>
    <t>Howard</t>
  </si>
  <si>
    <t>Princeton Tigers</t>
  </si>
  <si>
    <t>Duquesne Dukes</t>
  </si>
  <si>
    <t>Duquesne</t>
  </si>
  <si>
    <t>Louisville Cardinals</t>
  </si>
  <si>
    <t>Miami-Florida Hurricanes</t>
  </si>
  <si>
    <t>Miami Florida</t>
  </si>
  <si>
    <t>Wagner</t>
  </si>
  <si>
    <t>Wagner Seahawks</t>
  </si>
  <si>
    <t>Seton Hall Pirates</t>
  </si>
  <si>
    <t>Seton Hall</t>
  </si>
  <si>
    <t xml:space="preserve">North Florida </t>
  </si>
  <si>
    <t>North Florida Ospreys</t>
  </si>
  <si>
    <t>Florida Gators</t>
  </si>
  <si>
    <t>Bucknell Bison</t>
  </si>
  <si>
    <t>Bucknell</t>
  </si>
  <si>
    <t>Fairfield Stags</t>
  </si>
  <si>
    <t>Fairfield</t>
  </si>
  <si>
    <t>Hartford</t>
  </si>
  <si>
    <t>Hartford Hawks</t>
  </si>
  <si>
    <t>Central Connecticut State</t>
  </si>
  <si>
    <t>Central Connecticut State Blue Devils</t>
  </si>
  <si>
    <t>Kansas Jayhawks</t>
  </si>
  <si>
    <t>Virginia Tech Hokies</t>
  </si>
  <si>
    <t>Clemson Tigers</t>
  </si>
  <si>
    <t>Duke Blue Devils</t>
  </si>
  <si>
    <t>Ball State Cardinals</t>
  </si>
  <si>
    <t>Appalachian State Mountaineers</t>
  </si>
  <si>
    <t>Michigan Wolverines</t>
  </si>
  <si>
    <t>Jacksonville Dolphins</t>
  </si>
  <si>
    <t>Xavier</t>
  </si>
  <si>
    <t>Xavier Musketeers</t>
  </si>
  <si>
    <t>Yale Bulldogs</t>
  </si>
  <si>
    <t>Stony Brook Seawolves</t>
  </si>
  <si>
    <t>Stony Brook</t>
  </si>
  <si>
    <t>Sacred Heart</t>
  </si>
  <si>
    <t>Sacred Heart Pioneers</t>
  </si>
  <si>
    <t>Providence</t>
  </si>
  <si>
    <t>Providence Friars</t>
  </si>
  <si>
    <t>Holy Cross Crusaders</t>
  </si>
  <si>
    <t>Maryland Terrapins</t>
  </si>
  <si>
    <t>Jacksonville State Gamecocks</t>
  </si>
  <si>
    <t>Jacksonville State</t>
  </si>
  <si>
    <t>SMU Mustangs</t>
  </si>
  <si>
    <t>Southern Methodist Mustangs</t>
  </si>
  <si>
    <t>Primary</t>
  </si>
  <si>
    <t>Florida Gulf Coast</t>
  </si>
  <si>
    <t>Florida Gulf Coast Eagles</t>
  </si>
  <si>
    <t>Saint Louis</t>
  </si>
  <si>
    <t>Saint Louis Billikens</t>
  </si>
  <si>
    <t>Loyola Maryland</t>
  </si>
  <si>
    <t>Loyola Maryland Greyhounds</t>
  </si>
  <si>
    <t>Marquette</t>
  </si>
  <si>
    <t>Marquette Golden Eagles</t>
  </si>
  <si>
    <t>Drexel</t>
  </si>
  <si>
    <t>Drexel Dragons</t>
  </si>
  <si>
    <t>Temple Owls</t>
  </si>
  <si>
    <t>Cleveland State</t>
  </si>
  <si>
    <t>Cleveland State Vikings</t>
  </si>
  <si>
    <t>Minnesota Golden Gophers</t>
  </si>
  <si>
    <t>Arkansas Pine Bluff</t>
  </si>
  <si>
    <t>Arkansas Pine Bluff Golden Lions</t>
  </si>
  <si>
    <t>South Florida Bulls</t>
  </si>
  <si>
    <t>UC Davis Aggies</t>
  </si>
  <si>
    <t>UC Davis</t>
  </si>
  <si>
    <t>Loyola Chicago Ramblers</t>
  </si>
  <si>
    <t>Loyola Chicago</t>
  </si>
  <si>
    <t>Army Black Knights</t>
  </si>
  <si>
    <t>Villanova Wildcats</t>
  </si>
  <si>
    <t>Villanova</t>
  </si>
  <si>
    <t>Alcorn State Braves</t>
  </si>
  <si>
    <t>Alcorn State</t>
  </si>
  <si>
    <t>DePaul Blue Demons</t>
  </si>
  <si>
    <t>DePaul</t>
  </si>
  <si>
    <t>California Riverside Highlanders</t>
  </si>
  <si>
    <t>St Mary's Gaels</t>
  </si>
  <si>
    <t>St Marys Gaels</t>
  </si>
  <si>
    <t>Saint Mary's Gaels</t>
  </si>
  <si>
    <t>Saint Marys Gaels</t>
  </si>
  <si>
    <t>Wisconsin Badgers</t>
  </si>
  <si>
    <t>Nebraska Cornhuskers</t>
  </si>
  <si>
    <t>Denver Pioneers</t>
  </si>
  <si>
    <t>Colorado State Rams</t>
  </si>
  <si>
    <t>Kennesaw State Owls</t>
  </si>
  <si>
    <t>Kennesaw State</t>
  </si>
  <si>
    <t>Creighton Bluejays</t>
  </si>
  <si>
    <t>Creighton</t>
  </si>
  <si>
    <t>Georgia Southern Eagles</t>
  </si>
  <si>
    <t>Auburn Tigers</t>
  </si>
  <si>
    <t>Saint Mary's</t>
  </si>
  <si>
    <t>St Louis Billikens</t>
  </si>
  <si>
    <t>Saint Francis Brooklyn Terriers</t>
  </si>
  <si>
    <t>St Francis Brooklyn Terriers</t>
  </si>
  <si>
    <t>Fordham Rams</t>
  </si>
  <si>
    <t>Michigan State Spartans</t>
  </si>
  <si>
    <t>Kentucky Wildcats</t>
  </si>
  <si>
    <t>Pepperdine Waves</t>
  </si>
  <si>
    <t>Pepperdine</t>
  </si>
  <si>
    <t>California Golden Bears</t>
  </si>
  <si>
    <t>California Irvine Anteaters</t>
  </si>
  <si>
    <t>Cal Irvine</t>
  </si>
  <si>
    <t>San Diego Toreros</t>
  </si>
  <si>
    <t>UNLV Rebels</t>
  </si>
  <si>
    <t>Montana State Bobcats</t>
  </si>
  <si>
    <t>Montana State</t>
  </si>
  <si>
    <t>Utah State Aggies</t>
  </si>
  <si>
    <t>Utah Utes</t>
  </si>
  <si>
    <t>Nevada Wolf Pack</t>
  </si>
  <si>
    <t>Florida AM Rattlers</t>
  </si>
  <si>
    <t>Florida A&amp;M</t>
  </si>
  <si>
    <t>Florida A&amp;M Rattlers</t>
  </si>
  <si>
    <t>USC Trojans</t>
  </si>
  <si>
    <t>Purdue Fort Wayne Mastodons</t>
  </si>
  <si>
    <t>BK</t>
  </si>
  <si>
    <t>Wake Forest Demon Deacons</t>
  </si>
  <si>
    <t>Boston College Eagles</t>
  </si>
  <si>
    <t>Mercer Bears</t>
  </si>
  <si>
    <t>St Johns Red Storm</t>
  </si>
  <si>
    <t>St John's Red Storm</t>
  </si>
  <si>
    <t>St. John's Red Storm</t>
  </si>
  <si>
    <t>St. Johns Red Storm</t>
  </si>
  <si>
    <t>Saint Johns Red Storm</t>
  </si>
  <si>
    <t>Saint John's Red Storm</t>
  </si>
  <si>
    <t>IUPUI Jaguars</t>
  </si>
  <si>
    <t>IUPUI</t>
  </si>
  <si>
    <t>Butler Bulldogs</t>
  </si>
  <si>
    <t>Butler</t>
  </si>
  <si>
    <t>Mount St Marys Mountaineers</t>
  </si>
  <si>
    <t>Mount St Mary's Mountaineers</t>
  </si>
  <si>
    <t>Mount St. Marys Mountaineers</t>
  </si>
  <si>
    <t>Mount St. Mary.s Mountaineers</t>
  </si>
  <si>
    <t>Mount Saint Mary's Mountaineers</t>
  </si>
  <si>
    <t>Mount Saint. Marys Mountaineers</t>
  </si>
  <si>
    <t>Georgetown Hoyas</t>
  </si>
  <si>
    <t>Georgetown</t>
  </si>
  <si>
    <t>Wisconsin Green Bay Phoenix</t>
  </si>
  <si>
    <t>Wisconsin Green Bay</t>
  </si>
  <si>
    <t>Wisc Green Bay Phoenix</t>
  </si>
  <si>
    <t>Purdue Boilermakers</t>
  </si>
  <si>
    <t>Florida State Seminoles</t>
  </si>
  <si>
    <t>Pittsburgh Panthers</t>
  </si>
  <si>
    <t>Southeastern Louisiana Lions</t>
  </si>
  <si>
    <t>Southeastern Louisiana</t>
  </si>
  <si>
    <t>Tulane Green Wave</t>
  </si>
  <si>
    <t>Cincinnati Bearcats</t>
  </si>
  <si>
    <t>Ohio State Buckeyes</t>
  </si>
  <si>
    <t>Northern Arizona Lumberjacks</t>
  </si>
  <si>
    <t>Arizona Wildcats</t>
  </si>
  <si>
    <t>Montana Grizzlies</t>
  </si>
  <si>
    <t>Montana</t>
  </si>
  <si>
    <t>Stanford Cardinal</t>
  </si>
  <si>
    <t>Long Beach State 49ers</t>
  </si>
  <si>
    <t>Long Beach State</t>
  </si>
  <si>
    <t>Long Beach State 49rs</t>
  </si>
  <si>
    <t>Pennsylvania Quakers</t>
  </si>
  <si>
    <t>Pennsylvania</t>
  </si>
  <si>
    <t>Alabama Crimson Tide</t>
  </si>
  <si>
    <t>VMI Keydets</t>
  </si>
  <si>
    <t>East Carolina Pirates</t>
  </si>
  <si>
    <t>Western Carolina Catamounts</t>
  </si>
  <si>
    <t>Georgia Bulldogs</t>
  </si>
  <si>
    <t>UCLA Bruins</t>
  </si>
  <si>
    <t>Western Illinois Leathernecks</t>
  </si>
  <si>
    <t>Indiana Hoosiers</t>
  </si>
  <si>
    <t>Bradley Braves</t>
  </si>
  <si>
    <t>Bradley</t>
  </si>
  <si>
    <t>Saint Josephs Hawks</t>
  </si>
  <si>
    <t>Saint Joseph's Hawks</t>
  </si>
  <si>
    <t>St Josephs Hawks</t>
  </si>
  <si>
    <t>St Joseph's Hawks</t>
  </si>
  <si>
    <t>St. Josephs Hawks</t>
  </si>
  <si>
    <t>St. Joseph's Hawks</t>
  </si>
  <si>
    <t>St. Louis Billikens</t>
  </si>
  <si>
    <t>George Washington</t>
  </si>
  <si>
    <t>George Washington Colonials</t>
  </si>
  <si>
    <t>Towson Tigers</t>
  </si>
  <si>
    <t>Chattanooga Mocs</t>
  </si>
  <si>
    <t>Chattanooga</t>
  </si>
  <si>
    <t>Eastern Kentucky Colonels</t>
  </si>
  <si>
    <t>Samford Bulldogs</t>
  </si>
  <si>
    <t>Samford</t>
  </si>
  <si>
    <t>Morehead State Eagles</t>
  </si>
  <si>
    <t>Morehead State</t>
  </si>
  <si>
    <t>Ohio Bobcats</t>
  </si>
  <si>
    <t>Ohio U</t>
  </si>
  <si>
    <t>St. Bonaventure Bonnies</t>
  </si>
  <si>
    <t>St Bonaventure Bonnies</t>
  </si>
  <si>
    <t>St Bonaventure</t>
  </si>
  <si>
    <t>Saint Bonaventure Bonnies</t>
  </si>
  <si>
    <t>St. Francis Brooklyn Terriers</t>
  </si>
  <si>
    <t>UT Rio Grande Valley Vaqueros</t>
  </si>
  <si>
    <t>UT Rio Grande Valley</t>
  </si>
  <si>
    <t>South Dakota State Jackrabbits</t>
  </si>
  <si>
    <t>South Dakota State</t>
  </si>
  <si>
    <t>Rice Owls</t>
  </si>
  <si>
    <t>Arkansas Razorbacks</t>
  </si>
  <si>
    <t>FIU Panthers</t>
  </si>
  <si>
    <t>Mississippi State Bulldogs</t>
  </si>
  <si>
    <t>Arkansas Little Rock</t>
  </si>
  <si>
    <t>Little Rock Trojans</t>
  </si>
  <si>
    <t>Missouri State Bears</t>
  </si>
  <si>
    <t>Missouri State</t>
  </si>
  <si>
    <t>Old Dominion Monarchs</t>
  </si>
  <si>
    <t>Northern Iowa Panthers</t>
  </si>
  <si>
    <t>Northern Iowa</t>
  </si>
  <si>
    <t>UTSA Roadrunners</t>
  </si>
  <si>
    <t>Texas-San Antonio</t>
  </si>
  <si>
    <t>Oklahoma Sooners</t>
  </si>
  <si>
    <t>North Dakota State Bison</t>
  </si>
  <si>
    <t>North Dakota State</t>
  </si>
  <si>
    <t>Kansas State Wildcats</t>
  </si>
  <si>
    <t>Northern Colorado Bears</t>
  </si>
  <si>
    <t>Northern Colorado</t>
  </si>
  <si>
    <t>Texas Longhorns</t>
  </si>
  <si>
    <t>Texas Tech Red Raiders</t>
  </si>
  <si>
    <t>Eastern Illinois Panthers</t>
  </si>
  <si>
    <t>Toledo Rockets</t>
  </si>
  <si>
    <t>Valparaiso Crusaders</t>
  </si>
  <si>
    <t>Valparaiso</t>
  </si>
  <si>
    <t>Tennessee Tech Golden Eagles</t>
  </si>
  <si>
    <t>Tennessee Tech</t>
  </si>
  <si>
    <t>Western Kentucky Hilltoppers</t>
  </si>
  <si>
    <t>Omaha Mavericks</t>
  </si>
  <si>
    <t>Nebraska Omaha</t>
  </si>
  <si>
    <t>Wichita State Shockers</t>
  </si>
  <si>
    <t>Wichita State</t>
  </si>
  <si>
    <t>Georgia Tech Yellow Jackets</t>
  </si>
  <si>
    <t>NC State Wolfpack</t>
  </si>
  <si>
    <t>Cal State Fullerton Titans</t>
  </si>
  <si>
    <t>CS Fullerton</t>
  </si>
  <si>
    <t>Fresno State Bulldogs</t>
  </si>
  <si>
    <t>Oregon Ducks</t>
  </si>
  <si>
    <t>Idaho State Bengals</t>
  </si>
  <si>
    <t>Wyoming Cowboys</t>
  </si>
  <si>
    <t>Cal State Northridge Matadors</t>
  </si>
  <si>
    <t>Oregon State Beavers</t>
  </si>
  <si>
    <t>St John's</t>
  </si>
  <si>
    <t>Mount St Mary's</t>
  </si>
  <si>
    <t>Saint Joseph's</t>
  </si>
  <si>
    <t>Oral Roberts Golden Eagles</t>
  </si>
  <si>
    <t>Oral Roberts</t>
  </si>
  <si>
    <t>Oklahoma State Cowboys</t>
  </si>
  <si>
    <t>Southeast Missouri State Redhawks</t>
  </si>
  <si>
    <t>Southeast Missouri State</t>
  </si>
  <si>
    <t>Virginia Cavaliers</t>
  </si>
  <si>
    <t>Syracuse Orange</t>
  </si>
  <si>
    <t>College BK</t>
  </si>
  <si>
    <t>Bryant Bulldogs</t>
  </si>
  <si>
    <t>Bryant</t>
  </si>
  <si>
    <t>Rutgers Scarlet Knights</t>
  </si>
  <si>
    <t>Air Force Falcons</t>
  </si>
  <si>
    <t>Robert Morris Colonials</t>
  </si>
  <si>
    <t>Robert Morris</t>
  </si>
  <si>
    <t>Marshall Thundering Herd</t>
  </si>
  <si>
    <t>Presbyterian Blue Hose</t>
  </si>
  <si>
    <t>Presbyterian</t>
  </si>
  <si>
    <t>Winthrop Eagles</t>
  </si>
  <si>
    <t>Winthrop</t>
  </si>
  <si>
    <t>Drake Bulldogs</t>
  </si>
  <si>
    <t>Drake</t>
  </si>
  <si>
    <t>UAB Blazers</t>
  </si>
  <si>
    <t>Ala-Birm</t>
  </si>
  <si>
    <t>Troy Trojans</t>
  </si>
  <si>
    <t>Seattle Redhawks</t>
  </si>
  <si>
    <t>Washington State Cougars</t>
  </si>
  <si>
    <t>Florida Atlantic Owls</t>
  </si>
  <si>
    <t>Miami Florida Hurricanes</t>
  </si>
  <si>
    <t>Miami (FL) Hurricanes</t>
  </si>
  <si>
    <t>Dartmouth Big Green</t>
  </si>
  <si>
    <t>Dartmouth</t>
  </si>
  <si>
    <t>Buffalo Bulls</t>
  </si>
  <si>
    <t>Harvard Crimson</t>
  </si>
  <si>
    <t>Harvard</t>
  </si>
  <si>
    <t>Northeastern Huskies</t>
  </si>
  <si>
    <t>Northeastern</t>
  </si>
  <si>
    <t>Niagara Purple Eagles</t>
  </si>
  <si>
    <t>Niagara</t>
  </si>
  <si>
    <t>Arkansas State Red Wolves</t>
  </si>
  <si>
    <t>Ole Miss Rebels</t>
  </si>
  <si>
    <t>North Carolina Tar Heels</t>
  </si>
  <si>
    <t>UNC Wilmington Seahawks</t>
  </si>
  <si>
    <t>NC Wilmington</t>
  </si>
  <si>
    <t>UIC Flames</t>
  </si>
  <si>
    <t>Illinois Chicago</t>
  </si>
  <si>
    <t>Memphis Tigers</t>
  </si>
  <si>
    <t>North Texas Mean Green</t>
  </si>
  <si>
    <t>VCU Rams</t>
  </si>
  <si>
    <t>Akron Zips</t>
  </si>
  <si>
    <t>West Virginia Mountaineers</t>
  </si>
  <si>
    <t>Siena Saints</t>
  </si>
  <si>
    <t>Siena</t>
  </si>
  <si>
    <t>Furman Paladins</t>
  </si>
  <si>
    <t>Furman</t>
  </si>
  <si>
    <t>Marist Red Foxes</t>
  </si>
  <si>
    <t>Marist</t>
  </si>
  <si>
    <t>Bowling Green Falcons</t>
  </si>
  <si>
    <t>LSU Tigers</t>
  </si>
  <si>
    <t>Northern Kentucky Norse</t>
  </si>
  <si>
    <t>Northern Kentucky</t>
  </si>
  <si>
    <t>Missouri Tigers</t>
  </si>
  <si>
    <t>Illinois Fighting Illini</t>
  </si>
  <si>
    <t>Grand Canyon Antelopes</t>
  </si>
  <si>
    <t>Grand Canyon</t>
  </si>
  <si>
    <t>SIU Edwardsville Cougars</t>
  </si>
  <si>
    <t>SIU Edwardsville</t>
  </si>
  <si>
    <t>Iowa Hawkeyes</t>
  </si>
  <si>
    <t>UNC Greensboro Spartans</t>
  </si>
  <si>
    <t>NC Greensboro</t>
  </si>
  <si>
    <t>Weber State Wildcats</t>
  </si>
  <si>
    <t>Weber State</t>
  </si>
  <si>
    <t>South Dakota Coyotes</t>
  </si>
  <si>
    <t>South Dakota</t>
  </si>
  <si>
    <t>Pacific Tigers</t>
  </si>
  <si>
    <t>Pacific</t>
  </si>
  <si>
    <t>Baylor Bears</t>
  </si>
  <si>
    <t>Washington Huskies</t>
  </si>
  <si>
    <t>Cal Poly Mustangs</t>
  </si>
  <si>
    <t>Cal Poly</t>
  </si>
  <si>
    <t>Santa Clara Broncos</t>
  </si>
  <si>
    <t>Santa Clara</t>
  </si>
  <si>
    <t>Colorado Buffaloes</t>
  </si>
  <si>
    <t>Arizona State Sun Devils</t>
  </si>
  <si>
    <t>Portland Pilots</t>
  </si>
  <si>
    <t>Oakland Golden Grizzlies</t>
  </si>
  <si>
    <t>Delaware Fightin' Blue Hens</t>
  </si>
  <si>
    <t>Delaware</t>
  </si>
  <si>
    <t>Southern Illinois Salukis</t>
  </si>
  <si>
    <t>Southern Illinois</t>
  </si>
  <si>
    <t>Davidson Wildcats</t>
  </si>
  <si>
    <t>Davidson</t>
  </si>
  <si>
    <t>Navy Midshipmen</t>
  </si>
  <si>
    <t>Delaware Fightin Blue Hens</t>
  </si>
  <si>
    <t>Delaware Fighting Blue Hens</t>
  </si>
  <si>
    <t>UT San Antonio Roadrunners</t>
  </si>
  <si>
    <t>Fairleigh Dickinson Knights</t>
  </si>
  <si>
    <t>Fairleigh Dickinson</t>
  </si>
  <si>
    <t>NC Greensboro Spartans</t>
  </si>
  <si>
    <t>North Carolina Greensboro Spartans</t>
  </si>
  <si>
    <t>Mississippi Valley State Delta Devils</t>
  </si>
  <si>
    <t>Incarnate Word Cardinals</t>
  </si>
  <si>
    <t>Incarnate Word</t>
  </si>
  <si>
    <t>Mississippi Valley State</t>
  </si>
  <si>
    <t>VMI</t>
  </si>
  <si>
    <t>Vermont Catamounts</t>
  </si>
  <si>
    <t>Vermont</t>
  </si>
  <si>
    <t>Connecticut Huskies</t>
  </si>
  <si>
    <t>Sam Houston State Bearcats</t>
  </si>
  <si>
    <t>Sam Houston State</t>
  </si>
  <si>
    <t>Umass</t>
  </si>
  <si>
    <t>Nicholls State Colonels</t>
  </si>
  <si>
    <t>Nicholls State</t>
  </si>
  <si>
    <t>Central Arkansas Bears</t>
  </si>
  <si>
    <t>Central Arkansas</t>
  </si>
  <si>
    <t>New Hampshire Wildcats</t>
  </si>
  <si>
    <t>New Hampshire</t>
  </si>
  <si>
    <t>Massachusetts Minutemen</t>
  </si>
  <si>
    <t>UMass Minutemen</t>
  </si>
  <si>
    <t>Portland State Vikings</t>
  </si>
  <si>
    <t>Portland State</t>
  </si>
  <si>
    <t>Morgan State Bears</t>
  </si>
  <si>
    <t>Lafayette Leopards</t>
  </si>
  <si>
    <t>Prairie View A&amp;M Panthers</t>
  </si>
  <si>
    <t>Prairie View A&amp;M</t>
  </si>
  <si>
    <t>Prairie View AM Panthers</t>
  </si>
  <si>
    <t>UMBC Retrievers</t>
  </si>
  <si>
    <t>Utah Valley Wolverines</t>
  </si>
  <si>
    <t>Utah Valley</t>
  </si>
  <si>
    <t>Chicago State Cougars</t>
  </si>
  <si>
    <t>Chicago State</t>
  </si>
  <si>
    <t>Iona Gaels</t>
  </si>
  <si>
    <t>Iona</t>
  </si>
  <si>
    <t>La Salle Explorers</t>
  </si>
  <si>
    <t>La Salle</t>
  </si>
  <si>
    <t>Penn Quakers</t>
  </si>
  <si>
    <t>Iowa State Cyclones</t>
  </si>
  <si>
    <t>Idaho Vandals</t>
  </si>
  <si>
    <t>Idaho</t>
  </si>
  <si>
    <t>Tulsa Golden Hurricane</t>
  </si>
  <si>
    <t>UT Arlington Mavericks</t>
  </si>
  <si>
    <t>UT Arlington</t>
  </si>
  <si>
    <t>Rhode Island Rams</t>
  </si>
  <si>
    <t>Rhode Island</t>
  </si>
  <si>
    <t>Boise State Broncos</t>
  </si>
  <si>
    <t>UCF Knights</t>
  </si>
  <si>
    <t>Central Florida</t>
  </si>
  <si>
    <t>Central Florida Knights</t>
  </si>
  <si>
    <t>Wright State Raiders</t>
  </si>
  <si>
    <t>Wright State</t>
  </si>
  <si>
    <t>Miami (OH) RedHawks</t>
  </si>
  <si>
    <t>Miami-Ohio</t>
  </si>
  <si>
    <t>Miami Ohio RedHawks</t>
  </si>
  <si>
    <t>Miami-Ohio RedHawks</t>
  </si>
  <si>
    <t>Austin Peay State Governors</t>
  </si>
  <si>
    <t>Austin Peay State</t>
  </si>
  <si>
    <t>Georgia State Panthers</t>
  </si>
  <si>
    <t>Charleston Cougars</t>
  </si>
  <si>
    <t>Charleston</t>
  </si>
  <si>
    <t>Southern Utah Thunderbirds</t>
  </si>
  <si>
    <t>Kansas City Roos</t>
  </si>
  <si>
    <t>UMKC</t>
  </si>
  <si>
    <t>Texas State Bobcats</t>
  </si>
  <si>
    <t>Southern Miss Golden Eagles</t>
  </si>
  <si>
    <t>South Alabama Jaguars</t>
  </si>
  <si>
    <t>Northern Illinois Huskies</t>
  </si>
  <si>
    <t>Monmouth Hawks</t>
  </si>
  <si>
    <t>Monmouth</t>
  </si>
  <si>
    <t>Hofstra Pride</t>
  </si>
  <si>
    <t>Hofstra</t>
  </si>
  <si>
    <t>Tennessee State Tigers</t>
  </si>
  <si>
    <t>Tennessee State</t>
  </si>
  <si>
    <t>Canisius Golden Griffins</t>
  </si>
  <si>
    <t>Canisius</t>
  </si>
  <si>
    <t>Brown Bears</t>
  </si>
  <si>
    <t>Brown</t>
  </si>
  <si>
    <t>UC Riverside</t>
  </si>
  <si>
    <t>Western Michigan Broncos</t>
  </si>
  <si>
    <t>Milwaukee Panthers</t>
  </si>
  <si>
    <t>Wisc-Milwaukee</t>
  </si>
  <si>
    <t>Evansville Purple Aces</t>
  </si>
  <si>
    <t>Evansville</t>
  </si>
  <si>
    <t>Indiana State Sycamores</t>
  </si>
  <si>
    <t>Indiana State</t>
  </si>
  <si>
    <t>Dayton Flyers</t>
  </si>
  <si>
    <t>Dayton</t>
  </si>
  <si>
    <t>East Tennessee State Buccaneers</t>
  </si>
  <si>
    <t>East Tennessee State</t>
  </si>
  <si>
    <t>UT Martin Skyhawks</t>
  </si>
  <si>
    <t>San Diego State Aztecs</t>
  </si>
  <si>
    <t>BYU Cougars</t>
  </si>
  <si>
    <t>New Mexico Lobos</t>
  </si>
  <si>
    <t>Loyola Marymount Lions</t>
  </si>
  <si>
    <t>Loyola Marymount</t>
  </si>
  <si>
    <t>San Francisco Dons</t>
  </si>
  <si>
    <t>Eastern Washington Eagles</t>
  </si>
  <si>
    <t>Eastern Washington</t>
  </si>
  <si>
    <t>Cal State Bakersfield Roadrunners</t>
  </si>
  <si>
    <t>CS Bakersfield</t>
  </si>
  <si>
    <t>South Carolina Gamecocks</t>
  </si>
  <si>
    <t>Abilene Christian Wildcats</t>
  </si>
  <si>
    <t>Abilene Christian</t>
  </si>
  <si>
    <t>Maine Black Bears</t>
  </si>
  <si>
    <t>Maine</t>
  </si>
  <si>
    <t>UMass Lowell River Hawks</t>
  </si>
  <si>
    <t>UMass Lowell</t>
  </si>
  <si>
    <t>Detroit Mercy Titans</t>
  </si>
  <si>
    <t>North Carolina State Wolfpack</t>
  </si>
  <si>
    <t>Massachusetts Lowell River Hawks</t>
  </si>
  <si>
    <t>San Jose State Spartans</t>
  </si>
  <si>
    <t>James Madison Dukes</t>
  </si>
  <si>
    <t>James Madison</t>
  </si>
  <si>
    <t>UC Santa Barbara Gauchos</t>
  </si>
  <si>
    <t>UC Santa Barbara</t>
  </si>
  <si>
    <t>Binghamton Bearcats</t>
  </si>
  <si>
    <t>Binghamton</t>
  </si>
  <si>
    <t>Notre Dame Fighting Irish</t>
  </si>
  <si>
    <t>MD Balt County</t>
  </si>
  <si>
    <t>Middle Tennessee State Blue Raiders</t>
  </si>
  <si>
    <t>Middle Tennessee State</t>
  </si>
  <si>
    <t>Lipscomb Bisons</t>
  </si>
  <si>
    <t>Lipscomb</t>
  </si>
  <si>
    <t>Gonzaga Bulldogs</t>
  </si>
  <si>
    <t>Gonzaga</t>
  </si>
  <si>
    <t>Youngstown State Penguins</t>
  </si>
  <si>
    <t>Youngstown State</t>
  </si>
  <si>
    <t>Columbia Lions</t>
  </si>
  <si>
    <t>Detroit Titans</t>
  </si>
  <si>
    <t>Illinois State Redbirds</t>
  </si>
  <si>
    <t>Illinois State</t>
  </si>
  <si>
    <t>Hawaii Rainbow Warriors</t>
  </si>
  <si>
    <t>Kent State Golden Flashes</t>
  </si>
  <si>
    <t>Elon Phoenix</t>
  </si>
  <si>
    <t>Elon</t>
  </si>
  <si>
    <t>Belmont Bruins</t>
  </si>
  <si>
    <t>Belmont</t>
  </si>
  <si>
    <t>Louisiana-Monroe Warhawks</t>
  </si>
  <si>
    <t>Texas A&amp;M Aggies</t>
  </si>
  <si>
    <t>Texas A&amp;M Corpus Islanders</t>
  </si>
  <si>
    <t>Vanderbilt Commodores</t>
  </si>
  <si>
    <t>Texas AM Corpus Christi Islanders</t>
  </si>
  <si>
    <t>Charlotte 49ers</t>
  </si>
  <si>
    <t>TX A&amp;M CC</t>
  </si>
  <si>
    <t>Citadel Bulldogs</t>
  </si>
  <si>
    <t>Citadel</t>
  </si>
  <si>
    <t>William &amp; Mary Tribe</t>
  </si>
  <si>
    <t>William &amp; Mary</t>
  </si>
  <si>
    <t>Wofford Terriers</t>
  </si>
  <si>
    <t>Coastal Carolina Chanticleers</t>
  </si>
  <si>
    <t>UL Lafayette</t>
  </si>
  <si>
    <t>TCU Horned Frogs</t>
  </si>
  <si>
    <t>California Baptist Lancers</t>
  </si>
  <si>
    <t>Cal Baptist</t>
  </si>
  <si>
    <t>Murray State Racers</t>
  </si>
  <si>
    <t>Tennessee Volunteers</t>
  </si>
  <si>
    <t>New Mexico State Aggies</t>
  </si>
  <si>
    <t>UTEP Miners</t>
  </si>
  <si>
    <t>North Dakota Fighting Hawks</t>
  </si>
  <si>
    <t>North Dakota</t>
  </si>
  <si>
    <t>Lamar Cardinals</t>
  </si>
  <si>
    <t>Lamar</t>
  </si>
  <si>
    <t>American University Eagles</t>
  </si>
  <si>
    <t>American University</t>
  </si>
  <si>
    <t>Delaware State Hornets</t>
  </si>
  <si>
    <t>Delaware State</t>
  </si>
  <si>
    <t>Manhattan Jaspers</t>
  </si>
  <si>
    <t>Manhattan</t>
  </si>
  <si>
    <t>Alabama State Hornets</t>
  </si>
  <si>
    <t>Alabama State</t>
  </si>
  <si>
    <t>Houston Cougars</t>
  </si>
  <si>
    <t>Coppin State Eagles</t>
  </si>
  <si>
    <t>Coppin State</t>
  </si>
  <si>
    <t>New Orleans Privateers</t>
  </si>
  <si>
    <t>Louisiana Ragin' Cajuns</t>
  </si>
  <si>
    <t>Louisiana Ragin Cajuns</t>
  </si>
  <si>
    <t>Louisiana Lafayette Ragin Cajuns</t>
  </si>
  <si>
    <t>Louisiana Lafayette Ragin' Cajuns</t>
  </si>
  <si>
    <t>Jackson State Tigers</t>
  </si>
  <si>
    <t>Jackson State</t>
  </si>
  <si>
    <t>Alabama A&amp;M Bulldogs</t>
  </si>
  <si>
    <t>Alabama A&amp;M</t>
  </si>
  <si>
    <t>Longwood Lancers</t>
  </si>
  <si>
    <t>Longwood</t>
  </si>
  <si>
    <t>Saint Francis NY</t>
  </si>
  <si>
    <t>Southern Jaguars</t>
  </si>
  <si>
    <t>Southern</t>
  </si>
  <si>
    <t>Penn State Nittany Lions</t>
  </si>
  <si>
    <t>UL Monroe Warhawks</t>
  </si>
  <si>
    <t>Richmond Spiders</t>
  </si>
  <si>
    <t>Richmond</t>
  </si>
  <si>
    <t>Sacramento State Hornets</t>
  </si>
  <si>
    <t>Sacramento State</t>
  </si>
  <si>
    <t>Southern Mississippi Golden Eagles</t>
  </si>
  <si>
    <t>Central Connecticut Blue Devils</t>
  </si>
  <si>
    <t>VA Commonwealth</t>
  </si>
  <si>
    <t>George Mason Patriots</t>
  </si>
  <si>
    <t>George Mason</t>
  </si>
  <si>
    <t>Long Island Sharks</t>
  </si>
  <si>
    <t>Long Island</t>
  </si>
  <si>
    <t>LIU Sharks</t>
  </si>
  <si>
    <t>McNeese State Cowboys</t>
  </si>
  <si>
    <t>McNeese State</t>
  </si>
  <si>
    <t>Houston Baptist Huskies</t>
  </si>
  <si>
    <t>Houston Baptist</t>
  </si>
  <si>
    <t>Grambling State Tigers</t>
  </si>
  <si>
    <t>Grambling State</t>
  </si>
  <si>
    <t>Northwestern Wildcats</t>
  </si>
  <si>
    <t>North Carolina Central Eagles</t>
  </si>
  <si>
    <t>NC Central</t>
  </si>
  <si>
    <t>Texas AM Aggies</t>
  </si>
  <si>
    <t>Gardner Webb Runnin' Bulldogs</t>
  </si>
  <si>
    <t>Gardner Webb</t>
  </si>
  <si>
    <t>Gardner Webb Runnin Bulldogs</t>
  </si>
  <si>
    <t>Brigham Young Cougars</t>
  </si>
  <si>
    <t>North Carolina A&amp;T Aggies</t>
  </si>
  <si>
    <t>NC A&amp;T</t>
  </si>
  <si>
    <t>Quinnipiac Bobcats</t>
  </si>
  <si>
    <t>Quinnipiac</t>
  </si>
  <si>
    <t>Cornell Big Red</t>
  </si>
  <si>
    <t>Cornell</t>
  </si>
  <si>
    <t>St. Peter's Peacocks</t>
  </si>
  <si>
    <t>St Peter's Peacocks</t>
  </si>
  <si>
    <t>St. Peters Peacocks</t>
  </si>
  <si>
    <t>St Peters Peacocks</t>
  </si>
  <si>
    <t>Louisiana Tech Bulldogs</t>
  </si>
  <si>
    <t>LA Tech</t>
  </si>
  <si>
    <t>NJIT Highlanders</t>
  </si>
  <si>
    <t>NJIT</t>
  </si>
  <si>
    <t>Northwestern State Demons</t>
  </si>
  <si>
    <t>Northwestern State</t>
  </si>
  <si>
    <t>Saint Peter's Peacocks</t>
  </si>
  <si>
    <t>Saint Peters Peacocks</t>
  </si>
  <si>
    <t>Eastern Michigan Eagles</t>
  </si>
  <si>
    <t>Creighton Blue Jays</t>
  </si>
  <si>
    <t>Albany Great Danes</t>
  </si>
  <si>
    <t>Albany</t>
  </si>
  <si>
    <t>NC Wilmington Seahawks</t>
  </si>
  <si>
    <t>North Carolina Wilmington Seahawks</t>
  </si>
  <si>
    <t>Troy University Trojans</t>
  </si>
  <si>
    <t>St Peters</t>
  </si>
  <si>
    <t>Rider Broncs</t>
  </si>
  <si>
    <t>Rider</t>
  </si>
  <si>
    <t>Lafayette</t>
  </si>
  <si>
    <t>Stephen F. Austin Lumberjacks</t>
  </si>
  <si>
    <t>SF Austin</t>
  </si>
  <si>
    <t>Stephen F Austin Lumberjacks</t>
  </si>
  <si>
    <t>Charleston Southern Buccaneers</t>
  </si>
  <si>
    <t>South Carolina Upstate Spartans</t>
  </si>
  <si>
    <t>South Carolina Upstate</t>
  </si>
  <si>
    <t>Utah Valley State Wolverines</t>
  </si>
  <si>
    <t>Colgate Raiders</t>
  </si>
  <si>
    <t>Stetson Hatters</t>
  </si>
  <si>
    <t>Stetson</t>
  </si>
  <si>
    <t>Colgate</t>
  </si>
  <si>
    <t>Nebraska Omaha Mavericks</t>
  </si>
  <si>
    <t>Boston University Terriers</t>
  </si>
  <si>
    <t>Boston University</t>
  </si>
  <si>
    <t>Radford Highlanders</t>
  </si>
  <si>
    <t>Radford</t>
  </si>
  <si>
    <t>Wisconsin Milwaukee Panthers</t>
  </si>
  <si>
    <t>North Carolina AT Aggies</t>
  </si>
  <si>
    <t>CSU Bakersfield Roadrunners</t>
  </si>
  <si>
    <t>Arkansas Little Rock Trojans</t>
  </si>
  <si>
    <t>Middle Tennessee Blue Raiders</t>
  </si>
  <si>
    <t>Central Michigan Chippewas</t>
  </si>
  <si>
    <t>Lehigh Mountain Hawks</t>
  </si>
  <si>
    <t>Lehigh</t>
  </si>
  <si>
    <t>UMES Hawks</t>
  </si>
  <si>
    <t>MD Eastern Shore</t>
  </si>
  <si>
    <t>Maryland Eastern Shore Hawks</t>
  </si>
  <si>
    <t>Liberty Flames</t>
  </si>
  <si>
    <t>Nicholls Colonels</t>
  </si>
  <si>
    <t>Bethune Cookman Wildcats</t>
  </si>
  <si>
    <t>Bethune Cookman</t>
  </si>
  <si>
    <t>Bethune-Cookman Wildcats</t>
  </si>
  <si>
    <t>South Carolina State Bulldogs</t>
  </si>
  <si>
    <t>Norfolk State Spartans</t>
  </si>
  <si>
    <t>Norfolk State</t>
  </si>
  <si>
    <t>Saint Francis Red Flash</t>
  </si>
  <si>
    <t>Saint Francis PA</t>
  </si>
  <si>
    <t>High Point Panthers</t>
  </si>
  <si>
    <t>High Point</t>
  </si>
  <si>
    <t>Wisc Milwaukee Panthers</t>
  </si>
  <si>
    <t>Tennessee Martin Skyhawks</t>
  </si>
  <si>
    <t>UL Lafayette Ragin Cajuns</t>
  </si>
  <si>
    <t>UL Lafayette Ragin' Cajuns</t>
  </si>
  <si>
    <t>UC Irvine Anteaters</t>
  </si>
  <si>
    <t>UC Riverside Highlanders</t>
  </si>
  <si>
    <t>Texas Southern Tigers</t>
  </si>
  <si>
    <t>Texas Southern</t>
  </si>
  <si>
    <t>Campbell Fighting Camels</t>
  </si>
  <si>
    <t>Campbell</t>
  </si>
  <si>
    <t>Illinois Chicago Flames</t>
  </si>
  <si>
    <t>Nebraska-Omaha Mavericks</t>
  </si>
  <si>
    <t>UNC Asheville Bulldogs</t>
  </si>
  <si>
    <t>UNC Asheville</t>
  </si>
  <si>
    <t>Texas A&amp;M Corpus Christi Islanders</t>
  </si>
  <si>
    <t>Hampton Pirates</t>
  </si>
  <si>
    <t>Hampton</t>
  </si>
  <si>
    <t>William And Mary Tribe</t>
  </si>
  <si>
    <t>Appalachian St Mountaineers</t>
  </si>
  <si>
    <t>IPFW Mastodons</t>
  </si>
  <si>
    <t>Illinois-Chicago Flames</t>
  </si>
  <si>
    <t>Saint Francis (BKN) Terriers</t>
  </si>
  <si>
    <t>St Francis (BKN) Terriers</t>
  </si>
  <si>
    <t>Purdue Fort Wayne</t>
  </si>
  <si>
    <t>SE Missouri State Redhawks</t>
  </si>
  <si>
    <t>SE Missouri Redhawks</t>
  </si>
  <si>
    <t>Southeast Missouri Redhawks</t>
  </si>
  <si>
    <t>Long Beach State Beach</t>
  </si>
  <si>
    <t>Alabama AM Bulldogs</t>
  </si>
  <si>
    <t>Sam Houston State Bearkats</t>
  </si>
  <si>
    <t>Tennessee Martin</t>
  </si>
  <si>
    <t>UT Rio Grand Valley Vaqueros</t>
  </si>
  <si>
    <t>Cal St Northridge</t>
  </si>
  <si>
    <t>Mercer</t>
  </si>
  <si>
    <t>So Carolina State</t>
  </si>
  <si>
    <t>Nevada WolfPack</t>
  </si>
  <si>
    <t>Saint Francis (PA) Red Flash</t>
  </si>
  <si>
    <t>Arkansas-Pine Bluff Golden Lions</t>
  </si>
  <si>
    <t>Ole Mississippi Rebels</t>
  </si>
  <si>
    <t>North Carolina Asheville Bulldogs</t>
  </si>
  <si>
    <t>Louisiana Monroe Warhawks</t>
  </si>
  <si>
    <t>Merrimack Warriors</t>
  </si>
  <si>
    <t>Merrimack</t>
  </si>
  <si>
    <t>North Alabama Lions</t>
  </si>
  <si>
    <t>North Alabama</t>
  </si>
  <si>
    <t>Binghampton Bearcats</t>
  </si>
  <si>
    <t>Austin Peay Governors</t>
  </si>
  <si>
    <t>IOWA IN-PLAY SCHEDULE </t>
  </si>
  <si>
    <t>INDIANA IN-PLAY SCHEDULE </t>
  </si>
  <si>
    <t>START (EST)</t>
  </si>
  <si>
    <t>RUTGERS SCARLET KNIGHTS</t>
  </si>
  <si>
    <t>TEXAS TECH RED RAIDERS</t>
  </si>
  <si>
    <t>KANSAS JAYHAWKS</t>
  </si>
  <si>
    <t>IOWA HAWKEYES</t>
  </si>
  <si>
    <t>ARIZONA WILDCATS</t>
  </si>
  <si>
    <t>SAM HOUSTON STATE BEARKATS</t>
  </si>
  <si>
    <t>VIRGINIA CAVALIERS</t>
  </si>
  <si>
    <t>SYRACUSE ORANGE</t>
  </si>
  <si>
    <t>LOUISVILLE CARDINALS</t>
  </si>
  <si>
    <t>UCLA BRUINS</t>
  </si>
  <si>
    <t>MARQUETTE GOLDEN EAGLES</t>
  </si>
  <si>
    <t>SETON HALL PIRATES</t>
  </si>
  <si>
    <t>Inc 1st 5</t>
  </si>
  <si>
    <t>ILLINOIS IN-PLAY SCHEDULE </t>
  </si>
  <si>
    <t>WASH DC IN-PLAY SCHEDULE </t>
  </si>
  <si>
    <t>COLORADO IN-PLAY SCHEDULE </t>
  </si>
  <si>
    <t>MICHIGAN IN-PLAY SCHEDULE </t>
  </si>
  <si>
    <t>TB Rays</t>
  </si>
  <si>
    <t>Las Vegas</t>
  </si>
  <si>
    <t>Washington FB</t>
  </si>
  <si>
    <t>AUBURN TIGERS</t>
  </si>
  <si>
    <t>GONZAGA BULLDOGS</t>
  </si>
  <si>
    <t>SAN FRANCISCO DONS</t>
  </si>
  <si>
    <t>TOLEDO ROCKETS</t>
  </si>
  <si>
    <t>XAVIER MUSKETEERS</t>
  </si>
  <si>
    <t>OHIO BOBCATS</t>
  </si>
  <si>
    <t>ILLINOIS FIGHTING ILLINI</t>
  </si>
  <si>
    <t>TBD</t>
  </si>
  <si>
    <t>ST JOSEPHS HAWKS</t>
  </si>
  <si>
    <t>RICE OWLS</t>
  </si>
  <si>
    <t>INCARNATE WORD CARDINALS</t>
  </si>
  <si>
    <t>BOISE STATE BRONCOS</t>
  </si>
  <si>
    <t>HOUSTON COUGARS</t>
  </si>
  <si>
    <t>BRYANT BULLDOGS</t>
  </si>
  <si>
    <t>PEPPERDINE WAVES</t>
  </si>
  <si>
    <t>NAVY MIDSHIPMEN</t>
  </si>
  <si>
    <t>MARYLAND TERRAPINS</t>
  </si>
  <si>
    <t>GRAMBLING STATE TIGERS</t>
  </si>
  <si>
    <t>SOUTHERN JAGUARS</t>
  </si>
  <si>
    <t>NORTH FLORIDA OSPREYS</t>
  </si>
  <si>
    <t>NORTH CAROLINA STATE WOLFPACK</t>
  </si>
  <si>
    <t>FAIRLEIGH DICKINSON KNIGHTS</t>
  </si>
  <si>
    <t>LONGWOOD LANCERS</t>
  </si>
  <si>
    <t>WAKE FOREST DEMON DEACONS</t>
  </si>
  <si>
    <t>VALPARAISO CRUSADERS</t>
  </si>
  <si>
    <t>VANDERBILT COMMODORES</t>
  </si>
  <si>
    <t>EASTERN ILLINOIS PANTHERS</t>
  </si>
  <si>
    <t>MERCER BEARS</t>
  </si>
  <si>
    <t>GEORGIA TECH YELLOW JACKETS</t>
  </si>
  <si>
    <t>HARTFORD HAWKS</t>
  </si>
  <si>
    <t>CONNECTICUT HUSKIES</t>
  </si>
  <si>
    <t>COLORADO BUFFALOES</t>
  </si>
  <si>
    <t>KANSAS STATE WILDCATS</t>
  </si>
  <si>
    <t>ARKANSAS PINE BLUFF GOLDEN LIONS</t>
  </si>
  <si>
    <t>WISCONSIN BADGERS</t>
  </si>
  <si>
    <t>Western Kentucky hilltoppers</t>
  </si>
  <si>
    <t>West virginia mountaineers</t>
  </si>
  <si>
    <t>Little Rock</t>
  </si>
  <si>
    <t>St. Francis (PA)</t>
  </si>
  <si>
    <t>North Carolina A&amp;T</t>
  </si>
  <si>
    <t>The Citadel</t>
  </si>
  <si>
    <t>UConn</t>
  </si>
  <si>
    <t>ESPN</t>
  </si>
  <si>
    <t>Omaha</t>
  </si>
  <si>
    <t>Grambling</t>
  </si>
  <si>
    <t>Seattle U</t>
  </si>
  <si>
    <t>St. John's</t>
  </si>
  <si>
    <t>North Carolina Central</t>
  </si>
  <si>
    <t>IP</t>
  </si>
  <si>
    <t>BI</t>
  </si>
  <si>
    <t>#</t>
  </si>
  <si>
    <t>Y</t>
  </si>
  <si>
    <t>Location</t>
  </si>
  <si>
    <t>NJ</t>
  </si>
  <si>
    <t>Alaska-Anchorage</t>
  </si>
  <si>
    <t>Alaska-Fairbanks</t>
  </si>
  <si>
    <t>American</t>
  </si>
  <si>
    <t>Austin Peay</t>
  </si>
  <si>
    <t>Cal Poly SLO</t>
  </si>
  <si>
    <t>Cal State Fullerton</t>
  </si>
  <si>
    <t>CSU Northridge</t>
  </si>
  <si>
    <t>Cal State Northridge</t>
  </si>
  <si>
    <t>California Baptist</t>
  </si>
  <si>
    <t>Cent Connecticut St</t>
  </si>
  <si>
    <t>Centenary</t>
  </si>
  <si>
    <t>Central Missouri</t>
  </si>
  <si>
    <t>Chaminade</t>
  </si>
  <si>
    <t>CSU Bakersfield</t>
  </si>
  <si>
    <t>Dallas Baptist</t>
  </si>
  <si>
    <t>Dixie State</t>
  </si>
  <si>
    <t>FLA International</t>
  </si>
  <si>
    <t>Grand Valley State</t>
  </si>
  <si>
    <t>Hawaii-Hilo</t>
  </si>
  <si>
    <t>IPFW</t>
  </si>
  <si>
    <t>Johns Hopkins</t>
  </si>
  <si>
    <t>LIU Brooklyn</t>
  </si>
  <si>
    <t>Louisiana Lafayette</t>
  </si>
  <si>
    <t>Louisiana Monroe</t>
  </si>
  <si>
    <t>Maryland East Shore</t>
  </si>
  <si>
    <t>MD Baltimore County</t>
  </si>
  <si>
    <t>Metro State</t>
  </si>
  <si>
    <t>Miami Ohio</t>
  </si>
  <si>
    <t>Middle Tennessee St</t>
  </si>
  <si>
    <t>Miss Valley State</t>
  </si>
  <si>
    <t>Missouri Valley</t>
  </si>
  <si>
    <t>North Florida</t>
  </si>
  <si>
    <t>Ohio Valley</t>
  </si>
  <si>
    <t>Prairie View</t>
  </si>
  <si>
    <t>Savannah State</t>
  </si>
  <si>
    <t>SE Missouri State</t>
  </si>
  <si>
    <t>So Carolina Upstate</t>
  </si>
  <si>
    <t>Sonoma State</t>
  </si>
  <si>
    <t>Southeast Louisiana</t>
  </si>
  <si>
    <t>Southern Mississippi</t>
  </si>
  <si>
    <t>St Francis NY</t>
  </si>
  <si>
    <t>St Francis PA</t>
  </si>
  <si>
    <t>St Johns</t>
  </si>
  <si>
    <t>St Josephs</t>
  </si>
  <si>
    <t>St Louis</t>
  </si>
  <si>
    <t>St Mary's CA</t>
  </si>
  <si>
    <t>St Peter's</t>
  </si>
  <si>
    <t>Stephen F Austin</t>
  </si>
  <si>
    <t>Stillman College</t>
  </si>
  <si>
    <t>Tarleton State</t>
  </si>
  <si>
    <t>Texas Arlington</t>
  </si>
  <si>
    <t>TX A&amp;M Crpus Christi</t>
  </si>
  <si>
    <t>U Conn</t>
  </si>
  <si>
    <t>U Mass</t>
  </si>
  <si>
    <t>Umass-Lowell</t>
  </si>
  <si>
    <t>UNC Greensboro</t>
  </si>
  <si>
    <t>UNC Wilmington</t>
  </si>
  <si>
    <t>Utah Valley State</t>
  </si>
  <si>
    <t>West Alabama</t>
  </si>
  <si>
    <t>West Liberty</t>
  </si>
  <si>
    <t>Wisconsin Milwaukee</t>
  </si>
  <si>
    <t>NV</t>
  </si>
  <si>
    <t>IL</t>
  </si>
  <si>
    <t>UMass</t>
  </si>
  <si>
    <t>ESPN Teams</t>
  </si>
  <si>
    <t>Checked</t>
  </si>
  <si>
    <t>Yes</t>
  </si>
  <si>
    <t>St. Francis (BKN)</t>
  </si>
  <si>
    <t>SE Louisiana</t>
  </si>
  <si>
    <t>Detroit Mercy</t>
  </si>
  <si>
    <t>Gardner-Webb</t>
  </si>
  <si>
    <t>Central Connecticut</t>
  </si>
  <si>
    <t>Bellarmine</t>
  </si>
  <si>
    <t>McNeese</t>
  </si>
  <si>
    <t>Stephen F. Austin</t>
  </si>
  <si>
    <t>Texas A&amp;M-CC</t>
  </si>
  <si>
    <t>Time</t>
  </si>
  <si>
    <t>Game</t>
  </si>
  <si>
    <t>Team Codes</t>
  </si>
  <si>
    <t>CBS system</t>
  </si>
  <si>
    <t>CBS Team Codes</t>
  </si>
  <si>
    <t>Road</t>
  </si>
  <si>
    <t>Home</t>
  </si>
  <si>
    <t>State</t>
  </si>
  <si>
    <t>Team 1</t>
  </si>
  <si>
    <t>Team 2</t>
  </si>
  <si>
    <t>, AL</t>
  </si>
  <si>
    <t>, NJ</t>
  </si>
  <si>
    <t>, IL</t>
  </si>
  <si>
    <t>Inc 1H</t>
  </si>
  <si>
    <t>Markets</t>
  </si>
  <si>
    <t>NV3</t>
  </si>
  <si>
    <t>NV2</t>
  </si>
  <si>
    <t>NV4</t>
  </si>
  <si>
    <t>NV5</t>
  </si>
  <si>
    <t>NV6</t>
  </si>
  <si>
    <t>NJ Team 1</t>
  </si>
  <si>
    <t>NJ Team 2</t>
  </si>
  <si>
    <t>NJ Location</t>
  </si>
  <si>
    <t>NJ2</t>
  </si>
  <si>
    <t>NJ3</t>
  </si>
  <si>
    <t>NJ4</t>
  </si>
  <si>
    <t>NJ5</t>
  </si>
  <si>
    <t>NJ6</t>
  </si>
  <si>
    <t>NJ7</t>
  </si>
  <si>
    <t>NJ8</t>
  </si>
  <si>
    <t>NJ9</t>
  </si>
  <si>
    <t>Column1</t>
  </si>
  <si>
    <t>IL Location</t>
  </si>
  <si>
    <t>IL Team 1</t>
  </si>
  <si>
    <t>IL Team 2</t>
  </si>
  <si>
    <t>IL2</t>
  </si>
  <si>
    <t>IL3</t>
  </si>
  <si>
    <t>IL4</t>
  </si>
  <si>
    <t>IL5</t>
  </si>
  <si>
    <t>IL6</t>
  </si>
  <si>
    <t>IL7</t>
  </si>
  <si>
    <t>NJ32</t>
  </si>
  <si>
    <t>IL32</t>
  </si>
  <si>
    <t>Do Not MAP</t>
  </si>
  <si>
    <t>ILLINOIS</t>
  </si>
  <si>
    <t>UIC</t>
  </si>
  <si>
    <t>Mount St. Mary's</t>
  </si>
  <si>
    <t>VCU</t>
  </si>
  <si>
    <t>Louisiana</t>
  </si>
  <si>
    <t>UM Kansas City</t>
  </si>
  <si>
    <t>Arkansas-Pine Bluff</t>
  </si>
  <si>
    <t>Tarleton</t>
  </si>
  <si>
    <t>Bingampton</t>
  </si>
  <si>
    <t>TX</t>
  </si>
  <si>
    <t>CO</t>
  </si>
  <si>
    <t>OH</t>
  </si>
  <si>
    <t>AL</t>
  </si>
  <si>
    <t>NC</t>
  </si>
  <si>
    <t>AK</t>
  </si>
  <si>
    <t>NY</t>
  </si>
  <si>
    <t>MS</t>
  </si>
  <si>
    <t>DC</t>
  </si>
  <si>
    <t>AZ</t>
  </si>
  <si>
    <t>AR</t>
  </si>
  <si>
    <t>Enter Y</t>
  </si>
  <si>
    <t>UMBC</t>
  </si>
  <si>
    <t>Nicholls</t>
  </si>
  <si>
    <t>UC Irvine</t>
  </si>
  <si>
    <t>Saint Peter's</t>
  </si>
  <si>
    <t>St. Bonaventure</t>
  </si>
  <si>
    <t>Long Island University</t>
  </si>
  <si>
    <t>TN</t>
  </si>
  <si>
    <t>IN</t>
  </si>
  <si>
    <t>FL</t>
  </si>
  <si>
    <t>ID</t>
  </si>
  <si>
    <t>MA</t>
  </si>
  <si>
    <t>RI</t>
  </si>
  <si>
    <t>PA</t>
  </si>
  <si>
    <t>UT</t>
  </si>
  <si>
    <t>CA</t>
  </si>
  <si>
    <t>CT</t>
  </si>
  <si>
    <t>MI</t>
  </si>
  <si>
    <t>MO</t>
  </si>
  <si>
    <t>HI</t>
  </si>
  <si>
    <t>WV</t>
  </si>
  <si>
    <t>SC</t>
  </si>
  <si>
    <t>MD</t>
  </si>
  <si>
    <t>NE</t>
  </si>
  <si>
    <t>NH</t>
  </si>
  <si>
    <t>DE</t>
  </si>
  <si>
    <t>IA</t>
  </si>
  <si>
    <t>KY</t>
  </si>
  <si>
    <t>WA</t>
  </si>
  <si>
    <t>GA</t>
  </si>
  <si>
    <t>VA</t>
  </si>
  <si>
    <t>LA</t>
  </si>
  <si>
    <t>KS</t>
  </si>
  <si>
    <t>ME</t>
  </si>
  <si>
    <t>MN</t>
  </si>
  <si>
    <t>MT</t>
  </si>
  <si>
    <t>WI</t>
  </si>
  <si>
    <t>NM</t>
  </si>
  <si>
    <t>ND</t>
  </si>
  <si>
    <t xml:space="preserve">CO </t>
  </si>
  <si>
    <t>OK</t>
  </si>
  <si>
    <t>OR</t>
  </si>
  <si>
    <t>Al</t>
  </si>
  <si>
    <t>SD</t>
  </si>
  <si>
    <t>NJ Flip</t>
  </si>
  <si>
    <t>IL Flip</t>
  </si>
  <si>
    <t>VT</t>
  </si>
  <si>
    <t>WY</t>
  </si>
  <si>
    <t>FOX</t>
  </si>
  <si>
    <t>DC Flip</t>
  </si>
  <si>
    <t>, DC</t>
  </si>
  <si>
    <t>DClinois</t>
  </si>
  <si>
    <t>DC Team 1</t>
  </si>
  <si>
    <t>DC Team 2</t>
  </si>
  <si>
    <t>DC Location</t>
  </si>
  <si>
    <t>Road/Home Flip</t>
  </si>
  <si>
    <t>Flip</t>
  </si>
  <si>
    <t>CSU Fullerton</t>
  </si>
  <si>
    <t>San José St</t>
  </si>
  <si>
    <t>Norfolk St</t>
  </si>
  <si>
    <t>Hawai'i</t>
  </si>
  <si>
    <t>Morgan St</t>
  </si>
  <si>
    <t>UC San Diego</t>
  </si>
  <si>
    <t>Coppin St</t>
  </si>
  <si>
    <t>Loyola (MD)</t>
  </si>
  <si>
    <t>South Carolina State</t>
  </si>
  <si>
    <t>MLB 32</t>
  </si>
  <si>
    <t>UCONN</t>
  </si>
  <si>
    <t>NEW MEXICO STATE</t>
  </si>
  <si>
    <t>SAN JOSE STATE</t>
  </si>
  <si>
    <t>DBacks</t>
  </si>
  <si>
    <t>College FB</t>
  </si>
  <si>
    <t>FORDHAM</t>
  </si>
  <si>
    <t>KENTUCKY</t>
  </si>
  <si>
    <t>TEMPLE</t>
  </si>
  <si>
    <t>TULANE</t>
  </si>
  <si>
    <t>HOLY CROSS</t>
  </si>
  <si>
    <t>COLGATE</t>
  </si>
  <si>
    <t>BOSTON COLLEGE</t>
  </si>
  <si>
    <t>WESTERN MICHIGAN</t>
  </si>
  <si>
    <t>GEORGIA STATE</t>
  </si>
  <si>
    <t>OREGON</t>
  </si>
  <si>
    <t>INDIANA</t>
  </si>
  <si>
    <t>IOWA</t>
  </si>
  <si>
    <t>MARSHALL</t>
  </si>
  <si>
    <t>WEST VIRGINIA</t>
  </si>
  <si>
    <t>MARYLAND</t>
  </si>
  <si>
    <t>UMASS</t>
  </si>
  <si>
    <t>PITT</t>
  </si>
  <si>
    <t>LOUISIANA TECH</t>
  </si>
  <si>
    <t>CENTRAL MICHIGAN</t>
  </si>
  <si>
    <t>EASTERN KENTUCKY</t>
  </si>
  <si>
    <t>WESTERN CAROLINA</t>
  </si>
  <si>
    <t>BUTLER</t>
  </si>
  <si>
    <t>ILLINOIS STATE</t>
  </si>
  <si>
    <t>NORTHERN ILLINOIS</t>
  </si>
  <si>
    <t>GEORGIA TECH</t>
  </si>
  <si>
    <t>WILLIAM &amp; MARY</t>
  </si>
  <si>
    <t>FLORIDA ATLANTIC</t>
  </si>
  <si>
    <t>MONTANA</t>
  </si>
  <si>
    <t>ARIZONA</t>
  </si>
  <si>
    <t>CALIFORNIA</t>
  </si>
  <si>
    <t>WASHINGTON STATE</t>
  </si>
  <si>
    <t>Inc HT/QTRs</t>
  </si>
  <si>
    <t>Kraken</t>
  </si>
  <si>
    <t>Scotiabank Arena</t>
  </si>
  <si>
    <t>TD Garden</t>
  </si>
  <si>
    <t>Staples Center</t>
  </si>
  <si>
    <t>Madison Square Garden</t>
  </si>
  <si>
    <t>TNT</t>
  </si>
  <si>
    <t>Little Caesars Arena</t>
  </si>
  <si>
    <t>Wells Fargo Center</t>
  </si>
  <si>
    <t>Ball Arena</t>
  </si>
  <si>
    <t>Capital One Arena</t>
  </si>
  <si>
    <t>Minute Maid Park</t>
  </si>
  <si>
    <t>KeyBank Center</t>
  </si>
  <si>
    <t>Nationwide Arena</t>
  </si>
  <si>
    <t>Truist Park</t>
  </si>
  <si>
    <t>Amalie Arena</t>
  </si>
  <si>
    <t>Canadian Tire Centre</t>
  </si>
  <si>
    <t>Tickets Starting at $20.00</t>
  </si>
  <si>
    <t>ESP+</t>
  </si>
  <si>
    <t>PPG Paints Arena</t>
  </si>
  <si>
    <t>Tickets Starting at $104.88</t>
  </si>
  <si>
    <t>Spectrum Center</t>
  </si>
  <si>
    <t>Tickets Starting at $10.00</t>
  </si>
  <si>
    <t>Tickets Starting at $6.00</t>
  </si>
  <si>
    <t>Tickets Starting at $15.00</t>
  </si>
  <si>
    <t>Footprint Center</t>
  </si>
  <si>
    <t>State Farm Arena</t>
  </si>
  <si>
    <t>Chase Center</t>
  </si>
  <si>
    <t>Tickets Starting at $14.00</t>
  </si>
  <si>
    <t>United Center</t>
  </si>
  <si>
    <t>NBAt</t>
  </si>
  <si>
    <t>Paycom Center</t>
  </si>
  <si>
    <t>NBA 22</t>
  </si>
  <si>
    <t>American Airlines Center</t>
  </si>
  <si>
    <t>Climate Pledge Arena</t>
  </si>
  <si>
    <t>Tickets Starting at $12.00</t>
  </si>
  <si>
    <t>Rogers Arena</t>
  </si>
  <si>
    <t>Honda Center</t>
  </si>
  <si>
    <t>Gainbridge Fieldhouse</t>
  </si>
  <si>
    <t>Vivint Arena</t>
  </si>
  <si>
    <t>NO RED WINGS</t>
  </si>
  <si>
    <t>team logo</t>
  </si>
  <si>
    <t>MetLife Stadium</t>
  </si>
  <si>
    <t>SoFi Stadium</t>
  </si>
  <si>
    <t>NBC</t>
  </si>
  <si>
    <t>Tickets Starting at $24.00</t>
  </si>
  <si>
    <t>FedExForum</t>
  </si>
  <si>
    <t>F. Valdez(1-0, 4.20 ERA)</t>
  </si>
  <si>
    <t>C. Morton(0-1, 3.77 ERA)</t>
  </si>
  <si>
    <t>Tickets Starting at $450.00</t>
  </si>
  <si>
    <t>L. Garcia(1-1, 9.64 ERA)</t>
  </si>
  <si>
    <t>M. Fried(1-1, 3.78 ERA)</t>
  </si>
  <si>
    <t>Tickets Starting at $548.00</t>
  </si>
  <si>
    <t>I. Anderson(1-0, 2.25 ERA)</t>
  </si>
  <si>
    <t>J. Urquidy(0-1, 27.00 ERA)</t>
  </si>
  <si>
    <t>Tickets Starting at $1049.00</t>
  </si>
  <si>
    <t>Tickets Starting at $8.91</t>
  </si>
  <si>
    <t>Rocket Mortgage Fieldhouse</t>
  </si>
  <si>
    <t>Tickets Starting at $17.00</t>
  </si>
  <si>
    <t>Golden 1 Center</t>
  </si>
  <si>
    <t>Tickets Starting at $30.00</t>
  </si>
  <si>
    <t>Bell Centre</t>
  </si>
  <si>
    <t>Canada Life Centre</t>
  </si>
  <si>
    <t>Gila River Arena</t>
  </si>
  <si>
    <t>Tickets Starting at $31.00</t>
  </si>
  <si>
    <t>Allegiant Stadium</t>
  </si>
  <si>
    <t>Tickets Starting at $15.52</t>
  </si>
  <si>
    <t>Tickets Starting at $37.00</t>
  </si>
  <si>
    <t>Tickets Starting at $11.00</t>
  </si>
  <si>
    <t>Smoothie King Center</t>
  </si>
  <si>
    <t>Tickets Starting at $6.79</t>
  </si>
  <si>
    <t>Tickets Starting at $59.00</t>
  </si>
  <si>
    <t>Tickets Starting at $25.00</t>
  </si>
  <si>
    <t>Tickets Starting at $14.85</t>
  </si>
  <si>
    <t>Tickets Starting at $45.00</t>
  </si>
  <si>
    <t>Prudential Center</t>
  </si>
  <si>
    <t>T-Mobile Arena</t>
  </si>
  <si>
    <t>Tickets Starting at $19.00</t>
  </si>
  <si>
    <t>Enterprise Center</t>
  </si>
  <si>
    <t>Tickets Starting at $47.00</t>
  </si>
  <si>
    <t>ESPN+</t>
  </si>
  <si>
    <t>Tickets as low as $2</t>
  </si>
  <si>
    <t>Tickets as low as $3</t>
  </si>
  <si>
    <t>St. Thomas - Minnesota</t>
  </si>
  <si>
    <t>St Thomas</t>
  </si>
  <si>
    <t>Tickets as low as $7</t>
  </si>
  <si>
    <t>Tickets as low as $10</t>
  </si>
  <si>
    <t>Tickets as low as $5</t>
  </si>
  <si>
    <t>Bethune-Cookman</t>
  </si>
  <si>
    <t>SECN+</t>
  </si>
  <si>
    <t>Tickets as low as $8</t>
  </si>
  <si>
    <t>Sam Houston</t>
  </si>
  <si>
    <t>Levi's Stadium</t>
  </si>
  <si>
    <t>Tickets Starting at $29.90</t>
  </si>
  <si>
    <t>Mercedes-Benz Stadium</t>
  </si>
  <si>
    <t>Tickets Starting at $56.00</t>
  </si>
  <si>
    <t>FirstEnergy Stadium</t>
  </si>
  <si>
    <t>Tickets Starting at $92.00</t>
  </si>
  <si>
    <t>Soldier Field</t>
  </si>
  <si>
    <t>Tickets Starting at $126.00</t>
  </si>
  <si>
    <t>U.S. Bank Stadium</t>
  </si>
  <si>
    <t>Tickets Starting at $179.00</t>
  </si>
  <si>
    <t>Tickets Starting at $70.32</t>
  </si>
  <si>
    <t>Highmark Stadium</t>
  </si>
  <si>
    <t>Tickets Starting at $80.00</t>
  </si>
  <si>
    <t>Tickets Starting at $30.72</t>
  </si>
  <si>
    <t>Lincoln Financial Field</t>
  </si>
  <si>
    <t>Tickets Starting at $99.95</t>
  </si>
  <si>
    <t>TIAA Bank Field</t>
  </si>
  <si>
    <t>Tickets Starting at $43.41</t>
  </si>
  <si>
    <t>Bank of America Stadium</t>
  </si>
  <si>
    <t>Tickets Starting at $206.00</t>
  </si>
  <si>
    <t>Lumen Field</t>
  </si>
  <si>
    <t>GEHA Field at Arrowhead Stadium</t>
  </si>
  <si>
    <t>Tickets Starting at $225.00</t>
  </si>
  <si>
    <t>Tickets Starting at $168.75</t>
  </si>
  <si>
    <t>Tickets Starting at $44.99</t>
  </si>
  <si>
    <t>Tickets Starting at $10.48</t>
  </si>
  <si>
    <t>Target Center</t>
  </si>
  <si>
    <t>Moda Center at the Rose Quarter</t>
  </si>
  <si>
    <t>Tickets Starting at $9.22</t>
  </si>
  <si>
    <t>Tickets Starting at $88.90</t>
  </si>
  <si>
    <t>Barclays Center</t>
  </si>
  <si>
    <t>Tickets Starting at $159.00</t>
  </si>
  <si>
    <t>Tickets Starting at $9.80</t>
  </si>
  <si>
    <t>Tickets Starting at $9.70</t>
  </si>
  <si>
    <t>Tickets Starting at $18.54</t>
  </si>
  <si>
    <t>FTX Arena</t>
  </si>
  <si>
    <t>Fiserv Forum</t>
  </si>
  <si>
    <t>Tickets Starting at $71.00</t>
  </si>
  <si>
    <t>Tickets Starting at $46.55</t>
  </si>
  <si>
    <t>Tickets Starting at $19.59</t>
  </si>
  <si>
    <t>Tickets Starting at $23.93</t>
  </si>
  <si>
    <t>Tickets Starting at $13.00</t>
  </si>
  <si>
    <t>Tickets Starting at $7.84</t>
  </si>
  <si>
    <t>Tickets Starting at $34.99</t>
  </si>
  <si>
    <t>Tickets Starting at $155.00</t>
  </si>
  <si>
    <t>Tickets Starting at $24.75</t>
  </si>
  <si>
    <t>Tickets Starting at $7.00</t>
  </si>
  <si>
    <t>Tickets Starting at $25.22</t>
  </si>
  <si>
    <t>Tickets Starting at $27.00</t>
  </si>
  <si>
    <t>Tickets Starting at $16.00</t>
  </si>
  <si>
    <t>Tickets Starting at $82.00</t>
  </si>
  <si>
    <t>Tickets Starting at $21.56</t>
  </si>
  <si>
    <t>Tickets Starting at $35.14</t>
  </si>
  <si>
    <t>Tickets Starting at $37.24</t>
  </si>
  <si>
    <t>Tickets Starting at $34.00</t>
  </si>
  <si>
    <t>Tickets Starting at $25.75</t>
  </si>
  <si>
    <t>Tickets Starting at $22.00</t>
  </si>
  <si>
    <t>Tickets Starting at $83.06</t>
  </si>
  <si>
    <t>Tickets Starting at $104.00</t>
  </si>
  <si>
    <t>Tickets Starting at $64.87</t>
  </si>
  <si>
    <t>FLA Live Arena</t>
  </si>
  <si>
    <t>Tickets Starting at $17.68</t>
  </si>
  <si>
    <t>Tickets Starting at $60.00</t>
  </si>
  <si>
    <t>Xcel Energy Center</t>
  </si>
  <si>
    <t>Tickets Starting at $60.81</t>
  </si>
  <si>
    <t>Tickets Starting at $52.00</t>
  </si>
  <si>
    <t>Tickets Starting at $31.12</t>
  </si>
  <si>
    <t>Tickets Starting at $125.00</t>
  </si>
  <si>
    <t>Tickets Starting at $18.87</t>
  </si>
  <si>
    <t>Tickets Starting at $23.61</t>
  </si>
  <si>
    <t>Tickets Starting at $75.00</t>
  </si>
  <si>
    <t>Tickets Starting at $52.70</t>
  </si>
  <si>
    <t>Tickets Starting at $22.97</t>
  </si>
  <si>
    <t>Tickets Starting at $13.31</t>
  </si>
  <si>
    <t>Tickets Starting at $34.50</t>
  </si>
  <si>
    <t>Rogers Place</t>
  </si>
  <si>
    <t>Tickets Starting at $58.42</t>
  </si>
  <si>
    <t>Tickets Starting at $14.88</t>
  </si>
  <si>
    <t>Tickets Starting at $52.30</t>
  </si>
  <si>
    <t>Tickets Starting at $18.37</t>
  </si>
  <si>
    <t>Tickets Starting at $48.00</t>
  </si>
  <si>
    <t>Tickets Starting at $131.00</t>
  </si>
  <si>
    <t>Tickets Starting at $31.08</t>
  </si>
  <si>
    <t>Tickets Starting at $33.90</t>
  </si>
  <si>
    <t>Tickets Starting at $130.00</t>
  </si>
  <si>
    <t>UBS Arena</t>
  </si>
  <si>
    <t>Tickets Starting at $258.00</t>
  </si>
  <si>
    <t>Tickets Starting at $63.00</t>
  </si>
  <si>
    <t>Tickets Starting at $26.19</t>
  </si>
  <si>
    <t>Tickets Starting at $29.54</t>
  </si>
  <si>
    <t>Tickets Starting at $87.84</t>
  </si>
  <si>
    <t>SAP Center at San Jose</t>
  </si>
  <si>
    <t>Tickets Starting at $41.37</t>
  </si>
  <si>
    <t>Tickets Starting at $23.00</t>
  </si>
  <si>
    <t>Tickets Starting at $64.00</t>
  </si>
  <si>
    <t>Tickets Starting at $51.51</t>
  </si>
  <si>
    <t>Tickets Starting at $81.47</t>
  </si>
  <si>
    <t>Tickets Starting at $133.44</t>
  </si>
  <si>
    <t>Tickets Starting at $14.49</t>
  </si>
  <si>
    <t>Extra</t>
  </si>
  <si>
    <t>FS1</t>
  </si>
  <si>
    <t>CBSSN</t>
  </si>
  <si>
    <t>ACCN</t>
  </si>
  <si>
    <t>San José State</t>
  </si>
  <si>
    <t>ESPNU</t>
  </si>
  <si>
    <t>The HTC Center, Conway, SC</t>
  </si>
  <si>
    <t>ESPN2</t>
  </si>
  <si>
    <t>TD Arena, Charleston, SC</t>
  </si>
  <si>
    <t>McArthur Center, Saint Petersburg, FL</t>
  </si>
  <si>
    <t>Tickets as low as $17</t>
  </si>
  <si>
    <t>Tickets as low as $21</t>
  </si>
  <si>
    <t>UVI Sports &amp; Fitness Center, St. Thomas, Virgin Islands</t>
  </si>
  <si>
    <t>FAU Arena, Boca Raton, FL</t>
  </si>
  <si>
    <t>Willett Hall, Farmville, VA</t>
  </si>
  <si>
    <t>Beeghly Center, Youngstown, OH</t>
  </si>
  <si>
    <t>Timmons Arena, Greenville, SC</t>
  </si>
  <si>
    <t>Pinnacle Bank Arena, Lincoln, NE</t>
  </si>
  <si>
    <t>Maryland-Eastern Shore</t>
  </si>
  <si>
    <t>ACCNX</t>
  </si>
  <si>
    <t>Jerry Richardson Indoor Stadium, Spartanburg, SC</t>
  </si>
  <si>
    <t>Sanford Coyote Sports Center, Vermillion, SD</t>
  </si>
  <si>
    <t>T-Mobile Arena, Las Vegas, NV</t>
  </si>
  <si>
    <t>Mississippi</t>
  </si>
  <si>
    <t>Nido and Mariana Qubein Arena, High Point, NC</t>
  </si>
  <si>
    <t>Ocean Center, Daytona Beach, FL</t>
  </si>
  <si>
    <t>Cintas Center, Cincinnati, OH</t>
  </si>
  <si>
    <t>UNF Arena, Jacksonville, FL</t>
  </si>
  <si>
    <t>Mohegan Sun Arena, Uncasville, CT</t>
  </si>
  <si>
    <t>PAC12</t>
  </si>
  <si>
    <t>Gill Coliseum, Corvallis, OR</t>
  </si>
  <si>
    <t>Bartow Arena, Birmingham, AL</t>
  </si>
  <si>
    <t>Humphrey Coliseum, Starkville, MS</t>
  </si>
  <si>
    <t>Reed Green Coliseum, Hattiesburg, MS</t>
  </si>
  <si>
    <t>Cam Henderson Center, Huntington, WV</t>
  </si>
  <si>
    <t>UTSA Convocation Center, San Antonio, TX</t>
  </si>
  <si>
    <t>Cassell Coliseum, Blacksburg, VA</t>
  </si>
  <si>
    <t>Hamilton Gymnasium, Denver, CO</t>
  </si>
  <si>
    <t>Eckerd College</t>
  </si>
  <si>
    <t>Alico Arena, Fort Myers, FL</t>
  </si>
  <si>
    <t>BIG12|ESPN+</t>
  </si>
  <si>
    <t>James H. Hilton Coliseum, Ames, IA</t>
  </si>
  <si>
    <t>PNC Arena, Raleigh, NC</t>
  </si>
  <si>
    <t>BTN</t>
  </si>
  <si>
    <t>Tickets as low as $4</t>
  </si>
  <si>
    <t>Simon Skjodt Assembly Hall, Bloomington, IN</t>
  </si>
  <si>
    <t>Watsco Center, Coral Gables, FL</t>
  </si>
  <si>
    <t>CBU Events Center, Riverside, CA</t>
  </si>
  <si>
    <t>ESPNN</t>
  </si>
  <si>
    <t>ABC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</si>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</sst>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400]h:mm:ss\ AM/PM"/>
    <numFmt numFmtId="165" formatCode="h:mm;@"/>
    <numFmt numFmtId="166" formatCode="[$-409]h:mm\ AM/PM;@"/>
  </numFmts>
  <fonts count="24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rgb="FF13161A"/>
      <name val="Arial"/>
      <family val="2"/>
    </font>
    <font>
      <sz val="8"/>
      <color rgb="FF13161A"/>
      <name val="Icon-moon"/>
    </font>
    <font>
      <sz val="11"/>
      <color rgb="FF13161A"/>
      <name val="Arial"/>
      <family val="2"/>
    </font>
    <font>
      <sz val="11"/>
      <color theme="0"/>
      <name val="Calibri"/>
      <family val="2"/>
      <scheme val="minor"/>
    </font>
    <font>
      <sz val="11"/>
      <color rgb="FF142633"/>
      <name val="Arial"/>
      <family val="2"/>
    </font>
    <font>
      <sz val="11"/>
      <color rgb="FF142633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rgb="FF202121"/>
      <name val="Arial"/>
      <family val="2"/>
    </font>
    <font>
      <sz val="11"/>
      <color rgb="FF202121"/>
      <name val="Arial"/>
      <family val="2"/>
    </font>
    <font>
      <sz val="8"/>
      <color rgb="FF202121"/>
      <name val="Icon-moon"/>
    </font>
    <font>
      <sz val="11"/>
      <color rgb="FF202121"/>
      <name val="Arial"/>
      <family val="2"/>
    </font>
    <font>
      <sz val="11"/>
      <color rgb="FF2021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5F8FF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FE2E6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rgb="FFDFE2E6"/>
      </bottom>
      <diagonal/>
    </border>
    <border>
      <left/>
      <right/>
      <top style="medium">
        <color rgb="FFDFE2E6"/>
      </top>
      <bottom/>
      <diagonal/>
    </border>
    <border>
      <left/>
      <right style="thin">
        <color indexed="64"/>
      </right>
      <top style="medium">
        <color rgb="FFDFE2E6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DAE0E5"/>
      </bottom>
      <diagonal/>
    </border>
    <border>
      <left/>
      <right/>
      <top style="medium">
        <color rgb="FFDAE0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D9DBDE"/>
      </bottom>
      <diagonal/>
    </border>
    <border>
      <left/>
      <right/>
      <top style="medium">
        <color rgb="FFD9DBDE"/>
      </top>
      <bottom/>
      <diagonal/>
    </border>
    <border>
      <left/>
      <right style="thin">
        <color indexed="64"/>
      </right>
      <top/>
      <bottom style="medium">
        <color rgb="FFD9DBDE"/>
      </bottom>
      <diagonal/>
    </border>
    <border>
      <left/>
      <right style="thin">
        <color indexed="64"/>
      </right>
      <top style="medium">
        <color rgb="FFD9DBDE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6">
    <xf numFmtId="0" fontId="0" fillId="0" borderId="0" xfId="0"/>
    <xf numFmtId="20" fontId="0" fillId="0" borderId="0" xfId="0" applyNumberFormat="1"/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2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3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8" fontId="0" fillId="3" borderId="2" xfId="0" applyNumberFormat="1" applyFill="1" applyBorder="1" applyAlignment="1">
      <alignment horizontal="center" vertical="center"/>
    </xf>
    <xf numFmtId="0" fontId="0" fillId="6" borderId="2" xfId="0" applyFill="1" applyBorder="1"/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" fontId="0" fillId="6" borderId="2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0" fillId="7" borderId="2" xfId="0" applyFill="1" applyBorder="1"/>
    <xf numFmtId="0" fontId="0" fillId="9" borderId="2" xfId="0" applyFill="1" applyBorder="1"/>
    <xf numFmtId="18" fontId="0" fillId="9" borderId="2" xfId="0" applyNumberFormat="1" applyFill="1" applyBorder="1"/>
    <xf numFmtId="0" fontId="0" fillId="7" borderId="4" xfId="0" applyFill="1" applyBorder="1"/>
    <xf numFmtId="0" fontId="0" fillId="7" borderId="5" xfId="0" applyFill="1" applyBorder="1"/>
    <xf numFmtId="0" fontId="3" fillId="0" borderId="0" xfId="0" applyFont="1" applyAlignment="1">
      <alignment horizontal="left" vertical="center"/>
    </xf>
    <xf numFmtId="0" fontId="0" fillId="10" borderId="2" xfId="0" applyFill="1" applyBorder="1"/>
    <xf numFmtId="0" fontId="0" fillId="8" borderId="3" xfId="0" applyFill="1" applyBorder="1"/>
    <xf numFmtId="0" fontId="0" fillId="5" borderId="2" xfId="0" applyFill="1" applyBorder="1" applyAlignment="1">
      <alignment horizontal="center" vertical="center"/>
    </xf>
    <xf numFmtId="20" fontId="0" fillId="8" borderId="3" xfId="0" applyNumberFormat="1" applyFill="1" applyBorder="1"/>
    <xf numFmtId="0" fontId="0" fillId="9" borderId="6" xfId="0" applyFill="1" applyBorder="1"/>
    <xf numFmtId="0" fontId="0" fillId="11" borderId="2" xfId="0" applyFill="1" applyBorder="1"/>
    <xf numFmtId="20" fontId="1" fillId="11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/>
    <xf numFmtId="0" fontId="0" fillId="5" borderId="2" xfId="0" applyFill="1" applyBorder="1" applyAlignment="1">
      <alignment horizontal="center" vertical="center"/>
    </xf>
    <xf numFmtId="18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wrapText="1" indent="1"/>
    </xf>
    <xf numFmtId="0" fontId="10" fillId="2" borderId="7" xfId="0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12" borderId="0" xfId="0" applyFont="1" applyFill="1" applyAlignment="1">
      <alignment horizontal="left" vertical="center" indent="1"/>
    </xf>
    <xf numFmtId="0" fontId="10" fillId="12" borderId="0" xfId="0" applyFont="1" applyFill="1" applyAlignment="1">
      <alignment horizontal="left" vertical="center" wrapText="1" indent="1"/>
    </xf>
    <xf numFmtId="0" fontId="10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 wrapText="1"/>
    </xf>
    <xf numFmtId="0" fontId="9" fillId="2" borderId="7" xfId="0" applyFont="1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2" xfId="0" applyFont="1" applyFill="1" applyBorder="1"/>
    <xf numFmtId="0" fontId="8" fillId="11" borderId="2" xfId="0" applyFont="1" applyFill="1" applyBorder="1" applyAlignment="1">
      <alignment horizontal="center" vertical="center"/>
    </xf>
    <xf numFmtId="18" fontId="8" fillId="11" borderId="2" xfId="0" applyNumberFormat="1" applyFont="1" applyFill="1" applyBorder="1" applyAlignment="1">
      <alignment horizontal="center" vertical="center"/>
    </xf>
    <xf numFmtId="0" fontId="8" fillId="11" borderId="2" xfId="0" applyFont="1" applyFill="1" applyBorder="1"/>
    <xf numFmtId="0" fontId="0" fillId="5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0" fontId="12" fillId="2" borderId="7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4" fillId="2" borderId="7" xfId="1" applyFill="1" applyBorder="1" applyAlignment="1">
      <alignment vertical="center" wrapText="1"/>
    </xf>
    <xf numFmtId="0" fontId="4" fillId="2" borderId="11" xfId="1" applyFill="1" applyBorder="1" applyAlignment="1">
      <alignment vertical="center" wrapText="1"/>
    </xf>
    <xf numFmtId="0" fontId="0" fillId="15" borderId="2" xfId="0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2" xfId="0" applyFont="1" applyFill="1" applyBorder="1"/>
    <xf numFmtId="0" fontId="8" fillId="9" borderId="2" xfId="0" applyFont="1" applyFill="1" applyBorder="1" applyAlignment="1">
      <alignment horizontal="center" vertical="center"/>
    </xf>
    <xf numFmtId="18" fontId="8" fillId="9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/>
    <xf numFmtId="0" fontId="13" fillId="16" borderId="2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2" xfId="0" applyFont="1" applyFill="1" applyBorder="1"/>
    <xf numFmtId="0" fontId="8" fillId="17" borderId="2" xfId="0" applyFont="1" applyFill="1" applyBorder="1" applyAlignment="1">
      <alignment horizontal="center" vertical="center"/>
    </xf>
    <xf numFmtId="18" fontId="8" fillId="17" borderId="2" xfId="0" applyNumberFormat="1" applyFont="1" applyFill="1" applyBorder="1" applyAlignment="1">
      <alignment horizontal="center" vertical="center"/>
    </xf>
    <xf numFmtId="0" fontId="8" fillId="17" borderId="2" xfId="0" applyFont="1" applyFill="1" applyBorder="1"/>
    <xf numFmtId="0" fontId="0" fillId="15" borderId="2" xfId="0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0" fontId="15" fillId="2" borderId="16" xfId="0" applyFont="1" applyFill="1" applyBorder="1" applyAlignment="1">
      <alignment horizontal="left" vertical="center" wrapText="1" indent="1"/>
    </xf>
    <xf numFmtId="0" fontId="15" fillId="2" borderId="0" xfId="0" applyFont="1" applyFill="1" applyAlignment="1">
      <alignment vertical="center"/>
    </xf>
    <xf numFmtId="0" fontId="15" fillId="2" borderId="16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/>
    </xf>
    <xf numFmtId="0" fontId="15" fillId="18" borderId="0" xfId="0" applyFont="1" applyFill="1" applyAlignment="1">
      <alignment horizontal="left" vertical="center" indent="1"/>
    </xf>
    <xf numFmtId="0" fontId="15" fillId="18" borderId="0" xfId="0" applyFont="1" applyFill="1" applyAlignment="1">
      <alignment horizontal="left" vertical="center" wrapText="1" indent="1"/>
    </xf>
    <xf numFmtId="0" fontId="15" fillId="18" borderId="0" xfId="0" applyFont="1" applyFill="1" applyAlignment="1">
      <alignment vertical="center"/>
    </xf>
    <xf numFmtId="0" fontId="15" fillId="18" borderId="0" xfId="0" applyFont="1" applyFill="1" applyAlignment="1">
      <alignment vertical="center" wrapText="1"/>
    </xf>
    <xf numFmtId="18" fontId="4" fillId="18" borderId="0" xfId="1" applyNumberFormat="1" applyFill="1" applyAlignment="1">
      <alignment vertical="center"/>
    </xf>
    <xf numFmtId="0" fontId="14" fillId="18" borderId="0" xfId="0" applyFont="1" applyFill="1" applyAlignment="1">
      <alignment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/>
    <xf numFmtId="0" fontId="8" fillId="7" borderId="2" xfId="0" applyFont="1" applyFill="1" applyBorder="1" applyAlignment="1">
      <alignment horizontal="center" vertical="center"/>
    </xf>
    <xf numFmtId="18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/>
    <xf numFmtId="0" fontId="4" fillId="2" borderId="11" xfId="1" applyFill="1" applyBorder="1" applyAlignment="1">
      <alignment vertical="center" wrapText="1"/>
    </xf>
    <xf numFmtId="0" fontId="13" fillId="19" borderId="2" xfId="0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/>
    </xf>
    <xf numFmtId="18" fontId="8" fillId="20" borderId="2" xfId="0" applyNumberFormat="1" applyFont="1" applyFill="1" applyBorder="1" applyAlignment="1">
      <alignment horizontal="center" vertical="center"/>
    </xf>
    <xf numFmtId="0" fontId="8" fillId="20" borderId="2" xfId="0" applyFont="1" applyFill="1" applyBorder="1"/>
    <xf numFmtId="0" fontId="13" fillId="21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18" fontId="8" fillId="22" borderId="2" xfId="0" applyNumberFormat="1" applyFont="1" applyFill="1" applyBorder="1" applyAlignment="1">
      <alignment horizontal="center" vertical="center"/>
    </xf>
    <xf numFmtId="0" fontId="8" fillId="22" borderId="2" xfId="0" applyFont="1" applyFill="1" applyBorder="1"/>
    <xf numFmtId="0" fontId="7" fillId="23" borderId="2" xfId="0" applyFont="1" applyFill="1" applyBorder="1" applyAlignment="1">
      <alignment horizontal="center" vertical="center"/>
    </xf>
    <xf numFmtId="0" fontId="7" fillId="23" borderId="2" xfId="0" applyFont="1" applyFill="1" applyBorder="1"/>
    <xf numFmtId="0" fontId="8" fillId="23" borderId="2" xfId="0" applyFont="1" applyFill="1" applyBorder="1" applyAlignment="1">
      <alignment horizontal="center" vertical="center"/>
    </xf>
    <xf numFmtId="18" fontId="8" fillId="23" borderId="2" xfId="0" applyNumberFormat="1" applyFont="1" applyFill="1" applyBorder="1" applyAlignment="1">
      <alignment horizontal="center" vertical="center"/>
    </xf>
    <xf numFmtId="0" fontId="8" fillId="23" borderId="2" xfId="0" applyFont="1" applyFill="1" applyBorder="1"/>
    <xf numFmtId="0" fontId="4" fillId="2" borderId="11" xfId="1" applyFill="1" applyBorder="1" applyAlignment="1">
      <alignment vertical="center" wrapText="1"/>
    </xf>
    <xf numFmtId="0" fontId="13" fillId="24" borderId="2" xfId="0" applyFont="1" applyFill="1" applyBorder="1" applyAlignment="1">
      <alignment horizontal="center" vertical="center"/>
    </xf>
    <xf numFmtId="0" fontId="8" fillId="25" borderId="2" xfId="0" applyFont="1" applyFill="1" applyBorder="1" applyAlignment="1">
      <alignment horizontal="center" vertical="center"/>
    </xf>
    <xf numFmtId="18" fontId="8" fillId="25" borderId="2" xfId="0" applyNumberFormat="1" applyFont="1" applyFill="1" applyBorder="1" applyAlignment="1">
      <alignment horizontal="center" vertical="center"/>
    </xf>
    <xf numFmtId="0" fontId="8" fillId="25" borderId="2" xfId="0" applyFont="1" applyFill="1" applyBorder="1"/>
    <xf numFmtId="0" fontId="8" fillId="14" borderId="2" xfId="0" applyFont="1" applyFill="1" applyBorder="1" applyAlignment="1">
      <alignment horizontal="center" vertical="center"/>
    </xf>
    <xf numFmtId="0" fontId="7" fillId="26" borderId="2" xfId="0" applyFont="1" applyFill="1" applyBorder="1" applyAlignment="1">
      <alignment horizontal="center" vertical="center"/>
    </xf>
    <xf numFmtId="0" fontId="7" fillId="26" borderId="2" xfId="0" applyFont="1" applyFill="1" applyBorder="1"/>
    <xf numFmtId="0" fontId="8" fillId="26" borderId="2" xfId="0" applyFont="1" applyFill="1" applyBorder="1" applyAlignment="1">
      <alignment horizontal="center" vertical="center"/>
    </xf>
    <xf numFmtId="18" fontId="8" fillId="26" borderId="2" xfId="0" applyNumberFormat="1" applyFont="1" applyFill="1" applyBorder="1" applyAlignment="1">
      <alignment horizontal="center" vertical="center"/>
    </xf>
    <xf numFmtId="0" fontId="8" fillId="26" borderId="2" xfId="0" applyFont="1" applyFill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3"/>
    </xf>
    <xf numFmtId="0" fontId="13" fillId="19" borderId="0" xfId="0" applyFont="1" applyFill="1" applyAlignment="1">
      <alignment horizontal="center" vertical="center"/>
    </xf>
    <xf numFmtId="166" fontId="13" fillId="19" borderId="0" xfId="0" applyNumberFormat="1" applyFont="1" applyFill="1" applyAlignment="1">
      <alignment horizontal="center" vertical="center"/>
    </xf>
    <xf numFmtId="0" fontId="13" fillId="19" borderId="0" xfId="0" applyFont="1" applyFill="1" applyAlignment="1">
      <alignment horizontal="left" indent="1"/>
    </xf>
    <xf numFmtId="0" fontId="8" fillId="14" borderId="0" xfId="0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0" fontId="8" fillId="14" borderId="0" xfId="0" applyFont="1" applyFill="1" applyAlignment="1">
      <alignment horizontal="left" indent="1"/>
    </xf>
    <xf numFmtId="20" fontId="17" fillId="27" borderId="5" xfId="0" applyNumberFormat="1" applyFont="1" applyFill="1" applyBorder="1" applyAlignment="1">
      <alignment horizontal="center" vertical="center"/>
    </xf>
    <xf numFmtId="0" fontId="17" fillId="27" borderId="5" xfId="0" applyFont="1" applyFill="1" applyBorder="1" applyAlignment="1">
      <alignment horizontal="left" vertical="center"/>
    </xf>
    <xf numFmtId="20" fontId="17" fillId="27" borderId="14" xfId="0" applyNumberFormat="1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left" vertical="center"/>
    </xf>
    <xf numFmtId="20" fontId="18" fillId="27" borderId="14" xfId="0" applyNumberFormat="1" applyFont="1" applyFill="1" applyBorder="1" applyAlignment="1">
      <alignment horizontal="center" vertical="center"/>
    </xf>
    <xf numFmtId="0" fontId="18" fillId="27" borderId="14" xfId="0" applyFont="1" applyFill="1" applyBorder="1" applyAlignment="1">
      <alignment horizontal="left" vertical="center"/>
    </xf>
    <xf numFmtId="0" fontId="0" fillId="28" borderId="0" xfId="0" applyFill="1"/>
    <xf numFmtId="18" fontId="0" fillId="6" borderId="2" xfId="0" applyNumberFormat="1" applyFill="1" applyBorder="1"/>
    <xf numFmtId="0" fontId="0" fillId="5" borderId="2" xfId="0" applyFill="1" applyBorder="1"/>
    <xf numFmtId="18" fontId="0" fillId="5" borderId="2" xfId="0" applyNumberFormat="1" applyFill="1" applyBorder="1"/>
    <xf numFmtId="18" fontId="4" fillId="2" borderId="7" xfId="1" applyNumberForma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11" fillId="2" borderId="11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13" fillId="29" borderId="0" xfId="0" applyFont="1" applyFill="1" applyAlignment="1">
      <alignment horizontal="center" vertical="center"/>
    </xf>
    <xf numFmtId="166" fontId="13" fillId="29" borderId="0" xfId="0" applyNumberFormat="1" applyFont="1" applyFill="1" applyAlignment="1">
      <alignment horizontal="center" vertical="center"/>
    </xf>
    <xf numFmtId="0" fontId="13" fillId="29" borderId="0" xfId="0" applyFont="1" applyFill="1" applyAlignment="1">
      <alignment horizontal="left" indent="1"/>
    </xf>
    <xf numFmtId="0" fontId="8" fillId="29" borderId="0" xfId="0" applyFont="1" applyFill="1" applyAlignment="1">
      <alignment horizontal="center" vertical="center"/>
    </xf>
    <xf numFmtId="166" fontId="8" fillId="29" borderId="0" xfId="0" applyNumberFormat="1" applyFont="1" applyFill="1" applyAlignment="1">
      <alignment horizontal="center" vertical="center"/>
    </xf>
    <xf numFmtId="0" fontId="8" fillId="29" borderId="0" xfId="0" applyFont="1" applyFill="1" applyAlignment="1">
      <alignment horizontal="left" indent="1"/>
    </xf>
    <xf numFmtId="0" fontId="0" fillId="6" borderId="3" xfId="0" applyFill="1" applyBorder="1"/>
    <xf numFmtId="0" fontId="0" fillId="0" borderId="2" xfId="0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6" borderId="5" xfId="0" applyFill="1" applyBorder="1"/>
    <xf numFmtId="0" fontId="0" fillId="5" borderId="5" xfId="0" applyFill="1" applyBorder="1"/>
    <xf numFmtId="0" fontId="0" fillId="0" borderId="0" xfId="0" applyAlignment="1">
      <alignment horizontal="center"/>
    </xf>
    <xf numFmtId="18" fontId="4" fillId="2" borderId="7" xfId="1" applyNumberForma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18" fontId="4" fillId="2" borderId="0" xfId="1" applyNumberForma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4" fillId="2" borderId="15" xfId="1" applyFill="1" applyBorder="1" applyAlignment="1">
      <alignment vertical="center" wrapText="1"/>
    </xf>
    <xf numFmtId="18" fontId="9" fillId="2" borderId="7" xfId="0" applyNumberFormat="1" applyFont="1" applyFill="1" applyBorder="1" applyAlignment="1">
      <alignment vertical="center"/>
    </xf>
    <xf numFmtId="0" fontId="4" fillId="2" borderId="12" xfId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4" fillId="18" borderId="17" xfId="1" applyFill="1" applyBorder="1" applyAlignment="1">
      <alignment vertical="center" wrapText="1"/>
    </xf>
    <xf numFmtId="0" fontId="4" fillId="18" borderId="13" xfId="1" applyFill="1" applyBorder="1" applyAlignment="1">
      <alignment vertical="center" wrapText="1"/>
    </xf>
    <xf numFmtId="0" fontId="4" fillId="2" borderId="8" xfId="1" applyFill="1" applyBorder="1" applyAlignment="1">
      <alignment vertical="center" wrapText="1"/>
    </xf>
    <xf numFmtId="0" fontId="4" fillId="18" borderId="7" xfId="1" applyFill="1" applyBorder="1" applyAlignment="1">
      <alignment vertical="center" wrapText="1"/>
    </xf>
    <xf numFmtId="18" fontId="4" fillId="2" borderId="0" xfId="1" applyNumberForma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4" fillId="2" borderId="15" xfId="1" applyFill="1" applyBorder="1" applyAlignment="1">
      <alignment vertical="center" wrapText="1"/>
    </xf>
    <xf numFmtId="18" fontId="4" fillId="2" borderId="0" xfId="1" applyNumberForma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4" fillId="2" borderId="11" xfId="1" applyFill="1" applyBorder="1" applyAlignment="1">
      <alignment vertical="center" wrapText="1"/>
    </xf>
    <xf numFmtId="18" fontId="4" fillId="2" borderId="17" xfId="1" applyNumberFormat="1" applyFill="1" applyBorder="1" applyAlignment="1">
      <alignment vertical="center"/>
    </xf>
    <xf numFmtId="18" fontId="4" fillId="2" borderId="16" xfId="1" applyNumberFormat="1" applyFill="1" applyBorder="1" applyAlignment="1">
      <alignment vertical="center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18" fontId="4" fillId="2" borderId="8" xfId="1" applyNumberFormat="1" applyFill="1" applyBorder="1" applyAlignment="1">
      <alignment vertical="center"/>
    </xf>
    <xf numFmtId="18" fontId="4" fillId="2" borderId="7" xfId="1" applyNumberFormat="1" applyFill="1" applyBorder="1" applyAlignment="1">
      <alignment vertical="center"/>
    </xf>
    <xf numFmtId="0" fontId="9" fillId="2" borderId="8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4" fillId="2" borderId="9" xfId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18" fontId="0" fillId="0" borderId="0" xfId="0" applyNumberFormat="1" applyAlignment="1">
      <alignment horizontal="center" vertical="center"/>
    </xf>
    <xf numFmtId="18" fontId="4" fillId="2" borderId="7" xfId="1" applyNumberForma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11" fillId="2" borderId="11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18" fontId="4" fillId="2" borderId="7" xfId="1" applyNumberForma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4" fillId="2" borderId="17" xfId="1" applyFill="1" applyBorder="1" applyAlignment="1">
      <alignment vertical="center" wrapText="1"/>
    </xf>
    <xf numFmtId="0" fontId="4" fillId="2" borderId="16" xfId="1" applyFill="1" applyBorder="1" applyAlignment="1">
      <alignment vertical="center" wrapText="1"/>
    </xf>
    <xf numFmtId="18" fontId="4" fillId="2" borderId="8" xfId="1" applyNumberFormat="1" applyFill="1" applyBorder="1" applyAlignment="1">
      <alignment vertical="center"/>
    </xf>
    <xf numFmtId="18" fontId="4" fillId="2" borderId="7" xfId="1" applyNumberFormat="1" applyFill="1" applyBorder="1" applyAlignment="1">
      <alignment vertical="center"/>
    </xf>
    <xf numFmtId="0" fontId="9" fillId="2" borderId="8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4" fillId="2" borderId="9" xfId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0" fontId="0" fillId="15" borderId="2" xfId="0" applyFill="1" applyBorder="1" applyAlignment="1">
      <alignment horizontal="center" vertical="center"/>
    </xf>
    <xf numFmtId="0" fontId="14" fillId="18" borderId="17" xfId="0" applyFont="1" applyFill="1" applyBorder="1" applyAlignment="1">
      <alignment vertical="center" wrapText="1"/>
    </xf>
    <xf numFmtId="0" fontId="14" fillId="18" borderId="13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4" fillId="2" borderId="17" xfId="1" applyFill="1" applyBorder="1" applyAlignment="1">
      <alignment vertical="center" wrapText="1"/>
    </xf>
    <xf numFmtId="0" fontId="4" fillId="2" borderId="16" xfId="1" applyFill="1" applyBorder="1" applyAlignment="1">
      <alignment vertical="center" wrapText="1"/>
    </xf>
    <xf numFmtId="0" fontId="14" fillId="18" borderId="7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vertical="center" wrapText="1"/>
    </xf>
    <xf numFmtId="18" fontId="4" fillId="2" borderId="7" xfId="1" applyNumberForma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4" fillId="2" borderId="17" xfId="1" applyFill="1" applyBorder="1" applyAlignment="1">
      <alignment vertical="center" wrapText="1"/>
    </xf>
    <xf numFmtId="0" fontId="4" fillId="2" borderId="16" xfId="1" applyFill="1" applyBorder="1" applyAlignment="1">
      <alignment vertical="center" wrapText="1"/>
    </xf>
    <xf numFmtId="0" fontId="14" fillId="18" borderId="17" xfId="0" applyFont="1" applyFill="1" applyBorder="1" applyAlignment="1">
      <alignment vertical="center" wrapText="1"/>
    </xf>
    <xf numFmtId="0" fontId="14" fillId="18" borderId="7" xfId="0" applyFont="1" applyFill="1" applyBorder="1" applyAlignment="1">
      <alignment vertical="center" wrapText="1"/>
    </xf>
    <xf numFmtId="0" fontId="20" fillId="32" borderId="0" xfId="0" applyFont="1" applyFill="1" applyAlignment="1">
      <alignment horizontal="left" vertical="center" indent="1"/>
    </xf>
    <xf numFmtId="0" fontId="4" fillId="32" borderId="0" xfId="1" applyFill="1" applyAlignment="1">
      <alignment horizontal="left" vertical="center" indent="1"/>
    </xf>
    <xf numFmtId="0" fontId="20" fillId="32" borderId="0" xfId="0" applyFont="1" applyFill="1" applyAlignment="1">
      <alignment vertical="center"/>
    </xf>
    <xf numFmtId="0" fontId="4" fillId="32" borderId="0" xfId="1" applyFill="1" applyAlignment="1">
      <alignment vertical="center"/>
    </xf>
    <xf numFmtId="18" fontId="4" fillId="32" borderId="0" xfId="1" applyNumberFormat="1" applyFill="1" applyAlignment="1">
      <alignment vertical="center"/>
    </xf>
    <xf numFmtId="0" fontId="19" fillId="3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 indent="1"/>
    </xf>
    <xf numFmtId="0" fontId="4" fillId="2" borderId="0" xfId="1" applyFill="1" applyAlignment="1">
      <alignment horizontal="left" vertical="center" indent="1"/>
    </xf>
    <xf numFmtId="0" fontId="4" fillId="2" borderId="19" xfId="1" applyFill="1" applyBorder="1" applyAlignment="1">
      <alignment horizontal="left" vertical="center" indent="1"/>
    </xf>
    <xf numFmtId="0" fontId="20" fillId="2" borderId="0" xfId="0" applyFont="1" applyFill="1" applyAlignment="1">
      <alignment vertical="center"/>
    </xf>
    <xf numFmtId="0" fontId="4" fillId="2" borderId="0" xfId="1" applyFill="1" applyAlignment="1">
      <alignment vertical="center"/>
    </xf>
    <xf numFmtId="0" fontId="4" fillId="2" borderId="19" xfId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19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8" fillId="0" borderId="0" xfId="0" applyFont="1"/>
    <xf numFmtId="0" fontId="19" fillId="32" borderId="8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4" fillId="2" borderId="17" xfId="1" applyFill="1" applyBorder="1" applyAlignment="1">
      <alignment vertical="center" wrapText="1"/>
    </xf>
    <xf numFmtId="0" fontId="4" fillId="2" borderId="16" xfId="1" applyFill="1" applyBorder="1" applyAlignment="1">
      <alignment vertical="center" wrapText="1"/>
    </xf>
    <xf numFmtId="0" fontId="4" fillId="2" borderId="0" xfId="1" applyFill="1" applyAlignment="1">
      <alignment vertical="center" wrapText="1"/>
    </xf>
    <xf numFmtId="0" fontId="19" fillId="32" borderId="16" xfId="0" applyFont="1" applyFill="1" applyBorder="1" applyAlignment="1">
      <alignment vertical="center" wrapText="1"/>
    </xf>
    <xf numFmtId="0" fontId="4" fillId="32" borderId="8" xfId="1" applyFill="1" applyBorder="1" applyAlignment="1">
      <alignment vertical="center" wrapText="1"/>
    </xf>
    <xf numFmtId="0" fontId="4" fillId="32" borderId="16" xfId="1" applyFill="1" applyBorder="1" applyAlignment="1">
      <alignment vertical="center" wrapText="1"/>
    </xf>
    <xf numFmtId="0" fontId="4" fillId="32" borderId="0" xfId="1" applyFill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4" fillId="2" borderId="11" xfId="1" applyFill="1" applyBorder="1" applyAlignment="1">
      <alignment vertical="center" wrapText="1"/>
    </xf>
    <xf numFmtId="0" fontId="4" fillId="2" borderId="19" xfId="1" applyFill="1" applyBorder="1" applyAlignment="1">
      <alignment vertical="center" wrapText="1"/>
    </xf>
    <xf numFmtId="18" fontId="4" fillId="32" borderId="0" xfId="1" applyNumberFormat="1" applyFill="1" applyAlignment="1">
      <alignment vertical="center"/>
    </xf>
    <xf numFmtId="18" fontId="4" fillId="2" borderId="0" xfId="1" applyNumberFormat="1" applyFill="1" applyAlignment="1">
      <alignment vertical="center"/>
    </xf>
    <xf numFmtId="0" fontId="22" fillId="32" borderId="0" xfId="0" applyFont="1" applyFill="1" applyAlignment="1">
      <alignment horizontal="left" vertical="center" indent="1"/>
    </xf>
    <xf numFmtId="0" fontId="22" fillId="3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 indent="1"/>
    </xf>
    <xf numFmtId="0" fontId="22" fillId="2" borderId="0" xfId="0" applyFont="1" applyFill="1" applyAlignment="1">
      <alignment vertical="center"/>
    </xf>
    <xf numFmtId="18" fontId="4" fillId="32" borderId="0" xfId="1" applyNumberFormat="1" applyFill="1" applyAlignment="1">
      <alignment vertical="center"/>
    </xf>
    <xf numFmtId="18" fontId="4" fillId="2" borderId="0" xfId="1" applyNumberFormat="1" applyFill="1" applyAlignment="1">
      <alignment vertical="center"/>
    </xf>
    <xf numFmtId="0" fontId="23" fillId="32" borderId="0" xfId="0" applyFont="1" applyFill="1" applyAlignment="1">
      <alignment horizontal="left" vertical="center" indent="1"/>
    </xf>
    <xf numFmtId="0" fontId="23" fillId="3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 indent="1"/>
    </xf>
    <xf numFmtId="0" fontId="23" fillId="2" borderId="0" xfId="0" applyFont="1" applyFill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8" fontId="4" fillId="2" borderId="8" xfId="1" applyNumberFormat="1" applyFill="1" applyBorder="1" applyAlignment="1">
      <alignment vertical="center"/>
    </xf>
    <xf numFmtId="18" fontId="4" fillId="2" borderId="7" xfId="1" applyNumberFormat="1" applyFill="1" applyBorder="1" applyAlignment="1">
      <alignment vertical="center"/>
    </xf>
    <xf numFmtId="0" fontId="9" fillId="2" borderId="8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4" fillId="2" borderId="9" xfId="1" applyFill="1" applyBorder="1" applyAlignment="1">
      <alignment vertical="center" wrapText="1"/>
    </xf>
    <xf numFmtId="0" fontId="4" fillId="2" borderId="10" xfId="1" applyFill="1" applyBorder="1" applyAlignment="1">
      <alignment vertical="center" wrapText="1"/>
    </xf>
    <xf numFmtId="18" fontId="4" fillId="12" borderId="11" xfId="1" applyNumberFormat="1" applyFill="1" applyBorder="1" applyAlignment="1">
      <alignment vertical="center"/>
    </xf>
    <xf numFmtId="18" fontId="4" fillId="12" borderId="13" xfId="1" applyNumberFormat="1" applyFill="1" applyBorder="1" applyAlignment="1">
      <alignment vertical="center"/>
    </xf>
    <xf numFmtId="0" fontId="9" fillId="12" borderId="11" xfId="0" applyFont="1" applyFill="1" applyBorder="1" applyAlignment="1">
      <alignment vertical="center" wrapText="1"/>
    </xf>
    <xf numFmtId="0" fontId="9" fillId="12" borderId="13" xfId="0" applyFont="1" applyFill="1" applyBorder="1" applyAlignment="1">
      <alignment vertical="center" wrapText="1"/>
    </xf>
    <xf numFmtId="0" fontId="4" fillId="12" borderId="12" xfId="1" applyFill="1" applyBorder="1" applyAlignment="1">
      <alignment vertical="center" wrapText="1"/>
    </xf>
    <xf numFmtId="0" fontId="4" fillId="12" borderId="14" xfId="1" applyFill="1" applyBorder="1" applyAlignment="1">
      <alignment vertical="center" wrapText="1"/>
    </xf>
    <xf numFmtId="0" fontId="0" fillId="13" borderId="2" xfId="0" applyFill="1" applyBorder="1" applyAlignment="1">
      <alignment horizontal="center" vertical="center"/>
    </xf>
    <xf numFmtId="18" fontId="4" fillId="2" borderId="11" xfId="1" applyNumberForma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18" fontId="4" fillId="2" borderId="13" xfId="1" applyNumberForma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4" fillId="2" borderId="14" xfId="1" applyFill="1" applyBorder="1" applyAlignment="1">
      <alignment vertical="center" wrapText="1"/>
    </xf>
    <xf numFmtId="0" fontId="4" fillId="2" borderId="12" xfId="1" applyFill="1" applyBorder="1" applyAlignment="1">
      <alignment vertical="center" wrapText="1"/>
    </xf>
    <xf numFmtId="0" fontId="19" fillId="32" borderId="11" xfId="0" applyFont="1" applyFill="1" applyBorder="1" applyAlignment="1">
      <alignment vertical="center" wrapText="1"/>
    </xf>
    <xf numFmtId="0" fontId="19" fillId="32" borderId="7" xfId="0" applyFont="1" applyFill="1" applyBorder="1" applyAlignment="1">
      <alignment vertical="center" wrapText="1"/>
    </xf>
    <xf numFmtId="0" fontId="4" fillId="32" borderId="12" xfId="1" applyFill="1" applyBorder="1" applyAlignment="1">
      <alignment vertical="center" wrapText="1"/>
    </xf>
    <xf numFmtId="0" fontId="4" fillId="32" borderId="10" xfId="1" applyFill="1" applyBorder="1" applyAlignment="1">
      <alignment vertical="center" wrapText="1"/>
    </xf>
    <xf numFmtId="18" fontId="4" fillId="32" borderId="8" xfId="1" applyNumberFormat="1" applyFill="1" applyBorder="1" applyAlignment="1">
      <alignment vertical="center"/>
    </xf>
    <xf numFmtId="18" fontId="4" fillId="32" borderId="7" xfId="1" applyNumberFormat="1" applyFill="1" applyBorder="1" applyAlignment="1">
      <alignment vertical="center"/>
    </xf>
    <xf numFmtId="0" fontId="19" fillId="32" borderId="8" xfId="0" applyFont="1" applyFill="1" applyBorder="1" applyAlignment="1">
      <alignment vertical="center" wrapText="1"/>
    </xf>
    <xf numFmtId="0" fontId="4" fillId="32" borderId="9" xfId="1" applyFill="1" applyBorder="1" applyAlignment="1">
      <alignment vertical="center" wrapText="1"/>
    </xf>
    <xf numFmtId="18" fontId="4" fillId="32" borderId="11" xfId="1" applyNumberFormat="1" applyFill="1" applyBorder="1" applyAlignment="1">
      <alignment vertical="center"/>
    </xf>
    <xf numFmtId="18" fontId="4" fillId="2" borderId="19" xfId="1" applyNumberFormat="1" applyFill="1" applyBorder="1" applyAlignment="1">
      <alignment vertical="center"/>
    </xf>
    <xf numFmtId="0" fontId="19" fillId="2" borderId="11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 wrapText="1"/>
    </xf>
    <xf numFmtId="0" fontId="4" fillId="2" borderId="21" xfId="1" applyFill="1" applyBorder="1" applyAlignment="1">
      <alignment vertical="center" wrapText="1"/>
    </xf>
    <xf numFmtId="18" fontId="4" fillId="2" borderId="20" xfId="1" applyNumberFormat="1" applyFill="1" applyBorder="1" applyAlignment="1">
      <alignment vertical="center"/>
    </xf>
    <xf numFmtId="0" fontId="21" fillId="2" borderId="20" xfId="0" applyFont="1" applyFill="1" applyBorder="1" applyAlignment="1">
      <alignment vertical="center" wrapText="1"/>
    </xf>
    <xf numFmtId="0" fontId="21" fillId="2" borderId="19" xfId="0" applyFont="1" applyFill="1" applyBorder="1" applyAlignment="1">
      <alignment vertical="center" wrapText="1"/>
    </xf>
    <xf numFmtId="0" fontId="19" fillId="2" borderId="20" xfId="0" applyFont="1" applyFill="1" applyBorder="1" applyAlignment="1">
      <alignment vertical="center" wrapText="1"/>
    </xf>
    <xf numFmtId="0" fontId="4" fillId="2" borderId="22" xfId="1" applyFill="1" applyBorder="1" applyAlignment="1">
      <alignment vertical="center" wrapText="1"/>
    </xf>
    <xf numFmtId="18" fontId="4" fillId="32" borderId="20" xfId="1" applyNumberFormat="1" applyFill="1" applyBorder="1" applyAlignment="1">
      <alignment vertical="center"/>
    </xf>
    <xf numFmtId="0" fontId="19" fillId="32" borderId="20" xfId="0" applyFont="1" applyFill="1" applyBorder="1" applyAlignment="1">
      <alignment vertical="center" wrapText="1"/>
    </xf>
    <xf numFmtId="0" fontId="4" fillId="32" borderId="22" xfId="1" applyFill="1" applyBorder="1" applyAlignment="1">
      <alignment vertical="center" wrapText="1"/>
    </xf>
    <xf numFmtId="0" fontId="4" fillId="32" borderId="14" xfId="1" applyFill="1" applyBorder="1" applyAlignment="1">
      <alignment vertical="center" wrapText="1"/>
    </xf>
    <xf numFmtId="18" fontId="4" fillId="32" borderId="19" xfId="1" applyNumberFormat="1" applyFill="1" applyBorder="1" applyAlignment="1">
      <alignment vertical="center"/>
    </xf>
    <xf numFmtId="0" fontId="19" fillId="32" borderId="19" xfId="0" applyFont="1" applyFill="1" applyBorder="1" applyAlignment="1">
      <alignment vertical="center" wrapText="1"/>
    </xf>
    <xf numFmtId="0" fontId="4" fillId="32" borderId="21" xfId="1" applyFill="1" applyBorder="1" applyAlignment="1">
      <alignment vertical="center" wrapText="1"/>
    </xf>
    <xf numFmtId="0" fontId="19" fillId="2" borderId="8" xfId="0" applyFont="1" applyFill="1" applyBorder="1" applyAlignment="1">
      <alignment vertical="center" wrapText="1"/>
    </xf>
    <xf numFmtId="0" fontId="13" fillId="24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18" fontId="4" fillId="2" borderId="0" xfId="1" applyNumberFormat="1" applyFill="1" applyAlignment="1">
      <alignment vertical="center"/>
    </xf>
    <xf numFmtId="0" fontId="14" fillId="2" borderId="17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4" fillId="2" borderId="17" xfId="1" applyFill="1" applyBorder="1" applyAlignment="1">
      <alignment vertical="center" wrapText="1"/>
    </xf>
    <xf numFmtId="0" fontId="4" fillId="2" borderId="16" xfId="1" applyFill="1" applyBorder="1" applyAlignment="1">
      <alignment vertical="center" wrapText="1"/>
    </xf>
    <xf numFmtId="0" fontId="14" fillId="18" borderId="17" xfId="0" applyFont="1" applyFill="1" applyBorder="1" applyAlignment="1">
      <alignment vertical="center" wrapText="1"/>
    </xf>
    <xf numFmtId="0" fontId="14" fillId="18" borderId="13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vertical="center" wrapText="1"/>
    </xf>
    <xf numFmtId="0" fontId="14" fillId="18" borderId="7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0" fontId="4" fillId="2" borderId="0" xfId="1" applyFill="1" applyAlignment="1">
      <alignment vertical="center" wrapText="1"/>
    </xf>
    <xf numFmtId="0" fontId="19" fillId="32" borderId="16" xfId="0" applyFont="1" applyFill="1" applyBorder="1" applyAlignment="1">
      <alignment vertical="center" wrapText="1"/>
    </xf>
    <xf numFmtId="0" fontId="4" fillId="32" borderId="20" xfId="1" applyFill="1" applyBorder="1" applyAlignment="1">
      <alignment vertical="center" wrapText="1"/>
    </xf>
    <xf numFmtId="0" fontId="4" fillId="32" borderId="16" xfId="1" applyFill="1" applyBorder="1" applyAlignment="1">
      <alignment vertical="center" wrapText="1"/>
    </xf>
    <xf numFmtId="0" fontId="4" fillId="32" borderId="0" xfId="1" applyFill="1" applyAlignment="1">
      <alignment vertical="center" wrapText="1"/>
    </xf>
    <xf numFmtId="0" fontId="4" fillId="2" borderId="19" xfId="1" applyFill="1" applyBorder="1" applyAlignment="1">
      <alignment vertical="center" wrapText="1"/>
    </xf>
    <xf numFmtId="0" fontId="4" fillId="32" borderId="19" xfId="1" applyFill="1" applyBorder="1" applyAlignment="1">
      <alignment vertical="center" wrapText="1"/>
    </xf>
    <xf numFmtId="18" fontId="4" fillId="32" borderId="0" xfId="1" applyNumberFormat="1" applyFill="1" applyAlignment="1">
      <alignment vertical="center"/>
    </xf>
    <xf numFmtId="0" fontId="19" fillId="32" borderId="0" xfId="0" applyFont="1" applyFill="1" applyAlignment="1">
      <alignment vertical="center" wrapText="1"/>
    </xf>
    <xf numFmtId="0" fontId="4" fillId="32" borderId="15" xfId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0" borderId="18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30" borderId="18" xfId="0" quotePrefix="1" applyFill="1" applyBorder="1" applyAlignment="1">
      <alignment horizontal="center" vertical="center"/>
    </xf>
    <xf numFmtId="0" fontId="0" fillId="30" borderId="6" xfId="0" quotePrefix="1" applyFill="1" applyBorder="1" applyAlignment="1">
      <alignment horizontal="center" vertical="center"/>
    </xf>
    <xf numFmtId="0" fontId="13" fillId="31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7">
    <dxf>
      <font>
        <strike/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/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/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166" formatCode="[$-409]h:mm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Table Style 1" pivot="0" count="0" xr9:uid="{E42B7CE3-6F64-44E8-85D1-BD428BF4EBF7}"/>
    <tableStyle name="Table Style 2" pivot="0" count="1" xr9:uid="{A7A3C70B-7841-44CF-92D7-0FB6D52646E4}">
      <tableStyleElement type="headerRow" dxfId="66"/>
    </tableStyle>
  </tableStyles>
  <colors>
    <mruColors>
      <color rgb="FFFF00FF"/>
      <color rgb="FF9900FF"/>
      <color rgb="FF99FF99"/>
      <color rgb="FF66FF66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nfl/teams/KC/kansas-city-chiefs/" TargetMode="External"/><Relationship Id="rId13" Type="http://schemas.openxmlformats.org/officeDocument/2006/relationships/hyperlink" Target="https://www.cbssports.com/nfl/teams/CLE/cleveland-browns/" TargetMode="External"/><Relationship Id="rId18" Type="http://schemas.openxmlformats.org/officeDocument/2006/relationships/hyperlink" Target="https://www.cbssports.com/nfl/teams/MIA/miami-dolphins/" TargetMode="External"/><Relationship Id="rId26" Type="http://schemas.openxmlformats.org/officeDocument/2006/relationships/hyperlink" Target="https://www.cbssports.com/nfl/teams/SF/san-francisco-49ers/" TargetMode="External"/><Relationship Id="rId3" Type="http://schemas.openxmlformats.org/officeDocument/2006/relationships/hyperlink" Target="https://www.cbssports.com/nfl/teams/NO/new-orleans-saints/" TargetMode="External"/><Relationship Id="rId21" Type="http://schemas.openxmlformats.org/officeDocument/2006/relationships/hyperlink" Target="https://www.cbssports.com/nfl/teams/BAL/baltimore-ravens/" TargetMode="External"/><Relationship Id="rId7" Type="http://schemas.openxmlformats.org/officeDocument/2006/relationships/hyperlink" Target="https://www.cbssports.com/nfl/teams/NYG/new-york-giants/" TargetMode="External"/><Relationship Id="rId12" Type="http://schemas.openxmlformats.org/officeDocument/2006/relationships/hyperlink" Target="https://www.cbssports.com/nfl/teams/ATL/atlanta-falcons/" TargetMode="External"/><Relationship Id="rId17" Type="http://schemas.openxmlformats.org/officeDocument/2006/relationships/hyperlink" Target="https://www.cbssports.com/nfl/teams/HOU/houston-texans/" TargetMode="External"/><Relationship Id="rId25" Type="http://schemas.openxmlformats.org/officeDocument/2006/relationships/hyperlink" Target="https://www.cbssports.com/nfl/teams/PHI/philadelphia-eagles/" TargetMode="External"/><Relationship Id="rId2" Type="http://schemas.openxmlformats.org/officeDocument/2006/relationships/hyperlink" Target="https://www.cbssports.com/nfl/teams/TEN/tennessee-titans/" TargetMode="External"/><Relationship Id="rId16" Type="http://schemas.openxmlformats.org/officeDocument/2006/relationships/hyperlink" Target="https://www.cbssports.com/nfl/teams/DAL/dallas-cowboys/" TargetMode="External"/><Relationship Id="rId20" Type="http://schemas.openxmlformats.org/officeDocument/2006/relationships/hyperlink" Target="https://www.cbssports.com/nfl/teams/MIN/minnesota-vikings/" TargetMode="External"/><Relationship Id="rId29" Type="http://schemas.openxmlformats.org/officeDocument/2006/relationships/hyperlink" Target="https://www.cbssports.com/nfl/teams/PIT/pittsburgh-steelers/" TargetMode="External"/><Relationship Id="rId1" Type="http://schemas.openxmlformats.org/officeDocument/2006/relationships/hyperlink" Target="https://www.cbssports.com/nfl/teams/BUF/buffalo-bills/" TargetMode="External"/><Relationship Id="rId6" Type="http://schemas.openxmlformats.org/officeDocument/2006/relationships/hyperlink" Target="https://www.cbssports.com/nfl/teams/ARI/arizona-cardinals/" TargetMode="External"/><Relationship Id="rId11" Type="http://schemas.openxmlformats.org/officeDocument/2006/relationships/hyperlink" Target="https://www.cbssports.com/nfl/teams/JAC/jacksonville-jaguars/" TargetMode="External"/><Relationship Id="rId24" Type="http://schemas.openxmlformats.org/officeDocument/2006/relationships/hyperlink" Target="https://www.cbssports.com/nfl/teams/LAC/los-angeles-chargers/" TargetMode="External"/><Relationship Id="rId32" Type="http://schemas.openxmlformats.org/officeDocument/2006/relationships/hyperlink" Target="https://www.cbssports.com/nfl/teams/WAS/washington-football-team/" TargetMode="External"/><Relationship Id="rId5" Type="http://schemas.openxmlformats.org/officeDocument/2006/relationships/hyperlink" Target="https://www.cbssports.com/nfl/teams/GB/green-bay-packers/" TargetMode="External"/><Relationship Id="rId15" Type="http://schemas.openxmlformats.org/officeDocument/2006/relationships/hyperlink" Target="https://www.cbssports.com/nfl/teams/DEN/denver-broncos/" TargetMode="External"/><Relationship Id="rId23" Type="http://schemas.openxmlformats.org/officeDocument/2006/relationships/hyperlink" Target="https://www.cbssports.com/nfl/teams/CAR/carolina-panthers/" TargetMode="External"/><Relationship Id="rId28" Type="http://schemas.openxmlformats.org/officeDocument/2006/relationships/hyperlink" Target="https://www.cbssports.com/nfl/teams/CHI/chicago-bears/" TargetMode="External"/><Relationship Id="rId10" Type="http://schemas.openxmlformats.org/officeDocument/2006/relationships/hyperlink" Target="https://www.cbssports.com/nfl/teams/IND/indianapolis-colts/" TargetMode="External"/><Relationship Id="rId19" Type="http://schemas.openxmlformats.org/officeDocument/2006/relationships/hyperlink" Target="https://www.cbssports.com/nfl/teams/LV/las-vegas-raiders/" TargetMode="External"/><Relationship Id="rId31" Type="http://schemas.openxmlformats.org/officeDocument/2006/relationships/hyperlink" Target="https://www.cbssports.com/nfl/teams/TB/tampa-bay-buccaneers/" TargetMode="External"/><Relationship Id="rId4" Type="http://schemas.openxmlformats.org/officeDocument/2006/relationships/hyperlink" Target="https://www.cbssports.com/nfl/teams/SEA/seattle-seahawks/" TargetMode="External"/><Relationship Id="rId9" Type="http://schemas.openxmlformats.org/officeDocument/2006/relationships/hyperlink" Target="https://www.cbssports.com/nfl/teams/NYJ/new-york-jets/" TargetMode="External"/><Relationship Id="rId14" Type="http://schemas.openxmlformats.org/officeDocument/2006/relationships/hyperlink" Target="https://www.cbssports.com/nfl/teams/CIN/cincinnati-bengals/" TargetMode="External"/><Relationship Id="rId22" Type="http://schemas.openxmlformats.org/officeDocument/2006/relationships/hyperlink" Target="https://www.cbssports.com/nfl/teams/NE/new-england-patriots/" TargetMode="External"/><Relationship Id="rId27" Type="http://schemas.openxmlformats.org/officeDocument/2006/relationships/hyperlink" Target="https://www.cbssports.com/nfl/teams/LAR/los-angeles-rams/" TargetMode="External"/><Relationship Id="rId30" Type="http://schemas.openxmlformats.org/officeDocument/2006/relationships/hyperlink" Target="https://www.cbssports.com/nfl/teams/DET/detroit-lions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nhl/teams/NYR/new-york-rangers/" TargetMode="External"/><Relationship Id="rId13" Type="http://schemas.openxmlformats.org/officeDocument/2006/relationships/hyperlink" Target="https://www.cbssports.com/nhl/teams/LA/los-angeles-kings/" TargetMode="External"/><Relationship Id="rId18" Type="http://schemas.openxmlformats.org/officeDocument/2006/relationships/hyperlink" Target="https://www.cbssports.com/nhl/teams/COL/colorado-avalanche/" TargetMode="External"/><Relationship Id="rId26" Type="http://schemas.openxmlformats.org/officeDocument/2006/relationships/hyperlink" Target="https://www.cbssports.com/nhl/teams/SEA/seattle-kraken/" TargetMode="External"/><Relationship Id="rId3" Type="http://schemas.openxmlformats.org/officeDocument/2006/relationships/hyperlink" Target="https://www.cbssports.com/nhl/teams/WAS/washington-capitals/" TargetMode="External"/><Relationship Id="rId21" Type="http://schemas.openxmlformats.org/officeDocument/2006/relationships/hyperlink" Target="https://www.cbssports.com/nhl/teams/MIN/minnesota-wild/" TargetMode="External"/><Relationship Id="rId7" Type="http://schemas.openxmlformats.org/officeDocument/2006/relationships/hyperlink" Target="https://www.cbssports.com/nhl/teams/CGY/calgary-flames/" TargetMode="External"/><Relationship Id="rId12" Type="http://schemas.openxmlformats.org/officeDocument/2006/relationships/hyperlink" Target="https://www.cbssports.com/nhl/teams/CLB/columbus-blue-jackets/" TargetMode="External"/><Relationship Id="rId17" Type="http://schemas.openxmlformats.org/officeDocument/2006/relationships/hyperlink" Target="https://www.cbssports.com/nhl/teams/LV/vegas-golden-knights/" TargetMode="External"/><Relationship Id="rId25" Type="http://schemas.openxmlformats.org/officeDocument/2006/relationships/hyperlink" Target="https://www.cbssports.com/nhl/teams/MON/montreal-canadiens/" TargetMode="External"/><Relationship Id="rId2" Type="http://schemas.openxmlformats.org/officeDocument/2006/relationships/hyperlink" Target="https://www.cbssports.com/nhl/teams/BUF/buffalo-sabres/" TargetMode="External"/><Relationship Id="rId16" Type="http://schemas.openxmlformats.org/officeDocument/2006/relationships/hyperlink" Target="https://www.cbssports.com/nhl/teams/PIT/pittsburgh-penguins/" TargetMode="External"/><Relationship Id="rId20" Type="http://schemas.openxmlformats.org/officeDocument/2006/relationships/hyperlink" Target="https://www.cbssports.com/nhl/teams/NSH/nashville-predators/" TargetMode="External"/><Relationship Id="rId29" Type="http://schemas.openxmlformats.org/officeDocument/2006/relationships/hyperlink" Target="https://www.cbssports.com/nhl/teams/CHI/chicago-blackhawks/" TargetMode="External"/><Relationship Id="rId1" Type="http://schemas.openxmlformats.org/officeDocument/2006/relationships/hyperlink" Target="https://www.cbssports.com/nhl/teams/TB/tampa-bay-lightning/" TargetMode="External"/><Relationship Id="rId6" Type="http://schemas.openxmlformats.org/officeDocument/2006/relationships/hyperlink" Target="https://www.cbssports.com/nhl/teams/FLA/florida-panthers/" TargetMode="External"/><Relationship Id="rId11" Type="http://schemas.openxmlformats.org/officeDocument/2006/relationships/hyperlink" Target="https://www.cbssports.com/nhl/teams/DAL/dallas-stars/" TargetMode="External"/><Relationship Id="rId24" Type="http://schemas.openxmlformats.org/officeDocument/2006/relationships/hyperlink" Target="https://www.cbssports.com/nhl/teams/ANA/anaheim-ducks/" TargetMode="External"/><Relationship Id="rId32" Type="http://schemas.openxmlformats.org/officeDocument/2006/relationships/hyperlink" Target="https://www.cbssports.com/nhl/teams/NYI/new-york-islanders/" TargetMode="External"/><Relationship Id="rId5" Type="http://schemas.openxmlformats.org/officeDocument/2006/relationships/hyperlink" Target="https://www.cbssports.com/nhl/teams/ARI/arizona-coyotes/" TargetMode="External"/><Relationship Id="rId15" Type="http://schemas.openxmlformats.org/officeDocument/2006/relationships/hyperlink" Target="https://www.cbssports.com/nhl/teams/NJ/new-jersey-devils/" TargetMode="External"/><Relationship Id="rId23" Type="http://schemas.openxmlformats.org/officeDocument/2006/relationships/hyperlink" Target="https://www.cbssports.com/nhl/teams/WPG/winnipeg-jets/" TargetMode="External"/><Relationship Id="rId28" Type="http://schemas.openxmlformats.org/officeDocument/2006/relationships/hyperlink" Target="https://www.cbssports.com/nhl/teams/DET/detroit-red-wings/" TargetMode="External"/><Relationship Id="rId10" Type="http://schemas.openxmlformats.org/officeDocument/2006/relationships/hyperlink" Target="https://www.cbssports.com/nhl/teams/CAR/carolina-hurricanes/" TargetMode="External"/><Relationship Id="rId19" Type="http://schemas.openxmlformats.org/officeDocument/2006/relationships/hyperlink" Target="https://www.cbssports.com/nhl/teams/SJ/san-jose-sharks/" TargetMode="External"/><Relationship Id="rId31" Type="http://schemas.openxmlformats.org/officeDocument/2006/relationships/hyperlink" Target="https://www.cbssports.com/nhl/teams/EDM/edmonton-oilers/" TargetMode="External"/><Relationship Id="rId4" Type="http://schemas.openxmlformats.org/officeDocument/2006/relationships/hyperlink" Target="https://www.cbssports.com/nhl/teams/OTT/ottawa-senators/" TargetMode="External"/><Relationship Id="rId9" Type="http://schemas.openxmlformats.org/officeDocument/2006/relationships/hyperlink" Target="https://www.cbssports.com/nhl/teams/TOR/toronto-maple-leafs/" TargetMode="External"/><Relationship Id="rId14" Type="http://schemas.openxmlformats.org/officeDocument/2006/relationships/hyperlink" Target="https://www.cbssports.com/nhl/teams/STL/st-louis-blues/" TargetMode="External"/><Relationship Id="rId22" Type="http://schemas.openxmlformats.org/officeDocument/2006/relationships/hyperlink" Target="https://www.cbssports.com/nhl/teams/VAN/vancouver-canucks/" TargetMode="External"/><Relationship Id="rId27" Type="http://schemas.openxmlformats.org/officeDocument/2006/relationships/hyperlink" Target="https://www.cbssports.com/nhl/teams/BOS/boston-bruins/" TargetMode="External"/><Relationship Id="rId30" Type="http://schemas.openxmlformats.org/officeDocument/2006/relationships/hyperlink" Target="https://www.cbssports.com/nhl/teams/PHI/philadelphia-flyers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mlb/teams/ATL/atlanta-braves/" TargetMode="External"/><Relationship Id="rId3" Type="http://schemas.openxmlformats.org/officeDocument/2006/relationships/hyperlink" Target="https://www.cbssports.com/mlb/teams/PIT/pittsburgh-pirates/" TargetMode="External"/><Relationship Id="rId7" Type="http://schemas.openxmlformats.org/officeDocument/2006/relationships/hyperlink" Target="https://www.cbssports.com/mlb/teams/LAD/los-angeles-dodgers/" TargetMode="External"/><Relationship Id="rId2" Type="http://schemas.openxmlformats.org/officeDocument/2006/relationships/hyperlink" Target="https://www.cbssports.com/mlb/teams/MIN/minnesota-twins/" TargetMode="External"/><Relationship Id="rId1" Type="http://schemas.openxmlformats.org/officeDocument/2006/relationships/hyperlink" Target="https://www.cbssports.com/mlb/teams/CLE/cleveland-indians/" TargetMode="External"/><Relationship Id="rId6" Type="http://schemas.openxmlformats.org/officeDocument/2006/relationships/hyperlink" Target="https://www.cbssports.com/mlb/teams/HOU/houston-astros/" TargetMode="External"/><Relationship Id="rId5" Type="http://schemas.openxmlformats.org/officeDocument/2006/relationships/hyperlink" Target="https://www.cbssports.com/mlb/teams/BOS/boston-red-sox/" TargetMode="External"/><Relationship Id="rId4" Type="http://schemas.openxmlformats.org/officeDocument/2006/relationships/hyperlink" Target="https://www.cbssports.com/mlb/teams/STL/st-louis-cardinals/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nba/teams/ORL/orlando-magic/" TargetMode="External"/><Relationship Id="rId13" Type="http://schemas.openxmlformats.org/officeDocument/2006/relationships/hyperlink" Target="https://www.cbssports.com/nba/teams/TOR/toronto-raptors/" TargetMode="External"/><Relationship Id="rId18" Type="http://schemas.openxmlformats.org/officeDocument/2006/relationships/hyperlink" Target="https://www.cbssports.com/nba/teams/LAC/los-angeles-clippers/" TargetMode="External"/><Relationship Id="rId26" Type="http://schemas.openxmlformats.org/officeDocument/2006/relationships/hyperlink" Target="https://www.cbssports.com/nba/teams/SA/san-antonio-spurs/" TargetMode="External"/><Relationship Id="rId3" Type="http://schemas.openxmlformats.org/officeDocument/2006/relationships/hyperlink" Target="https://www.cbssports.com/nba/teams/MIL/milwaukee-bucks/" TargetMode="External"/><Relationship Id="rId21" Type="http://schemas.openxmlformats.org/officeDocument/2006/relationships/hyperlink" Target="https://www.cbssports.com/nba/teams/GS/golden-state-warriors/" TargetMode="External"/><Relationship Id="rId7" Type="http://schemas.openxmlformats.org/officeDocument/2006/relationships/hyperlink" Target="https://www.cbssports.com/nba/teams/ATL/atlanta-hawks/" TargetMode="External"/><Relationship Id="rId12" Type="http://schemas.openxmlformats.org/officeDocument/2006/relationships/hyperlink" Target="https://www.cbssports.com/nba/teams/CHI/chicago-bulls/" TargetMode="External"/><Relationship Id="rId17" Type="http://schemas.openxmlformats.org/officeDocument/2006/relationships/hyperlink" Target="https://www.cbssports.com/nba/teams/POR/portland-trail-blazers/" TargetMode="External"/><Relationship Id="rId25" Type="http://schemas.openxmlformats.org/officeDocument/2006/relationships/hyperlink" Target="https://www.cbssports.com/nba/teams/LAL/los-angeles-lakers/" TargetMode="External"/><Relationship Id="rId2" Type="http://schemas.openxmlformats.org/officeDocument/2006/relationships/hyperlink" Target="https://www.cbssports.com/nba/teams/IND/indiana-pacers/" TargetMode="External"/><Relationship Id="rId16" Type="http://schemas.openxmlformats.org/officeDocument/2006/relationships/hyperlink" Target="https://www.cbssports.com/nba/teams/DEN/denver-nuggets/" TargetMode="External"/><Relationship Id="rId20" Type="http://schemas.openxmlformats.org/officeDocument/2006/relationships/hyperlink" Target="https://www.cbssports.com/nba/teams/NY/new-york-knicks/" TargetMode="External"/><Relationship Id="rId29" Type="http://schemas.openxmlformats.org/officeDocument/2006/relationships/hyperlink" Target="https://www.cbssports.com/nba/teams/PHO/phoenix-suns/" TargetMode="External"/><Relationship Id="rId1" Type="http://schemas.openxmlformats.org/officeDocument/2006/relationships/hyperlink" Target="https://www.cbssports.com/nba/teams/CLE/cleveland-cavaliers/" TargetMode="External"/><Relationship Id="rId6" Type="http://schemas.openxmlformats.org/officeDocument/2006/relationships/hyperlink" Target="https://www.cbssports.com/nba/teams/DET/detroit-pistons/" TargetMode="External"/><Relationship Id="rId11" Type="http://schemas.openxmlformats.org/officeDocument/2006/relationships/hyperlink" Target="https://www.cbssports.com/nba/teams/BKN/brooklyn-nets/" TargetMode="External"/><Relationship Id="rId24" Type="http://schemas.openxmlformats.org/officeDocument/2006/relationships/hyperlink" Target="https://www.cbssports.com/nba/teams/DAL/dallas-mavericks/" TargetMode="External"/><Relationship Id="rId5" Type="http://schemas.openxmlformats.org/officeDocument/2006/relationships/hyperlink" Target="https://www.cbssports.com/nba/teams/CHA/charlotte-hornets/" TargetMode="External"/><Relationship Id="rId15" Type="http://schemas.openxmlformats.org/officeDocument/2006/relationships/hyperlink" Target="https://www.cbssports.com/nba/teams/MIN/minnesota-timberwolves/" TargetMode="External"/><Relationship Id="rId23" Type="http://schemas.openxmlformats.org/officeDocument/2006/relationships/hyperlink" Target="https://www.cbssports.com/nba/teams/HOU/houston-rockets/" TargetMode="External"/><Relationship Id="rId28" Type="http://schemas.openxmlformats.org/officeDocument/2006/relationships/hyperlink" Target="https://www.cbssports.com/nba/teams/SAC/sacramento-kings/" TargetMode="External"/><Relationship Id="rId10" Type="http://schemas.openxmlformats.org/officeDocument/2006/relationships/hyperlink" Target="https://www.cbssports.com/nba/teams/WAS/washington-wizards/" TargetMode="External"/><Relationship Id="rId19" Type="http://schemas.openxmlformats.org/officeDocument/2006/relationships/hyperlink" Target="https://www.cbssports.com/nba/teams/PHI/philadelphia-76ers/" TargetMode="External"/><Relationship Id="rId4" Type="http://schemas.openxmlformats.org/officeDocument/2006/relationships/hyperlink" Target="https://www.cbssports.com/nba/teams/BOS/boston-celtics/" TargetMode="External"/><Relationship Id="rId9" Type="http://schemas.openxmlformats.org/officeDocument/2006/relationships/hyperlink" Target="https://www.cbssports.com/nba/teams/MIA/miami-heat/" TargetMode="External"/><Relationship Id="rId14" Type="http://schemas.openxmlformats.org/officeDocument/2006/relationships/hyperlink" Target="https://www.cbssports.com/nba/teams/NO/new-orleans-pelicans/" TargetMode="External"/><Relationship Id="rId22" Type="http://schemas.openxmlformats.org/officeDocument/2006/relationships/hyperlink" Target="https://www.cbssports.com/nba/teams/OKC/oklahoma-city-thunder/" TargetMode="External"/><Relationship Id="rId27" Type="http://schemas.openxmlformats.org/officeDocument/2006/relationships/hyperlink" Target="https://www.cbssports.com/nba/teams/UTA/utah-jazz/" TargetMode="External"/><Relationship Id="rId30" Type="http://schemas.openxmlformats.org/officeDocument/2006/relationships/hyperlink" Target="https://www.cbssports.com/nba/teams/MEM/memphis-grizzlie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3073" name="AutoShape 1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E1411-73AF-4949-9923-C02D23E70D73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074" name="AutoShape 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8D75A5-1A6C-4105-BBB9-30547E70D218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1025" name="AutoShape 1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4AC662-C7A1-4310-8710-D1A165F774D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1026" name="AutoShape 2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52FB6C-822B-4EEB-822E-EB8A4DDE8B8B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1027" name="AutoShape 3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388E36-FF36-4CFC-A784-F1F1C2B5E610}"/>
            </a:ext>
          </a:extLst>
        </xdr:cNvPr>
        <xdr:cNvSpPr>
          <a:spLocks noChangeAspect="1" noChangeArrowheads="1"/>
        </xdr:cNvSpPr>
      </xdr:nvSpPr>
      <xdr:spPr bwMode="auto">
        <a:xfrm>
          <a:off x="14478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1028" name="AutoShape 4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F574ECE-C214-4F7B-BEC3-5D2E407D85B4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2" name="AutoShape 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E40148-400A-4C09-A6DD-D05E6E417475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" name="AutoShape 2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4921CE-45E4-4C3D-9658-1B33580DAD6B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4" name="AutoShape 3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38361B-1B5A-48F3-8F63-E60336F780BF}"/>
            </a:ext>
          </a:extLst>
        </xdr:cNvPr>
        <xdr:cNvSpPr>
          <a:spLocks noChangeAspect="1" noChangeArrowheads="1"/>
        </xdr:cNvSpPr>
      </xdr:nvSpPr>
      <xdr:spPr bwMode="auto">
        <a:xfrm>
          <a:off x="1447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5" name="AutoShape 4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35405B-D772-4797-B895-5837B6E6F0CA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1029" name="AutoShape 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43E16-4270-495D-82C9-16BFCB0D2F3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1030" name="AutoShape 6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29BC43-7217-4767-9697-29F19C233C18}"/>
            </a:ext>
          </a:extLst>
        </xdr:cNvPr>
        <xdr:cNvSpPr>
          <a:spLocks noChangeAspect="1" noChangeArrowheads="1"/>
        </xdr:cNvSpPr>
      </xdr:nvSpPr>
      <xdr:spPr bwMode="auto">
        <a:xfrm>
          <a:off x="221932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1031" name="AutoShape 7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A9C4DFC-45A8-4E31-AD2A-E30002C806CE}"/>
            </a:ext>
          </a:extLst>
        </xdr:cNvPr>
        <xdr:cNvSpPr>
          <a:spLocks noChangeAspect="1" noChangeArrowheads="1"/>
        </xdr:cNvSpPr>
      </xdr:nvSpPr>
      <xdr:spPr bwMode="auto">
        <a:xfrm>
          <a:off x="14478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1032" name="AutoShape 8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1AFD0A-6886-4D03-91BE-97FB41C75E49}"/>
            </a:ext>
          </a:extLst>
        </xdr:cNvPr>
        <xdr:cNvSpPr>
          <a:spLocks noChangeAspect="1" noChangeArrowheads="1"/>
        </xdr:cNvSpPr>
      </xdr:nvSpPr>
      <xdr:spPr bwMode="auto">
        <a:xfrm>
          <a:off x="22193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1033" name="AutoShape 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4825CE3-76A5-4152-8016-2B95779E822C}"/>
            </a:ext>
          </a:extLst>
        </xdr:cNvPr>
        <xdr:cNvSpPr>
          <a:spLocks noChangeAspect="1" noChangeArrowheads="1"/>
        </xdr:cNvSpPr>
      </xdr:nvSpPr>
      <xdr:spPr bwMode="auto">
        <a:xfrm>
          <a:off x="1447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1034" name="AutoShape 10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4A67E11-F669-4DEE-AC90-0688C8C85E0D}"/>
            </a:ext>
          </a:extLst>
        </xdr:cNvPr>
        <xdr:cNvSpPr>
          <a:spLocks noChangeAspect="1" noChangeArrowheads="1"/>
        </xdr:cNvSpPr>
      </xdr:nvSpPr>
      <xdr:spPr bwMode="auto">
        <a:xfrm>
          <a:off x="2219325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035" name="AutoShape 11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776CAB-EAB4-4029-B339-8BE59DC1C2D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036" name="AutoShape 1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2FECD43-7F01-4B94-8977-5CB3F26A0CC3}"/>
            </a:ext>
          </a:extLst>
        </xdr:cNvPr>
        <xdr:cNvSpPr>
          <a:spLocks noChangeAspect="1" noChangeArrowheads="1"/>
        </xdr:cNvSpPr>
      </xdr:nvSpPr>
      <xdr:spPr bwMode="auto">
        <a:xfrm>
          <a:off x="2219325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1037" name="AutoShape 13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BE24412-6B17-4006-A87C-2A864F5BFA0A}"/>
            </a:ext>
          </a:extLst>
        </xdr:cNvPr>
        <xdr:cNvSpPr>
          <a:spLocks noChangeAspect="1" noChangeArrowheads="1"/>
        </xdr:cNvSpPr>
      </xdr:nvSpPr>
      <xdr:spPr bwMode="auto">
        <a:xfrm>
          <a:off x="144780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1038" name="AutoShape 14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1111A49-DCA6-4687-BE20-B30FE8A62C21}"/>
            </a:ext>
          </a:extLst>
        </xdr:cNvPr>
        <xdr:cNvSpPr>
          <a:spLocks noChangeAspect="1" noChangeArrowheads="1"/>
        </xdr:cNvSpPr>
      </xdr:nvSpPr>
      <xdr:spPr bwMode="auto">
        <a:xfrm>
          <a:off x="2219325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039" name="AutoShape 15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C048AAF-91E1-4293-82C9-73544A6413E1}"/>
            </a:ext>
          </a:extLst>
        </xdr:cNvPr>
        <xdr:cNvSpPr>
          <a:spLocks noChangeAspect="1" noChangeArrowheads="1"/>
        </xdr:cNvSpPr>
      </xdr:nvSpPr>
      <xdr:spPr bwMode="auto">
        <a:xfrm>
          <a:off x="1447800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040" name="AutoShape 16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FF453D-BC14-4EE7-96EC-E439EFF9B2B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1041" name="AutoShape 17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6C7A0D3-FA12-40E6-8D7D-BED0B0D8B7C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1042" name="AutoShape 18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AAB942E-9A01-4A00-8CE9-67F42822F9C6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1043" name="AutoShape 19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4863A1E-09BE-4C99-A5D5-227BDD0390FE}"/>
            </a:ext>
          </a:extLst>
        </xdr:cNvPr>
        <xdr:cNvSpPr>
          <a:spLocks noChangeAspect="1" noChangeArrowheads="1"/>
        </xdr:cNvSpPr>
      </xdr:nvSpPr>
      <xdr:spPr bwMode="auto">
        <a:xfrm>
          <a:off x="1447800" y="80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1044" name="AutoShape 20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825999A-9CD2-445F-BE9E-6B33A9C0EF7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80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1045" name="AutoShape 21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340ED5D2-1A6A-4C6E-858C-5E776E73FBE2}"/>
            </a:ext>
          </a:extLst>
        </xdr:cNvPr>
        <xdr:cNvSpPr>
          <a:spLocks noChangeAspect="1" noChangeArrowheads="1"/>
        </xdr:cNvSpPr>
      </xdr:nvSpPr>
      <xdr:spPr bwMode="auto">
        <a:xfrm>
          <a:off x="144780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1046" name="AutoShape 22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F999A0F-8D90-4110-A54E-74A8AFB317A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1047" name="AutoShape 23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AD731FF-2BBD-42E9-A328-AC20F89CEF2D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1048" name="AutoShape 24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4B537AE-343B-4929-9ED7-7E4E4C71AAE8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1049" name="AutoShape 25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45B186-700B-455D-8D82-D401E5A30373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01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1050" name="AutoShape 26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23968A5-FF4D-4064-B9D1-472BA71A02BD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01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1051" name="AutoShape 27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8819C9-BE0B-4913-87EF-D14CD72EF53F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1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1052" name="AutoShape 28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27D12D0-5E3C-4DF1-8E28-F7A140AFB9F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10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8" name="AutoShape 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18EE6C2-2B47-4ECB-A446-0D193BA1FDBF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9" name="AutoShape 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FC4F42C-35CF-4A3C-9B57-6CF1752972E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10" name="AutoShape 5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523BECF-F5A7-4FCD-AC3E-20197609D11D}"/>
            </a:ext>
          </a:extLst>
        </xdr:cNvPr>
        <xdr:cNvSpPr>
          <a:spLocks noChangeAspect="1" noChangeArrowheads="1"/>
        </xdr:cNvSpPr>
      </xdr:nvSpPr>
      <xdr:spPr bwMode="auto">
        <a:xfrm>
          <a:off x="1447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11" name="AutoShape 6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6DE76F0-348E-4EFE-97CB-355CCCD29159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12" name="AutoShape 7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0E95A78-A20F-414E-A5B8-44A392EED6FA}"/>
            </a:ext>
          </a:extLst>
        </xdr:cNvPr>
        <xdr:cNvSpPr>
          <a:spLocks noChangeAspect="1" noChangeArrowheads="1"/>
        </xdr:cNvSpPr>
      </xdr:nvSpPr>
      <xdr:spPr bwMode="auto">
        <a:xfrm>
          <a:off x="14478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13" name="AutoShape 8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BD049DC-4DF9-4EAE-AAAD-AD6754B69BC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14" name="AutoShape 9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591332-33B3-436A-B5C9-D4C82695656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15" name="AutoShape 10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65F2B8-F4DA-4F17-8484-F68A0DE9C28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16" name="AutoShape 11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BA1EAC-4495-4136-9883-61E781B7A0FF}"/>
            </a:ext>
          </a:extLst>
        </xdr:cNvPr>
        <xdr:cNvSpPr>
          <a:spLocks noChangeAspect="1" noChangeArrowheads="1"/>
        </xdr:cNvSpPr>
      </xdr:nvSpPr>
      <xdr:spPr bwMode="auto">
        <a:xfrm>
          <a:off x="1447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17" name="AutoShape 12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F9EEF6F-806F-47A7-B6E4-63F6B8BF8E67}"/>
            </a:ext>
          </a:extLst>
        </xdr:cNvPr>
        <xdr:cNvSpPr>
          <a:spLocks noChangeAspect="1" noChangeArrowheads="1"/>
        </xdr:cNvSpPr>
      </xdr:nvSpPr>
      <xdr:spPr bwMode="auto">
        <a:xfrm>
          <a:off x="2219325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8" name="AutoShape 13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A724DDB-DABA-40D2-AE20-B36F44121344}"/>
            </a:ext>
          </a:extLst>
        </xdr:cNvPr>
        <xdr:cNvSpPr>
          <a:spLocks noChangeAspect="1" noChangeArrowheads="1"/>
        </xdr:cNvSpPr>
      </xdr:nvSpPr>
      <xdr:spPr bwMode="auto">
        <a:xfrm>
          <a:off x="14478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9" name="AutoShape 1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FA7837A-F292-4A5B-94BC-61CF358A7598}"/>
            </a:ext>
          </a:extLst>
        </xdr:cNvPr>
        <xdr:cNvSpPr>
          <a:spLocks noChangeAspect="1" noChangeArrowheads="1"/>
        </xdr:cNvSpPr>
      </xdr:nvSpPr>
      <xdr:spPr bwMode="auto">
        <a:xfrm>
          <a:off x="2219325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20" name="AutoShape 15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CEA8663-39D6-4149-8EBA-015E33D938F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21" name="AutoShape 16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83C6F08-49B3-44D7-B4CB-501D61EF1286}"/>
            </a:ext>
          </a:extLst>
        </xdr:cNvPr>
        <xdr:cNvSpPr>
          <a:spLocks noChangeAspect="1" noChangeArrowheads="1"/>
        </xdr:cNvSpPr>
      </xdr:nvSpPr>
      <xdr:spPr bwMode="auto">
        <a:xfrm>
          <a:off x="2219325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22" name="AutoShape 1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0C3390-1A19-4B76-A75E-7378C7394503}"/>
            </a:ext>
          </a:extLst>
        </xdr:cNvPr>
        <xdr:cNvSpPr>
          <a:spLocks noChangeAspect="1" noChangeArrowheads="1"/>
        </xdr:cNvSpPr>
      </xdr:nvSpPr>
      <xdr:spPr bwMode="auto">
        <a:xfrm>
          <a:off x="1447800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23" name="AutoShape 18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C40058-33E7-420B-A1E5-60C62BED393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24" name="AutoShape 19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4F5417F-6196-4C5C-AF46-A66806CF26CA}"/>
            </a:ext>
          </a:extLst>
        </xdr:cNvPr>
        <xdr:cNvSpPr>
          <a:spLocks noChangeAspect="1" noChangeArrowheads="1"/>
        </xdr:cNvSpPr>
      </xdr:nvSpPr>
      <xdr:spPr bwMode="auto">
        <a:xfrm>
          <a:off x="1447800" y="767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25" name="AutoShape 20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8FB7EB6-08C5-4ABF-84BF-6A6D085FC8EF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67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26" name="AutoShape 21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EF8EE59-FC0E-4DE2-BB32-F73A648A6067}"/>
            </a:ext>
          </a:extLst>
        </xdr:cNvPr>
        <xdr:cNvSpPr>
          <a:spLocks noChangeAspect="1" noChangeArrowheads="1"/>
        </xdr:cNvSpPr>
      </xdr:nvSpPr>
      <xdr:spPr bwMode="auto">
        <a:xfrm>
          <a:off x="1447800" y="824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27" name="AutoShape 2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F96AB08-7734-41B5-9D39-AC2E424FA7C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824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28" name="AutoShape 23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A40FD5E-69D7-456E-AA13-EA8AD1D31D13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29" name="AutoShape 24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32CC26E-95CB-447A-BC7F-BDDA3744670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30" name="AutoShape 25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43C75D1-916F-49F5-89ED-BE5A194F6694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31" name="AutoShape 26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2660004-4B63-4BF0-A08E-3D65BEDB2334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32" name="AutoShape 27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59E404-9A14-4AB5-9ECE-C20D86F733AC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053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33" name="AutoShape 28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06BA24-824E-4D81-9DED-117796A6C9AF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053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1053" name="AutoShape 29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932C32-FC2A-4A77-BF1E-384A7E292B6C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1054" name="AutoShape 30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78BFF8F-BEAE-42FF-9394-9741F4CED66E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14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6" name="AutoShape 1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3C69311-5B40-422B-BC49-DF46BCA42C31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7" name="AutoShape 2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74C435F-CE00-4503-9263-AF85111800BE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34" name="AutoShape 3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BE72F5F-304C-4A3B-99BB-060129A5334F}"/>
            </a:ext>
          </a:extLst>
        </xdr:cNvPr>
        <xdr:cNvSpPr>
          <a:spLocks noChangeAspect="1" noChangeArrowheads="1"/>
        </xdr:cNvSpPr>
      </xdr:nvSpPr>
      <xdr:spPr bwMode="auto">
        <a:xfrm>
          <a:off x="1447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35" name="AutoShape 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09D367-B4AE-4BF3-9320-DFF5D2DCE64D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36" name="AutoShape 5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05E0423-5A32-457F-BB81-B6C3D08F1FF2}"/>
            </a:ext>
          </a:extLst>
        </xdr:cNvPr>
        <xdr:cNvSpPr>
          <a:spLocks noChangeAspect="1" noChangeArrowheads="1"/>
        </xdr:cNvSpPr>
      </xdr:nvSpPr>
      <xdr:spPr bwMode="auto">
        <a:xfrm>
          <a:off x="14478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37" name="AutoShape 6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9C482A8-E4C3-4C21-9B80-091282E69928}"/>
            </a:ext>
          </a:extLst>
        </xdr:cNvPr>
        <xdr:cNvSpPr>
          <a:spLocks noChangeAspect="1" noChangeArrowheads="1"/>
        </xdr:cNvSpPr>
      </xdr:nvSpPr>
      <xdr:spPr bwMode="auto">
        <a:xfrm>
          <a:off x="221932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38" name="AutoShape 7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202A404-C73B-4BC4-8123-FED8146F9F8C}"/>
            </a:ext>
          </a:extLst>
        </xdr:cNvPr>
        <xdr:cNvSpPr>
          <a:spLocks noChangeAspect="1" noChangeArrowheads="1"/>
        </xdr:cNvSpPr>
      </xdr:nvSpPr>
      <xdr:spPr bwMode="auto">
        <a:xfrm>
          <a:off x="14478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39" name="AutoShape 8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77CFEEE-D6A8-4BCA-B403-23816C0F96F2}"/>
            </a:ext>
          </a:extLst>
        </xdr:cNvPr>
        <xdr:cNvSpPr>
          <a:spLocks noChangeAspect="1" noChangeArrowheads="1"/>
        </xdr:cNvSpPr>
      </xdr:nvSpPr>
      <xdr:spPr bwMode="auto">
        <a:xfrm>
          <a:off x="2219325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40" name="AutoShape 9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AAA418-37B4-4C91-A35F-9E3C2FEF81B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41" name="AutoShape 10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9F14265-8911-4C28-9164-96A9D7DA1652}"/>
            </a:ext>
          </a:extLst>
        </xdr:cNvPr>
        <xdr:cNvSpPr>
          <a:spLocks noChangeAspect="1" noChangeArrowheads="1"/>
        </xdr:cNvSpPr>
      </xdr:nvSpPr>
      <xdr:spPr bwMode="auto">
        <a:xfrm>
          <a:off x="2219325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42" name="AutoShape 11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5D19FD-CF5F-4600-B2F4-14CEEE8277F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43" name="AutoShape 1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4765E7-4E69-4B5D-92ED-5000EED13D29}"/>
            </a:ext>
          </a:extLst>
        </xdr:cNvPr>
        <xdr:cNvSpPr>
          <a:spLocks noChangeAspect="1" noChangeArrowheads="1"/>
        </xdr:cNvSpPr>
      </xdr:nvSpPr>
      <xdr:spPr bwMode="auto">
        <a:xfrm>
          <a:off x="221932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44" name="AutoShape 13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999A36-CAAD-41B2-86B3-2476AFFE8409}"/>
            </a:ext>
          </a:extLst>
        </xdr:cNvPr>
        <xdr:cNvSpPr>
          <a:spLocks noChangeAspect="1" noChangeArrowheads="1"/>
        </xdr:cNvSpPr>
      </xdr:nvSpPr>
      <xdr:spPr bwMode="auto">
        <a:xfrm>
          <a:off x="1447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45" name="AutoShape 14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326A9-9C3C-4E43-B022-B7E853253BFA}"/>
            </a:ext>
          </a:extLst>
        </xdr:cNvPr>
        <xdr:cNvSpPr>
          <a:spLocks noChangeAspect="1" noChangeArrowheads="1"/>
        </xdr:cNvSpPr>
      </xdr:nvSpPr>
      <xdr:spPr bwMode="auto">
        <a:xfrm>
          <a:off x="221932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46" name="AutoShape 15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A39C167-B815-44D9-9AA7-7E4FF59FABE0}"/>
            </a:ext>
          </a:extLst>
        </xdr:cNvPr>
        <xdr:cNvSpPr>
          <a:spLocks noChangeAspect="1" noChangeArrowheads="1"/>
        </xdr:cNvSpPr>
      </xdr:nvSpPr>
      <xdr:spPr bwMode="auto">
        <a:xfrm>
          <a:off x="14478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47" name="AutoShape 1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CDD50F-1C5F-4F89-BCEE-6277FABFB9F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48" name="AutoShape 1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8893BB-B7FE-44C9-BC0A-490B4AABD213}"/>
            </a:ext>
          </a:extLst>
        </xdr:cNvPr>
        <xdr:cNvSpPr>
          <a:spLocks noChangeAspect="1" noChangeArrowheads="1"/>
        </xdr:cNvSpPr>
      </xdr:nvSpPr>
      <xdr:spPr bwMode="auto">
        <a:xfrm>
          <a:off x="1447800" y="78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49" name="AutoShape 18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76D8060-B4BE-4260-B9F8-9861A226FC15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8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50" name="AutoShape 19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CB6053E-E4D5-47F8-AFB7-29A63DE68EF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51" name="AutoShape 2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4B99422-5663-4DD6-B451-92EA54F7F18D}"/>
            </a:ext>
          </a:extLst>
        </xdr:cNvPr>
        <xdr:cNvSpPr>
          <a:spLocks noChangeAspect="1" noChangeArrowheads="1"/>
        </xdr:cNvSpPr>
      </xdr:nvSpPr>
      <xdr:spPr bwMode="auto">
        <a:xfrm>
          <a:off x="2219325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52" name="AutoShape 21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C03033F-4139-4FCC-A08B-731D9AEB513D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53" name="AutoShape 22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48500E1-B047-4395-B7AF-F0246E69830C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54" name="AutoShape 23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145E694-AA12-40BF-A3C8-919B9190AD2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55" name="AutoShape 24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B855482-9C3D-4DCB-A5A6-4EE07FB043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56" name="AutoShape 25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F1876E-6142-472F-B2C6-731E0926D22B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57" name="AutoShape 26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4337CA-CDD4-4A1F-8B3F-8E3F7D8F2387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58" name="AutoShape 27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927858B-C022-4715-AAFC-4D351AD451CE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59" name="AutoShape 28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F0F442-5B51-457F-B97A-6545FF219E22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60" name="AutoShape 29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BD7DFBA-6D5F-406F-A60F-F99BDEABE2E8}"/>
            </a:ext>
          </a:extLst>
        </xdr:cNvPr>
        <xdr:cNvSpPr>
          <a:spLocks noChangeAspect="1" noChangeArrowheads="1"/>
        </xdr:cNvSpPr>
      </xdr:nvSpPr>
      <xdr:spPr bwMode="auto">
        <a:xfrm>
          <a:off x="1447800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61" name="AutoShape 30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CEE9AFE-7B60-4B2D-8D26-7F94F987B00A}"/>
            </a:ext>
          </a:extLst>
        </xdr:cNvPr>
        <xdr:cNvSpPr>
          <a:spLocks noChangeAspect="1" noChangeArrowheads="1"/>
        </xdr:cNvSpPr>
      </xdr:nvSpPr>
      <xdr:spPr bwMode="auto">
        <a:xfrm>
          <a:off x="22193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8193" name="AutoShape 1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8C69D-1E38-44EC-BF7D-5118D51252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8194" name="AutoShape 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EA7772-944E-47A8-ADBD-0DA68EFAAF4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8195" name="AutoShape 3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C71E6F-A182-416E-BCC8-481BA982DF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8196" name="AutoShape 4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B4150B-F907-433A-B0C1-7170AB142C8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8197" name="AutoShape 5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641B0A-9773-4D47-8FAA-29371E595A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8198" name="AutoShape 6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797564-FC35-4A9A-A035-C71151F1122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8199" name="AutoShape 7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6A08B4-3A97-4222-A9D5-EBDDC7765F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8200" name="AutoShape 8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6AF345-5911-4A31-B367-87A1D8732A8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8201" name="AutoShape 9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4DAA133-9C9B-456D-8692-45A575990A2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8202" name="AutoShape 10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79C859-6415-4E04-A19F-6369335D071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8203" name="AutoShape 11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0B5FA8E-33C1-424A-A61F-21CA265FE6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8204" name="AutoShape 12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269D000-8F01-4395-BA93-08CD9A2CE34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8205" name="AutoShape 13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6E9DBF-A76B-47AC-B1A3-6D98EA8304D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8206" name="AutoShape 14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9B28252-1513-4F6B-895A-90E3058A9F4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8207" name="AutoShape 15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04EFAC-CA67-4961-B052-5969D9FB14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8208" name="AutoShape 16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B755069-DC96-46B5-9B45-6D5FF40C22D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8209" name="AutoShape 17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FFE59-29C7-40EF-AC52-82DFB8A590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2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8210" name="AutoShape 18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8F6723F-9D2E-4938-9B1C-BC414EC7C34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2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8211" name="AutoShape 19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3C7DDCD-B713-4CF8-BDCE-73EC0874C6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83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8212" name="AutoShape 20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EB4CBD1-13E2-4437-ADF2-A1DFE1172D3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83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8213" name="AutoShape 21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BEB5E49-69E4-40C4-8333-2C5270BE195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8214" name="AutoShape 2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3B19582-F817-41AF-B179-0386E7E257D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8215" name="AutoShape 23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6521DD5-937C-4272-9EFB-FCDCBDF5E72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98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8216" name="AutoShape 24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DB86E35-6188-42A5-A0FF-8F2A73556BB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98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8217" name="AutoShape 25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FAA9A5F-9D0D-4B23-AA46-E72268B4F4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55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8218" name="AutoShape 26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53971DD-9661-4FB3-B0DA-051F595A194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55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8219" name="AutoShape 27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9408969-F357-4143-8E40-B3319CAEFE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8220" name="AutoShape 28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A1B3254-3CAA-474A-ACA1-62FB963362F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8221" name="AutoShape 29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86733C3-167E-46F4-942A-4B94371CFE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8222" name="AutoShape 30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FE075F-AED6-4E34-83FD-F407A2A8295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8223" name="AutoShape 31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5CE989E-5404-48DF-A82A-4827EE33B8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8224" name="AutoShape 32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86FC5C-0634-4F13-A566-48C282A90A8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8225" name="AutoShape 33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70066DE-8774-4588-B84C-283F7591A9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8226" name="AutoShape 3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79A1195-2B24-4C1A-9999-456E4E80241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8227" name="AutoShape 35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A999D22-998B-4566-8F6D-2325235CC65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9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8228" name="AutoShape 36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A2B7E4A-84C0-4D75-95CA-ED2A44106BE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9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8229" name="AutoShape 37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8081B3B-22EF-4971-91A6-A36E18112A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8230" name="AutoShape 38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C084A9-34CD-4B33-944A-F217DE99032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8231" name="AutoShape 39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F804B5-2331-4CD8-9128-2C18B46F95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365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8232" name="AutoShape 40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D151D9-D8A4-460A-8425-AD4B3753E12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65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8233" name="AutoShape 4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D74DCC-E99B-4710-BBA2-634BE455D2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2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8234" name="AutoShape 4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F94458A-0DD9-4BDA-96A9-4E1391BCEB5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2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8235" name="AutoShape 43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342F5E1-A3CD-48DD-813D-928EEE3A71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8236" name="AutoShape 44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AB97023-0D6C-47D1-B6D1-AC2E7561D41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8237" name="AutoShape 45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BAF8ECD-C8D9-438E-8829-C45A9C768B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3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8238" name="AutoShape 46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C767EF5-E9C8-4245-9E35-AD0E46BBE20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37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8239" name="AutoShape 47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BF92B6C-3CC5-48FB-B0FC-4E0B052AF1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8240" name="AutoShape 48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87032C4-3B70-41BC-A68A-8E310291343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8241" name="AutoShape 49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C734F9-AEFD-4664-9C51-C6CD4B2D20F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5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8242" name="AutoShape 50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42ABBA6-4E72-4173-A5EE-82548913229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5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8243" name="AutoShape 51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0602A67-12F1-446F-800F-0CF1686B2C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08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8244" name="AutoShape 52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C79387A-ECB1-443E-9658-5612225D786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08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8245" name="AutoShape 53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FD14E71-5367-45E9-B72E-FDE85A6C25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84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8246" name="AutoShape 54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C65C827-8ACC-41EB-B281-0BD6AC68EE9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84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8247" name="AutoShape 55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F361EDE-3A87-491F-A3ED-80E018B090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84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8248" name="AutoShape 56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4F21133-4605-4006-9B3C-F1220CEE7D5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84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8249" name="AutoShape 57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E9BFFB2-67B9-4356-AB8C-73A2AF0BAC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8250" name="AutoShape 58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1917BBD-3848-4FEF-BEFC-45BCA45A9BE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8251" name="AutoShape 59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D20324-0540-4D05-B37F-3EC1D7C70C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8252" name="AutoShape 60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A89E6F-7A6A-4AD1-A348-C7BAAF41724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8253" name="AutoShape 61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C79D7A-98AD-4DF8-8F81-6761353630E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8254" name="AutoShape 62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C5DF6B-C62C-4DA2-A069-4E97A6DB880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8255" name="AutoShape 63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9404E8A-4486-43C3-B2AC-250313C3FF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7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8256" name="AutoShape 64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01ED826-6B3C-41D8-A8CC-8B1BE63D5C5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7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8257" name="AutoShape 65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BE2A9E8-FD08-40A9-A0A2-0722DDB3FF8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229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8258" name="AutoShape 6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915E466-A07F-4D86-8251-B67119A1549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29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8259" name="AutoShape 67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A28E27-BE17-4525-A561-5F8876E37A3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28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8260" name="AutoShape 68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5D6F024-49B2-4637-AA00-472B89BE8FC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8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2049" name="AutoShape 1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930D58-D9BA-4A4D-B99D-E6FD48835A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2050" name="AutoShape 2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0CB0C-C75F-4F86-BC60-C3A1B942DFE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2051" name="AutoShape 3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8C28A5-81CC-4B94-A158-4CFC3830C2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2052" name="AutoShape 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4399D20-187A-476C-8C2A-CC6F4010E57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5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2053" name="AutoShape 5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97C4ECC-EFB8-4016-BCD3-DE9BBE92A40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2054" name="AutoShape 6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60F2C97-AF03-4865-9CF6-4EE58F7D585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2055" name="AutoShape 7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2349D64-168E-473E-AF03-EA7533C656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2056" name="AutoShape 8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2A8218-B025-4BA6-AA4C-615FFAECEA5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2057" name="AutoShape 9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5974905-7444-4D6A-9FE7-F61B910B34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2058" name="AutoShape 10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F03040E-C132-4B3D-9CFE-0740406380F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2059" name="AutoShape 11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0DD0F4-793F-47E4-BB4A-2A49317BFE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2060" name="AutoShape 12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B20CFB-04F0-4F42-A11C-506EF7107AC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2061" name="AutoShape 13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C7A6BF-73AE-45D7-957C-CAFEDD8F11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2062" name="AutoShape 14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BA0FBF1-4218-41D7-B3D8-75CE93D0D84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3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2063" name="AutoShape 15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0D67ACD-3323-42BF-804F-2E3E48B4FB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8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2064" name="AutoShape 16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78176C0-0B50-41C4-AE4F-8CC3BA810CC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8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2065" name="AutoShape 17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DC4AA37-7319-4098-82FF-C2053AC786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4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2066" name="AutoShape 1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EFB8A8E-932A-44FF-B4E7-ECE76C36F1D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4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2067" name="AutoShape 19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F5E560-BB5C-47A0-B95F-D8EDBAE8A0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2068" name="AutoShape 20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D1D0357-9E70-4ED2-9ED2-99428D0BCA6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2069" name="AutoShape 21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D461FB1-366C-4AA2-80E2-05AC509CA1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2070" name="AutoShape 22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DCE7994-EF0A-4EA2-8826-55DF135A607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2071" name="AutoShape 23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8250D9-8764-416F-B6AD-BDC97BBB7D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3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2072" name="AutoShape 24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CACDF9A-B329-43B2-8874-E2C29CC0ACD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3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2073" name="AutoShape 25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2A03B91-B2F3-4D7F-8899-2310680604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7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2074" name="AutoShape 26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27402F9-9305-4657-8044-FFDA5DA17A0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76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2075" name="AutoShape 27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5F551E0-CDC2-4A28-8527-35B4097FBF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2076" name="AutoShape 28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B11900B-3F5A-453C-8190-83B6445B26E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2077" name="AutoShape 29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77C449-D75C-4EA3-A7EE-A1EA49AEC4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2078" name="AutoShape 30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CF46631-DF93-4531-81B7-8FF492B036C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2079" name="AutoShape 31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6BC7417-D21B-4EC4-A4B6-AECD325E04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2080" name="AutoShape 32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4EF5AE8-E3B6-48F8-A51C-566C635A236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2081" name="AutoShape 33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781F60E-F1EE-47D6-BE68-B8955B4766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2082" name="AutoShape 3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F9ECBF5-4962-4CE2-8B40-2FFE040B31C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2083" name="AutoShape 35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5C4E73-ACB2-4619-A6B2-6CC032A96DB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3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2084" name="AutoShape 36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6F780E-A3B4-445C-B030-87B65AFD568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3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2085" name="AutoShape 37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997CF4C-10D2-441A-B32B-DFD5F25303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2086" name="AutoShape 38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9E00F69-62C0-46EB-A524-473C368741B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2087" name="AutoShape 39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CB7D428-AD09-4DA7-BF39-FD7126BC5D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52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2088" name="AutoShape 40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EF9612F-9D00-48EF-AAD5-7AAC1E48A63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52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2089" name="AutoShape 41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D11CD6A-384A-4356-9EE5-F0C7B36C2F6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2090" name="AutoShape 42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E3D15B0-22C0-40A3-BB48-BA36A2FDC9C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2091" name="AutoShape 43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582DF4-0153-4684-B0E2-FF2A6BAAE48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339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2092" name="AutoShape 44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720762-24DB-4AE6-8E33-52AE2CF7AA5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39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2093" name="AutoShape 45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CB56780-C55D-43CD-AF97-BB85C1C872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3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2094" name="AutoShape 46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4698550-7548-42E8-B42C-351F9B72C91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2095" name="AutoShape 47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13CCFC5-EF51-448C-BC88-CB7A3989398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5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2096" name="AutoShape 48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20804-ECE3-4FC6-A435-E927B3B2547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5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2097" name="AutoShape 49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E21360-B939-445C-8E63-80F191B7A7B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1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2098" name="AutoShape 50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CCCD33-53E7-46C8-B646-DACCC2D3D96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1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2099" name="AutoShape 51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7AC7959-147B-4C11-9AA9-B6A586461FB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6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2100" name="AutoShape 5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5A7C876-6715-4868-836C-5226F476642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67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2101" name="AutoShape 53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BFA2589-7BFF-4CE8-9F0C-5A5DB8BC15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24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2102" name="AutoShape 54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692DD11-9BE0-45D2-A6F6-A8A0C310AFE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24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2103" name="AutoShape 55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643324-5B5B-401B-8AF9-C913DD86D8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2104" name="AutoShape 56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701C626-9E65-40D8-BD88-C2EA53C2AD7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2105" name="AutoShape 57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E661C86-22A4-49CD-9B0B-B725005969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69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2106" name="AutoShape 58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C1C9688-846D-44F7-9BF3-A532D1DB479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69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2107" name="AutoShape 59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6810674-5568-40F1-ADD2-8608458280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2108" name="AutoShape 60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13B3582-D033-4A4E-87DE-704776A148F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2109" name="AutoShape 61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29DB01-8BD5-4D59-BA0B-85578AFF01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2110" name="AutoShape 62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AC04953-748D-470C-8982-DAB8EFD7993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2111" name="AutoShape 63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A4FF8EA-A1CB-4D79-9DC1-A08724596A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047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2112" name="AutoShape 64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3E770C0-7E1E-41D5-B9CC-31D9ACA87D0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047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2113" name="AutoShape 65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34BF65-0803-4B1E-BFCC-288FD32A4A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05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2114" name="AutoShape 66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581D10C-049E-49B5-B24C-849CF0CCF08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05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2115" name="AutoShape 67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0A704F6-D7E6-4AA2-99AE-CCB36D53A25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77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2116" name="AutoShape 68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15708B-1D4B-425C-8238-21E03756E16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77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2117" name="AutoShape 69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0AA008-B9BF-4FD4-9717-52B4AEB4212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325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2118" name="AutoShape 70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1D4298-91F5-4EFD-B1F3-423BF74AC35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325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2119" name="AutoShape 71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62ED96-499F-46C1-80D6-D355811996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382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2120" name="AutoShape 7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65859B8-B9FD-48EF-B301-31B76E4CA4E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382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2121" name="AutoShape 7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287835F-FF36-436A-BF48-C34D184AE6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439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2122" name="AutoShape 74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11B45B-5411-4A2C-9F6C-41A4B8B0C49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439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2123" name="AutoShape 75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0FDDA59-C8BD-4EC7-9869-C1E33E8F25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51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2124" name="AutoShape 7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BEDF996-FDC2-494F-AB79-EB25560AF79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51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2125" name="AutoShape 77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611F5B8-B0E3-4F79-BB7F-C865D82212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587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2126" name="AutoShape 78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2285AA4-8A98-46F3-95AC-C5FEFD1713B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587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2127" name="AutoShape 79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6D72F40-1788-4F66-A8B8-83E1C295BB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64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2128" name="AutoShape 80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C647E21-7639-45EE-BCC9-BE71293B67A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645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2129" name="AutoShape 81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35930D3-9F74-4053-99A2-E2BB3D237B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02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2130" name="AutoShape 82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5FAAC6-7F13-446F-A611-E1753B23397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02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89</xdr:row>
      <xdr:rowOff>304800</xdr:rowOff>
    </xdr:to>
    <xdr:sp macro="" textlink="">
      <xdr:nvSpPr>
        <xdr:cNvPr id="2131" name="AutoShape 83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D9AEBB9-D206-456D-BD95-D2CE253D6D9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59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304800</xdr:colOff>
      <xdr:row>89</xdr:row>
      <xdr:rowOff>304800</xdr:rowOff>
    </xdr:to>
    <xdr:sp macro="" textlink="">
      <xdr:nvSpPr>
        <xdr:cNvPr id="2132" name="AutoShape 8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0C5DE79-4C7A-4B28-BBB4-82175489739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59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91</xdr:row>
      <xdr:rowOff>304800</xdr:rowOff>
    </xdr:to>
    <xdr:sp macro="" textlink="">
      <xdr:nvSpPr>
        <xdr:cNvPr id="2133" name="AutoShape 85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A9C6B26-9867-44C5-8E60-51C5B5840C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304800</xdr:colOff>
      <xdr:row>91</xdr:row>
      <xdr:rowOff>304800</xdr:rowOff>
    </xdr:to>
    <xdr:sp macro="" textlink="">
      <xdr:nvSpPr>
        <xdr:cNvPr id="2134" name="AutoShape 86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80860CD-D3FC-4D3C-ACD0-2BFA6D245BC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93</xdr:row>
      <xdr:rowOff>304800</xdr:rowOff>
    </xdr:to>
    <xdr:sp macro="" textlink="">
      <xdr:nvSpPr>
        <xdr:cNvPr id="2135" name="AutoShape 87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B2C5912-F32D-4724-B5F4-70C540AF3D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87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304800</xdr:colOff>
      <xdr:row>93</xdr:row>
      <xdr:rowOff>304800</xdr:rowOff>
    </xdr:to>
    <xdr:sp macro="" textlink="">
      <xdr:nvSpPr>
        <xdr:cNvPr id="2136" name="AutoShape 8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DC8CB2-97E9-479B-8F98-7131EB6E55E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87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2137" name="AutoShape 89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B2A91DA-A269-483D-B359-36A758AC7B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946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2138" name="AutoShape 90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703589-B03C-4177-86BD-F9C6A8B5BA5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946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2139" name="AutoShape 91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1E277FE-C7C3-4FF0-8DA2-797C4C4529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003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2140" name="AutoShape 92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365383C-8A8D-47B2-A8ED-78D6E67AF63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003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2141" name="AutoShape 93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E6BA95-DDFD-42FD-B385-B0A5E81006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11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2142" name="AutoShape 94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50D7DF2-B598-44FF-9927-90E9358DFE9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11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103</xdr:row>
      <xdr:rowOff>304800</xdr:rowOff>
    </xdr:to>
    <xdr:sp macro="" textlink="">
      <xdr:nvSpPr>
        <xdr:cNvPr id="2143" name="AutoShape 95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8211DE9-384B-488B-8EAA-1CD4E5F53A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186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103</xdr:row>
      <xdr:rowOff>304800</xdr:rowOff>
    </xdr:to>
    <xdr:sp macro="" textlink="">
      <xdr:nvSpPr>
        <xdr:cNvPr id="2144" name="AutoShape 96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6A53A31-EC36-4040-8F3D-E341232B9AE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186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105</xdr:row>
      <xdr:rowOff>304800</xdr:rowOff>
    </xdr:to>
    <xdr:sp macro="" textlink="">
      <xdr:nvSpPr>
        <xdr:cNvPr id="2145" name="AutoShape 97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A52C321-9A11-4F92-B659-D53DEED2CEE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24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105</xdr:row>
      <xdr:rowOff>0</xdr:rowOff>
    </xdr:from>
    <xdr:to>
      <xdr:col>18</xdr:col>
      <xdr:colOff>304800</xdr:colOff>
      <xdr:row>105</xdr:row>
      <xdr:rowOff>304800</xdr:rowOff>
    </xdr:to>
    <xdr:sp macro="" textlink="">
      <xdr:nvSpPr>
        <xdr:cNvPr id="2146" name="AutoShape 98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8A8E253-6F03-4734-BA4D-7CA7DF15045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24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2147" name="AutoShape 99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4FC067-5C3F-4069-BEFA-B0ACF14965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2148" name="AutoShape 100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D2A27BE-1176-429A-8319-C4F20D41DD2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2149" name="AutoShape 101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C59C23A-B10A-44DE-9258-508BF3AAEF4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357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2150" name="AutoShape 102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D001C9C-CBBC-4415-9875-DDD260804BF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357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2" name="AutoShape 1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640F46-393B-4184-9EC3-0F626FC03B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" name="AutoShape 2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BE6960-64E8-479A-96A6-05D5A29CDB6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4" name="AutoShape 3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D8DFE-DFB4-4053-9843-7073218FF4A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5" name="AutoShape 4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BCDBA5-8D36-4BE6-9A30-F9D62D864A6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6" name="AutoShape 5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0EE5DE-37E1-4F48-9E03-0DAB473CB2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7" name="AutoShape 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D2A60D-5565-44E6-A6AC-6F16BEED70F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8" name="AutoShape 7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386A98-1061-412D-B3A1-6D9BB49552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9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9" name="AutoShape 8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1635778-37AB-472D-BB8D-AB0FBF9103F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9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10" name="AutoShape 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11C25F-47B0-4862-8E1A-FB52449FF3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11" name="AutoShape 10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55BDA6-B7D8-4BF0-B74E-61EA1278EEB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12" name="AutoShape 11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B217DC-6C39-4196-B31B-1784F2E9F3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13" name="AutoShape 12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B8F9-C33D-4F41-A2A2-760E89ADC76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4" name="AutoShape 13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BAACF3-0A9A-415C-81C4-B58DD3EF7F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64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5" name="AutoShape 1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175E4AA-C253-4590-9097-065C9FFC533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64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16" name="AutoShape 15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710C718-7093-4375-B87A-4B39945B7B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17" name="AutoShape 16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ACB9F6F-9AC3-42D8-AE37-C71C398BE57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8" name="AutoShape 17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CF4B235-E90F-49B9-9C96-0E0632DCA9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9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9" name="AutoShape 18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3609AA5-DE5D-4CC2-8C74-854C026BA58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9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20" name="AutoShape 19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4B233C2-DBD6-4BFD-88F0-9D0758F1EF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21" name="AutoShape 20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A4E5665-F56F-4612-93A0-BB4CD678339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22" name="AutoShape 21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B05BFF7-772D-4DA6-B538-4FE78ABA7B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2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23" name="AutoShape 22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636BD3-392C-4747-AD5A-4B19DA2F84A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2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24" name="AutoShape 23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4ED3832-DD43-462B-A98A-AC3C83C571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9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25" name="AutoShape 24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A03A03F-5FF6-45A4-A89B-C905A33A3E4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9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26" name="AutoShape 25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868D8FF-5571-48E9-964D-901A6EDC22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6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27" name="AutoShape 2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2DA516-6389-4C31-9F27-C43AA02DED9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6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28" name="AutoShape 27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07EB05B-D078-48B2-AB56-DB7284D0EBF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29" name="AutoShape 2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4D5B731-BAD1-471A-B301-46E3061D6B2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30" name="AutoShape 29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7817E44-52F7-4ECC-AAD0-A7D5E2C154F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59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31" name="AutoShape 3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00480F7-5F16-4A35-A729-669A3719B82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59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32" name="AutoShape 31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4EFF8CF-1237-4DFB-8851-7581685685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231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33" name="AutoShape 32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31CDA5-2AE0-411C-95F0-053DD653FC9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231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34" name="AutoShape 33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BEAC808-8DE0-41A5-8DAB-1FCB0E9A61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3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35" name="AutoShape 34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FDDF200-94ED-4B61-98DD-EAC2406B052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4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36" name="AutoShape 35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8FCBD5-20B5-4850-96BE-85304B3777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1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37" name="AutoShape 36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EA4FD4B-8739-4827-A19E-BB184ECB10D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1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38" name="AutoShape 37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BEBA2D4-F28F-4B46-9048-25FEA92751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75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39" name="AutoShape 38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ED9619-5B1E-4D7B-9365-BD94F6E874C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75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40" name="AutoShape 39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A5C3147-02F6-4B72-B72C-976E184275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41" name="AutoShape 40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073E165-6ED2-4625-B24A-E640989BD34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42" name="AutoShape 41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B275475-C588-4240-B7A2-9E00B45B49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8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43" name="AutoShape 4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5CE5FDE-C3FE-4CCB-BB16-E62BDCC3325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8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44" name="AutoShape 43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C8AD0E-86BC-4EE5-BB1B-DDE5F08FA7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6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45" name="AutoShape 44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E02022C-2AD9-4E27-8362-2E498F8EE64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46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46" name="AutoShape 45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5069292-BD19-43AA-86EB-A4B47B33B16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1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47" name="AutoShape 46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714F037-94A6-4673-BA4A-1B82FBD4F77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1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48" name="AutoShape 47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D0D784C-93C2-4DBA-AC12-2FED19B3C0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91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49" name="AutoShape 48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E8CC175-26B6-4ACA-87CF-D56B222638E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91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50" name="AutoShape 49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1711CE8-E853-4616-8317-8A136B10A3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864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51" name="AutoShape 50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C8C5D0C-6F5D-4EAB-8A75-4A720242F4F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864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52" name="AutoShape 51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DAEF506-F59F-40F3-AB3D-F7DE1338AC8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36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53" name="AutoShape 52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F369B9C-AFB9-49A4-AE18-2EBA93C38D6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36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54" name="AutoShape 53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0A1DA10-53DE-4EE0-8F7A-6FE9B963D1D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012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55" name="AutoShape 54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0A76D83-8092-4AD8-B561-B01AE23E4C0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012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56" name="AutoShape 55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2C77D17-FBF6-4158-BF79-1D61A6E693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61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57" name="AutoShape 56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4F9B1C-B4F6-4C97-B4C9-7D2B093FF9F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61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58" name="AutoShape 57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D654CF-1F3E-4822-820D-C180C97F1C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21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59" name="AutoShape 58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95B42A7-33C8-4F64-8D75-59059D844EA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1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60" name="AutoShape 59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51E8504-870E-4F08-84AE-6BEACBDB6C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294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61" name="AutoShape 60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CCD6E25-A740-453D-80B2-003AB034C72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94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62" name="AutoShape 61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507AD4-F62E-47D7-9531-6A442730A7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38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63" name="AutoShape 62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921728-723F-4E7B-A0A3-2994A17E868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38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8192" name="AutoShape 63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28F7D6-6AB0-429D-ACB7-2B05598B44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8261" name="AutoShape 6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E415A0D-B81D-4D24-87A8-8B856622F8B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8262" name="AutoShape 65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B5E93A3-C313-4CAB-BAA3-32D7F59F80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556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8263" name="AutoShape 66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58F97C9-C329-4366-AB77-91D1D7D3B9F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556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8264" name="AutoShape 67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EA6B5D4-A41B-498C-8ABE-182C308E12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8265" name="AutoShape 68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F324AA-3B20-47C9-8497-A834DD9EFCB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8266" name="AutoShape 69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F470B8E-D3A6-4FBA-8C7E-7CAD084345F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8267" name="AutoShape 70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4AAC3-980B-4C57-B03F-E060D679BA5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8268" name="AutoShape 71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70E9A28-ABF0-4BE5-9DBF-4FA2643F1D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8269" name="AutoShape 72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EFEC2B7-3A3A-4B09-9454-82B05F7D155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8270" name="AutoShape 73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C8FB4B-2D72-4251-B86B-956133788D7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8271" name="AutoShape 74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8B105C-4C20-4B2E-A369-A63768F379A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89</xdr:row>
      <xdr:rowOff>304800</xdr:rowOff>
    </xdr:to>
    <xdr:sp macro="" textlink="">
      <xdr:nvSpPr>
        <xdr:cNvPr id="8272" name="AutoShape 75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50F39E2-B21D-4A70-AE94-049771EE1E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89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304800</xdr:colOff>
      <xdr:row>89</xdr:row>
      <xdr:rowOff>304800</xdr:rowOff>
    </xdr:to>
    <xdr:sp macro="" textlink="">
      <xdr:nvSpPr>
        <xdr:cNvPr id="8273" name="AutoShape 76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A9E377A-C68F-47F1-9233-9DA96488CFE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89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91</xdr:row>
      <xdr:rowOff>304800</xdr:rowOff>
    </xdr:to>
    <xdr:sp macro="" textlink="">
      <xdr:nvSpPr>
        <xdr:cNvPr id="8274" name="AutoShape 77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233225B-E9E7-4B61-91B9-D0B1C7596A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94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304800</xdr:colOff>
      <xdr:row>91</xdr:row>
      <xdr:rowOff>304800</xdr:rowOff>
    </xdr:to>
    <xdr:sp macro="" textlink="">
      <xdr:nvSpPr>
        <xdr:cNvPr id="8275" name="AutoShape 78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B4DB722-BF07-4301-AB98-C5D6EA8C353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94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93</xdr:row>
      <xdr:rowOff>304800</xdr:rowOff>
    </xdr:to>
    <xdr:sp macro="" textlink="">
      <xdr:nvSpPr>
        <xdr:cNvPr id="8276" name="AutoShape 79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DA014F6-166E-4C32-A8EC-0E7F5784E3F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00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304800</xdr:colOff>
      <xdr:row>93</xdr:row>
      <xdr:rowOff>304800</xdr:rowOff>
    </xdr:to>
    <xdr:sp macro="" textlink="">
      <xdr:nvSpPr>
        <xdr:cNvPr id="8277" name="AutoShape 80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04ADEF1-9CBB-480D-A891-2BE26809D50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00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8278" name="AutoShape 81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E45E7D-9FA6-43CA-ABF2-DD3AF1CD26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07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8279" name="AutoShape 8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D68F742-B6F0-4287-8239-C7C793F6355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07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8280" name="AutoShape 83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0D0317F-4A88-4BF7-AD76-10BCB52CC4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135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8281" name="AutoShape 84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C7F9337-BB18-4E18-B4A5-2D7A3209AA2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135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99</xdr:row>
      <xdr:rowOff>304800</xdr:rowOff>
    </xdr:to>
    <xdr:sp macro="" textlink="">
      <xdr:nvSpPr>
        <xdr:cNvPr id="8282" name="AutoShape 85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2CC5228-D6C9-47A3-A241-F4CA7CD69D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20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304800</xdr:colOff>
      <xdr:row>99</xdr:row>
      <xdr:rowOff>304800</xdr:rowOff>
    </xdr:to>
    <xdr:sp macro="" textlink="">
      <xdr:nvSpPr>
        <xdr:cNvPr id="8283" name="AutoShape 86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80BC5D1-A144-4C7C-8064-94581C44FD2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20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8284" name="AutoShape 87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6054219-2557-49A5-BA34-1B6BD36B194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26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8285" name="AutoShape 88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89FFC3E-A9DC-4959-B1B2-658BCAB5628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26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103</xdr:row>
      <xdr:rowOff>304800</xdr:rowOff>
    </xdr:to>
    <xdr:sp macro="" textlink="">
      <xdr:nvSpPr>
        <xdr:cNvPr id="8286" name="AutoShape 89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682C5D5-97C1-4FF9-88BD-E3F6A96BDE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33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103</xdr:row>
      <xdr:rowOff>304800</xdr:rowOff>
    </xdr:to>
    <xdr:sp macro="" textlink="">
      <xdr:nvSpPr>
        <xdr:cNvPr id="8287" name="AutoShape 90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98827AD-08B2-45EE-B4FC-0A22EB6A23A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33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8288" name="AutoShape 9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29DCB9-C88E-49A6-AE0E-8114178BF0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47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8289" name="AutoShape 92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63E844-6779-4D9C-A30F-6641E2A030F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47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8290" name="AutoShape 93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6C4EDDE-BB07-469C-ADAB-F0BFFE6E236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5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8291" name="AutoShape 94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F8EFFC1-12F8-49DF-89A5-19CB28F3197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5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111</xdr:row>
      <xdr:rowOff>304800</xdr:rowOff>
    </xdr:to>
    <xdr:sp macro="" textlink="">
      <xdr:nvSpPr>
        <xdr:cNvPr id="8292" name="AutoShape 95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0173C66-3DAF-4F5C-89CC-FB282A0BF3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304800</xdr:colOff>
      <xdr:row>111</xdr:row>
      <xdr:rowOff>304800</xdr:rowOff>
    </xdr:to>
    <xdr:sp macro="" textlink="">
      <xdr:nvSpPr>
        <xdr:cNvPr id="8293" name="AutoShape 96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43B448-0E0E-400F-84CE-1E877CB6420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58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113</xdr:row>
      <xdr:rowOff>304800</xdr:rowOff>
    </xdr:to>
    <xdr:sp macro="" textlink="">
      <xdr:nvSpPr>
        <xdr:cNvPr id="8294" name="AutoShape 97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5CF089D-BBD8-4620-9054-689186683F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67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113</xdr:row>
      <xdr:rowOff>0</xdr:rowOff>
    </xdr:from>
    <xdr:to>
      <xdr:col>18</xdr:col>
      <xdr:colOff>304800</xdr:colOff>
      <xdr:row>113</xdr:row>
      <xdr:rowOff>304800</xdr:rowOff>
    </xdr:to>
    <xdr:sp macro="" textlink="">
      <xdr:nvSpPr>
        <xdr:cNvPr id="8295" name="AutoShape 98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4B6045-9177-4025-9AFE-004D2F7FC6C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67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115</xdr:row>
      <xdr:rowOff>304800</xdr:rowOff>
    </xdr:to>
    <xdr:sp macro="" textlink="">
      <xdr:nvSpPr>
        <xdr:cNvPr id="8296" name="AutoShape 99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BCACFA6-1A89-48CE-BE99-7E94CF8BBC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115</xdr:row>
      <xdr:rowOff>0</xdr:rowOff>
    </xdr:from>
    <xdr:to>
      <xdr:col>18</xdr:col>
      <xdr:colOff>304800</xdr:colOff>
      <xdr:row>115</xdr:row>
      <xdr:rowOff>304800</xdr:rowOff>
    </xdr:to>
    <xdr:sp macro="" textlink="">
      <xdr:nvSpPr>
        <xdr:cNvPr id="8297" name="AutoShape 100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7016514-7477-418A-AAE8-9338AA6C6F1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117</xdr:row>
      <xdr:rowOff>304800</xdr:rowOff>
    </xdr:to>
    <xdr:sp macro="" textlink="">
      <xdr:nvSpPr>
        <xdr:cNvPr id="8298" name="AutoShape 101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0429472-1B63-43E0-AEBC-BB47A6D737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78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304800</xdr:colOff>
      <xdr:row>117</xdr:row>
      <xdr:rowOff>304800</xdr:rowOff>
    </xdr:to>
    <xdr:sp macro="" textlink="">
      <xdr:nvSpPr>
        <xdr:cNvPr id="8299" name="AutoShape 102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E4DB26F-B630-4A5C-82F2-15DA0945471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78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8300" name="AutoShape 1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9BADE7E-50D2-4053-9E43-00A6A0C0BCE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8301" name="AutoShape 2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C5B42-E8D1-41B5-B518-522218C4E72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8302" name="AutoShape 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41A956A-653E-4ACC-ABF2-22B05BFAEBE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8303" name="AutoShape 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91BD24-5DDD-4705-8C3F-4411B6CF7B2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8304" name="AutoShape 5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01C1675-0EE2-4D78-B064-11905A8871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0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8305" name="AutoShape 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AC8D23-74F1-4404-8C8F-5ACE500DA29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0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8306" name="AutoShape 7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9D1C154-99DC-4067-8CE3-1CA1AC150D6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9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8307" name="AutoShape 8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437C989-6C84-44D7-843D-44D48870968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9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8308" name="AutoShape 9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E910DE-BADE-4D07-BFC8-321A7F5077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8309" name="AutoShape 10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4CB7D97-4A2F-444A-99F2-53165BB5CC2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8310" name="AutoShape 11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FAD6B82-1F45-4EAA-804C-43D835FA10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8311" name="AutoShape 12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83403A-849C-4E41-A1D4-597B016B26F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8312" name="AutoShape 13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0F1C5E-E310-469B-904D-47482197DA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8313" name="AutoShape 14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FEBF4B4-B257-4E24-868B-8521E27C6A3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8314" name="AutoShape 15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4B7029-D0ED-4E2F-BC78-E492B49696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6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8315" name="AutoShape 16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DBB58B1-5B12-474C-AC9E-8985EB3CF94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6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8316" name="AutoShape 1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16D856-D7AC-4422-955C-181364FF8AF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8317" name="AutoShape 18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22D7C54-EB33-43ED-AAD2-B79C2C2304E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8318" name="AutoShape 19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D8AEF92-F17C-49A7-B2D4-5919DD3092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8319" name="AutoShape 20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9635565-26C0-4054-9646-FEF834EC4B2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2048" name="AutoShape 21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EA6F4F-E10E-4B71-B62D-786D10CE68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2151" name="AutoShape 22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DB332E0-87F5-4B44-A21F-80B7AB48700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2152" name="AutoShape 2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54EB503-E54F-4C34-B336-CFF9BE3CB0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2153" name="AutoShape 24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BBA3D5B-3075-48DA-A4ED-128E4D902FC3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2154" name="AutoShape 25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AAADD8C-5BEA-481C-9CBB-2A7DBE6A250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0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2155" name="AutoShape 2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1A0B937-5410-4D19-B477-18DC5E5ECFF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0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2156" name="AutoShape 2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FCA1B6-7D87-4E50-B24E-AF8CC0AD816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2157" name="AutoShape 28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0AF3A8E-A95D-45A7-8FF8-E1878489866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2158" name="AutoShape 29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1908E27-8BB1-451E-949C-638DF67038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2159" name="AutoShape 30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8D00724-842D-4C62-A114-498D04C4252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2160" name="AutoShape 31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DC82B0E-F677-4A19-AAFE-84779001A84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2161" name="AutoShape 32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AA2DD62-2BFB-4791-9CF4-29BFAF82FC9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2162" name="AutoShape 33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7D126A-9C12-4942-A065-437E138A14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2163" name="AutoShape 34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13F184-D12C-4DB7-AFE0-BD95FE82D7E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2164" name="AutoShape 35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7A975C-4CDD-4023-9602-471F792DB75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47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2165" name="AutoShape 36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495021-58B6-4963-A373-11114A38498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47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2166" name="AutoShape 37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0CC3FF-A4A1-4964-97C7-261AB29A47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2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2167" name="AutoShape 38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60ED2AC-CA94-411B-958B-DB9F26A75B4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2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2168" name="AutoShape 39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8FBDBF3-5CB8-4E34-8EED-FC68D844AC5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2169" name="AutoShape 40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F9C56BC-A499-4A66-89F7-1CC2681C832C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2170" name="AutoShape 41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3D70A18-5661-4A73-9594-7B376255F1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2171" name="AutoShape 42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99556-C0F3-430D-9462-2DF41B1139DF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2172" name="AutoShape 43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BD1A162-633E-4D0B-AF92-D466B9B6B0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2173" name="AutoShape 44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8FFD91-CCA4-4230-BE1A-1EA304497BA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2174" name="AutoShape 4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22109-C189-48DE-8675-0C0E6FF3B2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2175" name="AutoShape 46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5CE220B-355B-422E-B882-37E202945F3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8320" name="AutoShape 47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76B082F-7EB5-4F9C-B431-3E1CC973D8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8321" name="AutoShape 48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B0E38AA-B4D6-4BBF-BDB0-2EBEAA08441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8322" name="AutoShape 49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D9D8FA4-2547-4D0F-BB26-64EBC99FD3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8323" name="AutoShape 50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6C0F8C1-D651-4D82-99D0-F152D78C0E6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8324" name="AutoShape 51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81180CD-0D7A-457F-94B7-D3614D2D19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8325" name="AutoShape 52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25B8F2E-FE43-4B0F-A156-44A18172509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8326" name="AutoShape 53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5720DF5-6249-4F83-8B1A-1A4E4477E38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0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8327" name="AutoShape 54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FCAC7E-968B-4553-AF89-C253B521D51A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0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8328" name="AutoShape 55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52AD286-5CB9-47C6-90D4-7766CF3B93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1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8329" name="AutoShape 5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56CF2F8-DE1E-409B-BDE3-A8DBC926051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1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8330" name="AutoShape 57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8F97E59-4D94-42A3-8CA8-0E6F4DB675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21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8331" name="AutoShape 58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A96D1E5-6AFE-41A0-92C1-721B1E2F9A7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21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8332" name="AutoShape 59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D8DF4D6-0B37-4286-B3FD-52A6810C76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3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8333" name="AutoShape 60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A363C0C-1849-495F-A413-9860DF0FF11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3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8334" name="AutoShape 61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7F83002-A379-46A7-8B77-649F58EA016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437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8335" name="AutoShape 62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3A84A83-853B-4D02-BB3E-215B0572AB4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437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8336" name="AutoShape 63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21EDAC-CF33-4EB4-ACF9-A126AC7628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570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8337" name="AutoShape 64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76746C-411D-4A87-B249-9C1B14E35E3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570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8338" name="AutoShape 65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F70AA03-18D8-4CB1-B07D-EEE9B43EE3B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62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8339" name="AutoShape 66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AAFCB2-AED3-48BF-8B89-769789D4E4B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62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8340" name="AutoShape 67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7263870-E16F-48C2-BCA3-A39C520E78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8341" name="AutoShape 68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415A444-45AD-4A17-B66F-FFADF0692EE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00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8342" name="AutoShape 69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107D3B3-D06E-4858-B5E2-5672BF33833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776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8343" name="AutoShape 70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5901D07-D3F4-450B-AC94-D768DD0222B5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776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8344" name="AutoShape 71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F57BDE-F6F4-4C1C-BF92-6D1DC6EC9B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8345" name="AutoShape 72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95F0459-E2EF-49FC-BFBD-857C6BED5947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8346" name="AutoShape 73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03E4568-EF11-4749-8715-529100B6B4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909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8347" name="AutoShape 74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C74264F-3B44-47CB-8F1C-10119AF3E806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909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89</xdr:row>
      <xdr:rowOff>304800</xdr:rowOff>
    </xdr:to>
    <xdr:sp macro="" textlink="">
      <xdr:nvSpPr>
        <xdr:cNvPr id="8348" name="AutoShape 75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07B07A-F0B9-49FF-B29C-E7BAD0F9F8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296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304800</xdr:colOff>
      <xdr:row>89</xdr:row>
      <xdr:rowOff>304800</xdr:rowOff>
    </xdr:to>
    <xdr:sp macro="" textlink="">
      <xdr:nvSpPr>
        <xdr:cNvPr id="8349" name="AutoShape 76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44114FB-F95B-4E1E-82DA-1CE33ABCF9C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296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91</xdr:row>
      <xdr:rowOff>304800</xdr:rowOff>
    </xdr:to>
    <xdr:sp macro="" textlink="">
      <xdr:nvSpPr>
        <xdr:cNvPr id="8350" name="AutoShape 77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B0F33B9-7A43-4416-8163-DB98FA271A9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304800</xdr:colOff>
      <xdr:row>91</xdr:row>
      <xdr:rowOff>304800</xdr:rowOff>
    </xdr:to>
    <xdr:sp macro="" textlink="">
      <xdr:nvSpPr>
        <xdr:cNvPr id="8351" name="AutoShape 7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FC029A2-3E20-4222-A1A3-9756AC1361D9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93</xdr:row>
      <xdr:rowOff>304800</xdr:rowOff>
    </xdr:to>
    <xdr:sp macro="" textlink="">
      <xdr:nvSpPr>
        <xdr:cNvPr id="8352" name="AutoShape 79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B90574-C447-4029-9CEF-CF6CA2C653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10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304800</xdr:colOff>
      <xdr:row>93</xdr:row>
      <xdr:rowOff>304800</xdr:rowOff>
    </xdr:to>
    <xdr:sp macro="" textlink="">
      <xdr:nvSpPr>
        <xdr:cNvPr id="8353" name="AutoShape 8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52A7D73-D91D-4D80-AB98-8278AA5A8B4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100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8354" name="AutoShape 81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77E7071-BAA9-4B4E-A4DB-EAFCF2EE7F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17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8355" name="AutoShape 82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B4501C-10F6-472C-9A5E-DB8013131972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17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8356" name="AutoShape 83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9AA4DC8-AAE4-4AD0-8D58-6F41CBBC5B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229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8357" name="AutoShape 84" descr="team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0AB5312-8093-44A1-8B5B-840D0E1F2C4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229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99</xdr:row>
      <xdr:rowOff>304800</xdr:rowOff>
    </xdr:to>
    <xdr:sp macro="" textlink="">
      <xdr:nvSpPr>
        <xdr:cNvPr id="8358" name="AutoShape 85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728F52-B9D3-46CC-96FF-7FC65529AA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302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304800</xdr:colOff>
      <xdr:row>99</xdr:row>
      <xdr:rowOff>304800</xdr:rowOff>
    </xdr:to>
    <xdr:sp macro="" textlink="">
      <xdr:nvSpPr>
        <xdr:cNvPr id="8359" name="AutoShape 8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35259C8-C68E-417F-AF29-28E0489F660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302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8360" name="AutoShape 8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D45A72-A027-460E-BE4F-FD99E6A0A31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8361" name="AutoShape 88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373D81A-ABDB-414C-B7DE-08AB0F245CEE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105</xdr:row>
      <xdr:rowOff>304800</xdr:rowOff>
    </xdr:to>
    <xdr:sp macro="" textlink="">
      <xdr:nvSpPr>
        <xdr:cNvPr id="8362" name="AutoShape 89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C581AE-5CC4-4B6D-836A-422B49AA776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50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105</xdr:row>
      <xdr:rowOff>0</xdr:rowOff>
    </xdr:from>
    <xdr:to>
      <xdr:col>18</xdr:col>
      <xdr:colOff>304800</xdr:colOff>
      <xdr:row>105</xdr:row>
      <xdr:rowOff>304800</xdr:rowOff>
    </xdr:to>
    <xdr:sp macro="" textlink="">
      <xdr:nvSpPr>
        <xdr:cNvPr id="8363" name="AutoShape 90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49CCBB-0928-42F8-B3B5-5689593FF29B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50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8364" name="AutoShape 91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63E5AF-FCF4-4B43-9A84-6A27E1A7EE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565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8365" name="AutoShape 92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801E73-5714-4A27-9897-EF81C3B1EC7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565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8366" name="AutoShape 93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9D9E17-7FF9-4434-BE1B-35CD0BFFEC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655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8367" name="AutoShape 94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8A1DFBE-CEB1-435B-942F-C1690B2AC674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655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111</xdr:row>
      <xdr:rowOff>304800</xdr:rowOff>
    </xdr:to>
    <xdr:sp macro="" textlink="">
      <xdr:nvSpPr>
        <xdr:cNvPr id="8368" name="AutoShape 95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FB7CC81-9F4A-4200-B6FB-D4A4933FCC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712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304800</xdr:colOff>
      <xdr:row>111</xdr:row>
      <xdr:rowOff>304800</xdr:rowOff>
    </xdr:to>
    <xdr:sp macro="" textlink="">
      <xdr:nvSpPr>
        <xdr:cNvPr id="8369" name="AutoShape 96" descr="team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EF65CBE-A3F2-4A26-A98B-B71BC6309D68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712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113</xdr:row>
      <xdr:rowOff>304800</xdr:rowOff>
    </xdr:to>
    <xdr:sp macro="" textlink="">
      <xdr:nvSpPr>
        <xdr:cNvPr id="8370" name="AutoShape 97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41BDBB-D35E-4602-B4EE-03ABB6336EB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80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113</xdr:row>
      <xdr:rowOff>0</xdr:rowOff>
    </xdr:from>
    <xdr:to>
      <xdr:col>18</xdr:col>
      <xdr:colOff>304800</xdr:colOff>
      <xdr:row>113</xdr:row>
      <xdr:rowOff>304800</xdr:rowOff>
    </xdr:to>
    <xdr:sp macro="" textlink="">
      <xdr:nvSpPr>
        <xdr:cNvPr id="8371" name="AutoShape 98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D67CC69-D67C-4CBA-8E91-51BAF3A0AF70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803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115</xdr:row>
      <xdr:rowOff>304800</xdr:rowOff>
    </xdr:to>
    <xdr:sp macro="" textlink="">
      <xdr:nvSpPr>
        <xdr:cNvPr id="8372" name="AutoShape 99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9B795F-181E-41F4-B69D-0258DDB7127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86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115</xdr:row>
      <xdr:rowOff>0</xdr:rowOff>
    </xdr:from>
    <xdr:to>
      <xdr:col>18</xdr:col>
      <xdr:colOff>304800</xdr:colOff>
      <xdr:row>115</xdr:row>
      <xdr:rowOff>304800</xdr:rowOff>
    </xdr:to>
    <xdr:sp macro="" textlink="">
      <xdr:nvSpPr>
        <xdr:cNvPr id="8373" name="AutoShape 100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C17BF48-7F7A-4BE0-8220-AC28DF4C492D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86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117</xdr:row>
      <xdr:rowOff>304800</xdr:rowOff>
    </xdr:to>
    <xdr:sp macro="" textlink="">
      <xdr:nvSpPr>
        <xdr:cNvPr id="8374" name="AutoShape 101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FA8ED2-E9E2-4587-809F-4073A83693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393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304800</xdr:colOff>
      <xdr:row>117</xdr:row>
      <xdr:rowOff>304800</xdr:rowOff>
    </xdr:to>
    <xdr:sp macro="" textlink="">
      <xdr:nvSpPr>
        <xdr:cNvPr id="8375" name="AutoShape 102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E89AAA9-57B7-4703-8E1A-AF3383C477B1}"/>
            </a:ext>
          </a:extLst>
        </xdr:cNvPr>
        <xdr:cNvSpPr>
          <a:spLocks noChangeAspect="1" noChangeArrowheads="1"/>
        </xdr:cNvSpPr>
      </xdr:nvSpPr>
      <xdr:spPr bwMode="auto">
        <a:xfrm>
          <a:off x="12534900" y="393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1049" name="AutoShape 2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98CB19-1CA2-4BDB-A90B-A3390B694F4F}"/>
            </a:ext>
          </a:extLst>
        </xdr:cNvPr>
        <xdr:cNvSpPr>
          <a:spLocks noChangeAspect="1" noChangeArrowheads="1"/>
        </xdr:cNvSpPr>
      </xdr:nvSpPr>
      <xdr:spPr bwMode="auto">
        <a:xfrm>
          <a:off x="1143000" y="169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1050" name="AutoShape 26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C307F3-F029-42E6-8BD3-5433EC994E3A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69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17</xdr:col>
      <xdr:colOff>0</xdr:colOff>
      <xdr:row>29</xdr:row>
      <xdr:rowOff>0</xdr:rowOff>
    </xdr:from>
    <xdr:ext cx="304800" cy="304800"/>
    <xdr:sp macro="" textlink="">
      <xdr:nvSpPr>
        <xdr:cNvPr id="4" name="AutoShape 2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16330A-05DF-4154-BFE2-30321BEB3616}"/>
            </a:ext>
          </a:extLst>
        </xdr:cNvPr>
        <xdr:cNvSpPr>
          <a:spLocks noChangeAspect="1" noChangeArrowheads="1"/>
        </xdr:cNvSpPr>
      </xdr:nvSpPr>
      <xdr:spPr bwMode="auto">
        <a:xfrm>
          <a:off x="1143000" y="197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29</xdr:row>
      <xdr:rowOff>0</xdr:rowOff>
    </xdr:from>
    <xdr:ext cx="304800" cy="304800"/>
    <xdr:sp macro="" textlink="">
      <xdr:nvSpPr>
        <xdr:cNvPr id="5" name="AutoShape 26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802E58-D5A3-471E-AF0B-395B1CAB143C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97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2071" name="AutoShape 23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6E365-91AD-4B61-AFFC-3EFDB6B7A8FE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1103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2072" name="AutoShape 24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34CCF6-439B-4BF2-A49B-8BDFA319576C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1103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1025" name="AutoShape 1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84BC9-1A3A-4120-B253-814E107172F1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1026" name="AutoShape 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6478D3D-9771-45BB-A6BA-D8BFE1DE257A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1031" name="AutoShape 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2C89564-D2CA-4A83-9DD7-F30A5EF880C3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1032" name="AutoShape 8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1D45BED-4988-4B05-AA94-A62834761917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1033" name="AutoShape 9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C17693-B2C9-47C9-BA71-CE26F82AF006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1034" name="AutoShape 10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8FF67B-D46E-4F5A-BD23-79F7D3D2B479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1037" name="AutoShape 13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688B65-7A38-4F0C-8AA9-66842960607C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536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1038" name="AutoShape 14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6626FB-6642-4DB2-A27F-9E3E750EC9BC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536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039" name="AutoShape 15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34C5E65-4D93-4ED1-9190-87B3B8DFF9F0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040" name="AutoShape 16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091218-0E8B-410B-B126-3A428BE314D1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041" name="AutoShape 17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9A1E7C3-D692-4325-9A6C-DF4BD6C92D0D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042" name="AutoShape 18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C0C8BA-52C9-4064-8262-7D4626B37BFD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1043" name="AutoShape 19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19C3F8-BDC5-4ADD-9B8D-E038335664E2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1044" name="AutoShape 20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1FF75F-6095-4580-81A2-C91C7E79EE27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2" name="AutoShape 25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6E4BB7D-52C6-43A0-B3EE-07CD81C5E6D3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3" name="AutoShape 26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6A64B5-0A3B-4FEB-8803-02A70DAB3ED0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1051" name="AutoShape 27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BCA37B-6F10-471D-8E2D-2AF43237971D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1052" name="AutoShape 2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BF0AB6C-65A6-4CC3-83A2-30175230D237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053" name="AutoShape 29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78145E-8E3A-4760-9D67-BDAE30B96CD7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054" name="AutoShape 30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32F548-1062-4246-91B5-C6ECF18E474A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1055" name="AutoShape 31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F7CC48A-5AB0-4AA3-B7A0-49E37D5BE53B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1056" name="AutoShape 32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3419026-115A-4022-96D1-3D0186381D11}"/>
            </a:ext>
          </a:extLst>
        </xdr:cNvPr>
        <xdr:cNvSpPr>
          <a:spLocks noChangeAspect="1" noChangeArrowheads="1"/>
        </xdr:cNvSpPr>
      </xdr:nvSpPr>
      <xdr:spPr bwMode="auto">
        <a:xfrm>
          <a:off x="11096625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1049" name="AutoShape 2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656208-EFE4-4435-9D83-8C8F321C9846}"/>
            </a:ext>
          </a:extLst>
        </xdr:cNvPr>
        <xdr:cNvSpPr>
          <a:spLocks noChangeAspect="1" noChangeArrowheads="1"/>
        </xdr:cNvSpPr>
      </xdr:nvSpPr>
      <xdr:spPr bwMode="auto">
        <a:xfrm>
          <a:off x="5791200" y="587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1050" name="AutoShape 26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0FED9F-0C27-4FA4-A38C-45D1E1532CBC}"/>
            </a:ext>
          </a:extLst>
        </xdr:cNvPr>
        <xdr:cNvSpPr>
          <a:spLocks noChangeAspect="1" noChangeArrowheads="1"/>
        </xdr:cNvSpPr>
      </xdr:nvSpPr>
      <xdr:spPr bwMode="auto">
        <a:xfrm>
          <a:off x="6553200" y="587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3073" name="AutoShape 1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EB1D-E930-4F88-A344-0AA81BAA922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074" name="AutoShape 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CABA62-249C-4E22-BC4D-8D1147AC6D2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3075" name="AutoShape 3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EAD6FC-9174-4C9C-A7E3-31D192E69F0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3076" name="AutoShape 4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9C7753-4D5A-47D1-B6C9-F80C34E8CE5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3077" name="AutoShape 5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F2BD08E-708F-4911-A1EF-03571ADDFA3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3078" name="AutoShape 6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9DFFD0-369C-4243-8EF0-E91930DA89E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3079" name="AutoShape 7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76C2C3-563C-4E3E-8A95-2B5B3AAA9CF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3080" name="AutoShape 8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DFA3C3-FB51-4C23-BCBD-2DF7EFB3297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3081" name="AutoShape 9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4AABDB-556A-4A60-B36D-69561E5229C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3082" name="AutoShape 1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164991F-77FF-4102-80DB-9713F2EF47C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3083" name="AutoShape 11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8E880CD-1D4C-4115-A489-D3AAF3573C2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3084" name="AutoShape 12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96935F-3B09-4B16-930E-242CD01720C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3085" name="AutoShape 13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6DB8250-AD42-4B83-B952-93884591B6A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3086" name="AutoShape 1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BD8DCF5-F68B-4A36-AE49-BF1B2CF22FC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3087" name="AutoShape 1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56AC5A-23CC-4AF1-9D5F-E59F100D503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3088" name="AutoShape 16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F8EA134-39A1-4447-ABEE-5E6C79756E5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3089" name="AutoShape 17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61C23CB-C1DD-45B0-ACB2-2F5DE90F1CC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3090" name="AutoShape 18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1D5D428-28B2-4CBE-9D35-E1659FFBEC4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3091" name="AutoShape 19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F0691B0-F7DA-48B7-B000-DD0E727415F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3092" name="AutoShape 20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5A61F92-ED49-4601-9A2A-DFAB35628BA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3093" name="AutoShape 21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50D964B-82B0-4B4F-908F-7B188849C2C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3094" name="AutoShape 22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E0EF657-14C1-4DDD-BA3E-CB0DED27838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3095" name="AutoShape 23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A7CC701-938E-4563-B353-30ED5EE2DFE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82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3096" name="AutoShape 24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5F94B18-A3C8-4EBA-AF89-176C9F78BF5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82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3097" name="AutoShape 25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4C6D864-2CE3-47B4-9FE9-3D26B2CA6BC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3098" name="AutoShape 26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70D0E06-D5B2-49EE-B2F5-82750193730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3099" name="AutoShape 27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8D037EE-AA8F-4244-9F9E-7A427F8B45F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3100" name="AutoShape 28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A749E25-2BA8-439D-95D1-51DAAC88B72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3101" name="AutoShape 29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9FD264-478C-43D4-BD01-40DF888479D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05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3102" name="AutoShape 30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40F13F-FAA0-4194-9523-0C79246502C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05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3103" name="AutoShape 31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8F92F3D-0230-4FEB-91F8-D253F220E9A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1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3104" name="AutoShape 32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0BC1FF-38C5-4667-B401-BDB5BAA4A3A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1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3105" name="AutoShape 33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387B0B-06DC-46C0-8E5B-7AEF51F0416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7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3106" name="AutoShape 34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6A5967C-4EDF-48C4-BD13-F934FAF19AA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7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3107" name="AutoShape 35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294CE14-715C-4D8A-9D74-2E9C7D3BD05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3108" name="AutoShape 36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F323F7E-17A0-43E5-8222-2823837A2B8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24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3109" name="AutoShape 37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48AE98-7ACB-454E-AD47-103AAC8B156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3110" name="AutoShape 38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E571B55-85D3-421A-B241-EC477A2AF42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0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3111" name="AutoShape 39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CFFDB6-055A-47F7-9B7D-0B4C0DA56F7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3112" name="AutoShape 40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A706AD-D058-425C-85EC-71EF93C5716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57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3113" name="AutoShape 41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E1EC405-4DC5-4B37-BCBC-3698E510A9A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3114" name="AutoShape 42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76BC82C-E3DE-47DF-92C3-9D7D983459B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3115" name="AutoShape 4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8B939AA-9553-4843-9451-BD02A22B664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3116" name="AutoShape 4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ECEA449-15B7-490C-9CDB-B867C5C31D8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7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3117" name="AutoShape 45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996CA3F-D0EE-495C-AE96-41BA34D20F4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3118" name="AutoShape 4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69E1D78-011F-4B0E-AA29-D10E6279B44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28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3119" name="AutoShape 47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19CE1-A05C-4F10-9797-428FB8FC1AA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601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3120" name="AutoShape 48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2DEAEB9-F398-497A-BD2A-40E939A2AEB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601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3121" name="AutoShape 49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CC678D-B4B9-4C51-96A5-1CCC14CAC4D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3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3122" name="AutoShape 50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55832F9-73F1-41FB-8AEC-DA1A6EF8359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3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3123" name="AutoShape 5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3BC1FD2-49F9-4F2A-808A-29917BE429F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87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3124" name="AutoShape 52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F0FAABB-F070-446A-A005-1191228C294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87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3125" name="AutoShape 53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18919A6-759A-47ED-A173-050BD5F68D0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844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3126" name="AutoShape 5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4F26D91-A432-40D8-827F-BE60C4BF15B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844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3127" name="AutoShape 55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64575C6-1728-4EF3-8CA3-A4160CE3B56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0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3128" name="AutoShape 56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36B2B25-60BA-4C99-AF25-9A9DD3C597D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0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3129" name="AutoShape 57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2DCEC43-33CE-4737-98C1-741691FC469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59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3130" name="AutoShape 58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6862B6C-0DAB-4523-8088-3A0BEB4913E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59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3131" name="AutoShape 59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5F20254-648E-4949-BBC3-DFA22E1F01C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16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3132" name="AutoShape 60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C84EF8D-D195-40EF-B50B-BFA83392659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16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3133" name="AutoShape 61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40B780-01E2-4803-AE4A-75EF70CA90E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14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3134" name="AutoShape 62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5706DD9-5BB1-4661-880F-CD6D055DACF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4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3135" name="AutoShape 63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DD6653-29BA-4DBC-9D1D-7D070F5982F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03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3136" name="AutoShape 64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EB03020-D589-47A9-8C6C-A2BA3DE2158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03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3137" name="AutoShape 65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AD0368-F107-4F7A-8832-C272A128B99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3138" name="AutoShape 66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E31582F-7613-47E8-B37A-AE23599925C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3139" name="AutoShape 67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EAEC104-F953-45D5-843F-9D266C2ED6C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3140" name="AutoShape 68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EEF169-27A4-4769-97CE-91B9FAB1795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3141" name="AutoShape 69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DC9142B-CE80-407E-8027-A44AA27AAB1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74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3142" name="AutoShape 70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4A464CA-36E6-4D68-AED7-4F83BBCDD61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74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3143" name="AutoShape 71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A2AC5DE-C5DD-4C88-9A5C-B89ACFE9348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3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3144" name="AutoShape 72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8AC8E29-9822-4CA9-AB75-9057555FDD9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3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3145" name="AutoShape 73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65B2F-36FC-462A-A141-3085977D5F5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0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3146" name="AutoShape 74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E01B6F7-0251-4304-8372-EE838305C05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0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4097" name="AutoShape 1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09D5E22-BFB6-4662-BAB5-8DEA95A3A4D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4098" name="AutoShape 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7D9FEA-B663-406A-96B0-D0CCC31A61F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4099" name="AutoShape 3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06C56C-E006-47C8-A1B1-E4D865B29A5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4100" name="AutoShape 4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78DED35-4961-4F98-BE4E-EE5D58CABDA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4101" name="AutoShape 5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7F8103-C626-4D63-9448-E3422A0B94B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4102" name="AutoShape 6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CC57E0-BE85-406B-A2E1-2A308D75FF2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4103" name="AutoShape 7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993E98C-274A-4AF0-AF9C-C6F44659AAF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4104" name="AutoShape 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9FE8BD-8E57-4AE4-A602-3D51A253CCA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4105" name="AutoShape 9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134BF1A-B32D-40AE-91C5-364D6313CD5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4106" name="AutoShape 10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0B5541-E72A-4EB7-82D5-74E92BD15D0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4107" name="AutoShape 11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7B3C46-B6D5-4E06-AFDA-F00DE3405F4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4108" name="AutoShape 1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93E65AF-32B9-498B-8238-47D177BFC1A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4109" name="AutoShape 13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56DC1B-545C-420D-8689-EA57352EF94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4110" name="AutoShape 1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828007B-93A4-47A8-85C8-2065A45BB91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4111" name="AutoShape 15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EB2E781-BD7D-4199-89C2-9213C9866ED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4112" name="AutoShape 16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FE036FE-9252-4CAC-910C-68A05DA9668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4113" name="AutoShape 17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8DF5FAA-1CBD-4325-BE16-C953F5623AF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4114" name="AutoShape 18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5401E-7AC8-47F2-B7C3-505141BCB28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4115" name="AutoShape 19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73142E-BE65-43CB-B5DD-A01DEDD62CF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4116" name="AutoShape 20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219309-0F77-4EB7-8D0E-97667A2477E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4117" name="AutoShape 21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F7E65F-90D1-4B7E-83CE-3C3C91B2DC4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4118" name="AutoShape 22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279102B-C0C1-483E-9C01-86762AC7C73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4119" name="AutoShape 2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1CAD2B4-5F46-46FB-8180-DFFA1606DA9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82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4120" name="AutoShape 24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C2C15B3-5794-4071-B7C1-69072034649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82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4121" name="AutoShape 25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D155FE4-9F40-48DF-AA61-BEC01DC1957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4122" name="AutoShape 26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398D272-230A-4B1A-86E2-7003BB6A7FD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4123" name="AutoShape 27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65F5358-DF2D-4CC8-AAAB-0E07D7C7B9A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4124" name="AutoShape 28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706D94B-5180-455F-B565-63FD7273E9C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4125" name="AutoShape 29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6D6FF68-0A82-4D2B-AEEF-852BC4AD7BC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05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4126" name="AutoShape 30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BE20C9-D537-4F2C-9F82-956D2A16D56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05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4127" name="AutoShape 31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201FE0B-D3C9-45D8-8AB0-C725F7ED25A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2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4128" name="AutoShape 3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1623DD-F8BD-4887-BDD6-700DADB0335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2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4129" name="AutoShape 33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102677-71DA-482A-AC5E-B95B74FF6FB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20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4130" name="AutoShape 34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BE1A5FD-928A-416A-BFC9-77D950DC633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20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4131" name="AutoShape 35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91E32CE-4965-44F8-8509-C5CE996595C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27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4132" name="AutoShape 36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CB607A-0173-4DAD-A762-E6D3540C780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27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4133" name="AutoShape 37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2488D36-BE0D-4430-BC45-627EDD61D0F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30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4134" name="AutoShape 38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C150450-95E9-4753-A1ED-0B7209CDC2F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30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4135" name="AutoShape 39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DD7B06-1F3A-48D8-938E-DC1B764685C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8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4136" name="AutoShape 4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EBE5BB5-72E3-4070-AA66-5B3DEF9D273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8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4137" name="AutoShape 41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F08BF77-DFB6-4295-92A8-FAD4F4FB2E1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4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4138" name="AutoShape 42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53805BF-9AB0-4711-8489-692B9163EE0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4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4139" name="AutoShape 43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57CBD94-5FA7-4E69-AA30-4704E7CE84F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0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4140" name="AutoShape 44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355BC2A-3E63-425A-AFF0-3235A235BF6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0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4141" name="AutoShape 45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3174D4C-01E9-4B2F-BF8E-C537EB7348A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4142" name="AutoShape 46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B6D3549-A592-46B5-BA2B-A971343EB04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4143" name="AutoShape 4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E89B51-60EA-4D7E-B8A8-4EBD2651802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4144" name="AutoShape 48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7C53C99-DE0A-4E13-9DC4-872352B055F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4145" name="AutoShape 49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40034DD-05C0-4483-B360-5599D61CCAD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4146" name="AutoShape 50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3F45032-C408-4726-8AD4-4FDC98B85B0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4147" name="AutoShape 51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EEEDAFC-016E-4310-8563-ED02C9D0F94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8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4148" name="AutoShape 5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B66197E-7D4A-4C09-BC2B-321AFAD7209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81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4149" name="AutoShape 53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90393C2-2526-4177-9122-69CB7DC6B1C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87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4150" name="AutoShape 54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8752CE-D3DE-4BF3-B3BD-82B68B2EA04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87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4151" name="AutoShape 55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02DAA-A372-46E1-AA4E-D5A00D5981A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32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4152" name="AutoShape 5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B01341A-1513-4877-A8EE-2AC58075DB0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32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4153" name="AutoShape 57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691CD0B-9DAE-4D7E-98B6-14939769773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89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4154" name="AutoShape 58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FDEF410-677E-40D4-9C1D-313FA80C8CE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89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4155" name="AutoShape 59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EF2EE76-188B-445C-8CAF-731215BE3ED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4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4156" name="AutoShape 60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690280C-C98E-43F0-8D61-F107AEF6D7F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46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4157" name="AutoShape 61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D4D513-E75B-4A01-B3F6-A085009B801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176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4158" name="AutoShape 6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2536E4-722D-45D0-9EF2-2F1AAB349E2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76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4159" name="AutoShape 63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675F932B-52B7-4C51-9E9F-3F3B0030C7F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3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4160" name="AutoShape 64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0AADAA-BAA0-448F-9575-E74F1AC3BDA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33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4161" name="AutoShape 65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ABBC1EF-E168-478E-A2B1-B4969E52D3E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90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4162" name="AutoShape 66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D971FCB-E99F-4C35-B0AB-30A674D7127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90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4163" name="AutoShape 67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ED5946E-873A-4C09-8426-1A8793DAD1B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4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4164" name="AutoShape 68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AA0B5F-F5FE-4D66-B59A-A22F3493E6C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4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4165" name="AutoShape 69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E93F40-859A-47C2-B2AF-3DDD8022F72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4166" name="AutoShape 70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16E94B7-F67E-4462-B1C8-1088FDE5A6D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4167" name="AutoShape 71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3E9CFC2-B785-4696-B259-0E4B9D48C51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6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4168" name="AutoShape 72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2FD9329-B96C-4902-9727-2C6B937FAF1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6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4169" name="AutoShape 73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21801C5-9522-411D-9C97-D049A0FFB32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34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4170" name="AutoShape 74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D217FA1-8562-42EE-8721-4845EE91ED6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34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4171" name="AutoShape 75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AC59E0-3F0A-4F41-A811-0A266DF7C4E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91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4172" name="AutoShape 7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E37854C-B766-40E0-BB88-CA2F7141B84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91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89</xdr:row>
      <xdr:rowOff>304800</xdr:rowOff>
    </xdr:to>
    <xdr:sp macro="" textlink="">
      <xdr:nvSpPr>
        <xdr:cNvPr id="4173" name="AutoShape 7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21399B6-56B6-4598-95DA-A705F1ADBFD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66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304800</xdr:colOff>
      <xdr:row>89</xdr:row>
      <xdr:rowOff>304800</xdr:rowOff>
    </xdr:to>
    <xdr:sp macro="" textlink="">
      <xdr:nvSpPr>
        <xdr:cNvPr id="4174" name="AutoShape 78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0747C59-C3B6-4F98-B456-C6FF81ADDF4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664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93</xdr:row>
      <xdr:rowOff>304800</xdr:rowOff>
    </xdr:to>
    <xdr:sp macro="" textlink="">
      <xdr:nvSpPr>
        <xdr:cNvPr id="4175" name="AutoShape 79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23AE0DD-BC03-413B-A123-52977FEA429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76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304800</xdr:colOff>
      <xdr:row>93</xdr:row>
      <xdr:rowOff>304800</xdr:rowOff>
    </xdr:to>
    <xdr:sp macro="" textlink="">
      <xdr:nvSpPr>
        <xdr:cNvPr id="4176" name="AutoShape 80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7778409-462A-44D3-BE5C-80CEA0F698A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761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4177" name="AutoShape 81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4E525BE-60EC-4ADA-80AE-AA6C2F26A14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818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4178" name="AutoShape 82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9D4141D-3D1B-485F-AFD9-EC1DE7D7054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818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4179" name="AutoShape 83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CD51C38-10EA-4BE3-9F2B-21BE74F8BA1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4180" name="AutoShape 8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4303543-4C47-4A95-9E2B-C495E8B4C9E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99</xdr:row>
      <xdr:rowOff>304800</xdr:rowOff>
    </xdr:to>
    <xdr:sp macro="" textlink="">
      <xdr:nvSpPr>
        <xdr:cNvPr id="4181" name="AutoShape 85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8A4437-DB4A-40C8-87E3-9E59674C561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304800</xdr:colOff>
      <xdr:row>99</xdr:row>
      <xdr:rowOff>304800</xdr:rowOff>
    </xdr:to>
    <xdr:sp macro="" textlink="">
      <xdr:nvSpPr>
        <xdr:cNvPr id="4182" name="AutoShape 86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566FBB5-1D72-47F1-AF93-901BC0F4F91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4183" name="AutoShape 87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1DB2D6-F8BD-47F1-8771-DC46A56B49B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4184" name="AutoShape 88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4D05BB4-3904-4370-9963-F2F15522D83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103</xdr:row>
      <xdr:rowOff>304800</xdr:rowOff>
    </xdr:to>
    <xdr:sp macro="" textlink="">
      <xdr:nvSpPr>
        <xdr:cNvPr id="4185" name="AutoShape 89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C1AF95A-A145-4647-A4BB-7B76FC4C4AA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103</xdr:row>
      <xdr:rowOff>304800</xdr:rowOff>
    </xdr:to>
    <xdr:sp macro="" textlink="">
      <xdr:nvSpPr>
        <xdr:cNvPr id="4186" name="AutoShape 90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F61C124-F677-48F6-837B-D76130809A9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4187" name="AutoShape 91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055F800-E268-4044-90D2-02BF7CFA9FD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1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4188" name="AutoShape 92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697D67-8293-4405-9E22-A68F5E465E9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1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4189" name="AutoShape 93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22AD2-7A45-48B9-A555-913994E441C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2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4190" name="AutoShape 94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DA3A9AA-327D-47F8-83D8-6DAAB32DEAA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234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111</xdr:row>
      <xdr:rowOff>304800</xdr:rowOff>
    </xdr:to>
    <xdr:sp macro="" textlink="">
      <xdr:nvSpPr>
        <xdr:cNvPr id="4191" name="AutoShape 95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010611C-7829-4F06-8EA0-97DDB6A05BC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304800</xdr:colOff>
      <xdr:row>111</xdr:row>
      <xdr:rowOff>304800</xdr:rowOff>
    </xdr:to>
    <xdr:sp macro="" textlink="">
      <xdr:nvSpPr>
        <xdr:cNvPr id="4192" name="AutoShape 96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C8E40D7-3837-4AE6-B0B6-153E08D9E5E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113</xdr:row>
      <xdr:rowOff>304800</xdr:rowOff>
    </xdr:to>
    <xdr:sp macro="" textlink="">
      <xdr:nvSpPr>
        <xdr:cNvPr id="4193" name="AutoShape 97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9C8AC6-4869-4E2F-AF4A-F7284ADD1DE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34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113</xdr:row>
      <xdr:rowOff>0</xdr:rowOff>
    </xdr:from>
    <xdr:to>
      <xdr:col>18</xdr:col>
      <xdr:colOff>304800</xdr:colOff>
      <xdr:row>113</xdr:row>
      <xdr:rowOff>304800</xdr:rowOff>
    </xdr:to>
    <xdr:sp macro="" textlink="">
      <xdr:nvSpPr>
        <xdr:cNvPr id="4194" name="AutoShape 98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A89A285-A5E5-427B-B7A7-7F025A556A8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34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115</xdr:row>
      <xdr:rowOff>304800</xdr:rowOff>
    </xdr:to>
    <xdr:sp macro="" textlink="">
      <xdr:nvSpPr>
        <xdr:cNvPr id="4195" name="AutoShape 99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8580B9-41A3-46F0-A394-083F1C0594F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407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115</xdr:row>
      <xdr:rowOff>0</xdr:rowOff>
    </xdr:from>
    <xdr:to>
      <xdr:col>18</xdr:col>
      <xdr:colOff>304800</xdr:colOff>
      <xdr:row>115</xdr:row>
      <xdr:rowOff>304800</xdr:rowOff>
    </xdr:to>
    <xdr:sp macro="" textlink="">
      <xdr:nvSpPr>
        <xdr:cNvPr id="4196" name="AutoShape 100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EA3BB76-DEEA-423F-AC22-CDC8643ABB0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407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117</xdr:row>
      <xdr:rowOff>304800</xdr:rowOff>
    </xdr:to>
    <xdr:sp macro="" textlink="">
      <xdr:nvSpPr>
        <xdr:cNvPr id="4197" name="AutoShape 101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0FFC83C-6E1B-4CAC-814F-64B0121DD9A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46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304800</xdr:colOff>
      <xdr:row>117</xdr:row>
      <xdr:rowOff>304800</xdr:rowOff>
    </xdr:to>
    <xdr:sp macro="" textlink="">
      <xdr:nvSpPr>
        <xdr:cNvPr id="4198" name="AutoShape 102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2D8E14A-B040-4CC2-8316-00022390876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46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119</xdr:row>
      <xdr:rowOff>304800</xdr:rowOff>
    </xdr:to>
    <xdr:sp macro="" textlink="">
      <xdr:nvSpPr>
        <xdr:cNvPr id="4199" name="AutoShape 103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C08AE6A-C88A-4B86-A333-9801248A2D5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2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119</xdr:row>
      <xdr:rowOff>0</xdr:rowOff>
    </xdr:from>
    <xdr:to>
      <xdr:col>18</xdr:col>
      <xdr:colOff>304800</xdr:colOff>
      <xdr:row>119</xdr:row>
      <xdr:rowOff>304800</xdr:rowOff>
    </xdr:to>
    <xdr:sp macro="" textlink="">
      <xdr:nvSpPr>
        <xdr:cNvPr id="4200" name="AutoShape 104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13EBAE1-2EFF-4A72-9654-117C3AB389A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22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121</xdr:row>
      <xdr:rowOff>304800</xdr:rowOff>
    </xdr:to>
    <xdr:sp macro="" textlink="">
      <xdr:nvSpPr>
        <xdr:cNvPr id="4201" name="AutoShape 105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82D980-874F-43AC-8F4C-907CCF9CD70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121</xdr:row>
      <xdr:rowOff>0</xdr:rowOff>
    </xdr:from>
    <xdr:to>
      <xdr:col>18</xdr:col>
      <xdr:colOff>304800</xdr:colOff>
      <xdr:row>121</xdr:row>
      <xdr:rowOff>304800</xdr:rowOff>
    </xdr:to>
    <xdr:sp macro="" textlink="">
      <xdr:nvSpPr>
        <xdr:cNvPr id="4202" name="AutoShape 106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2748E0F-B1FD-46DE-B83F-A59E9AD3018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2" name="AutoShape 1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701ADA4-C79B-4410-A65F-E971169DA59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" name="AutoShape 2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28E1567-D679-4A5D-A51C-142B197A4FF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4" name="AutoShape 3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F79599-69AE-4813-B3E2-34EF7FA59CA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5" name="AutoShape 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112B75-A085-4193-A4CF-2E3522BBA2C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6" name="AutoShape 5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5B75503-DD04-48CC-995F-C0C5602F3C8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7" name="AutoShape 6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17B359B-63A0-411E-9081-E2943DBAA6B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8" name="AutoShape 7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B1EF65-E4C6-49FF-9430-A3FB7BDEFA7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9" name="AutoShape 8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25E8CBC-EF9F-4786-B70B-E70AF333A28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10" name="AutoShape 9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DFD997F-D9C3-4F64-BA62-2C0947575AB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11" name="AutoShape 10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B7A1ED0-746D-437E-BA95-E138062FC8B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12" name="AutoShape 1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1BE512-68D1-457C-A51B-B425A6477D2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13" name="AutoShape 12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47AEC24-DFA2-4BF2-84A6-548466A0DBF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14" name="AutoShape 13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5D5AD12-80D2-4FE2-9845-DDC37E6F16D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15" name="AutoShape 14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E38A4A3-5672-4C52-AEC3-1F682BABCC3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6" name="AutoShape 15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623989-3DE2-46F1-BC8C-C542A2DA039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7" name="AutoShape 16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C93EF5E-98FD-4CD1-AF3D-AD45F225A70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8" name="AutoShape 1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376B6-3426-4DB4-8470-D2FC5D7B97F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9" name="AutoShape 18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B20E625-8133-4A32-B88A-BDFEF6E1B0E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20" name="AutoShape 19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376E80-6169-4E1A-98CC-11F5690838E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21" name="AutoShape 20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E83893D-EA1A-4563-991E-2E7B04BCA90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27</xdr:row>
      <xdr:rowOff>304800</xdr:rowOff>
    </xdr:to>
    <xdr:sp macro="" textlink="">
      <xdr:nvSpPr>
        <xdr:cNvPr id="22" name="AutoShape 21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BE1D44-6A55-4E87-95DC-89CBD01A814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27</xdr:row>
      <xdr:rowOff>304800</xdr:rowOff>
    </xdr:to>
    <xdr:sp macro="" textlink="">
      <xdr:nvSpPr>
        <xdr:cNvPr id="23" name="AutoShape 22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52E0A14-6F44-4B97-B255-C313E7C007B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7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24" name="AutoShape 23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F6E34FD-885C-4966-BC58-906DE9C74B5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25" name="AutoShape 24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5D511-2B57-4234-AFDA-BFE34ACDCD1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0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26" name="AutoShape 25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D41FBE-3291-4D99-98ED-7964F480D7F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7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27" name="AutoShape 26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838E039-FA9D-40E3-8B15-1738DD462BD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7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35</xdr:row>
      <xdr:rowOff>304800</xdr:rowOff>
    </xdr:to>
    <xdr:sp macro="" textlink="">
      <xdr:nvSpPr>
        <xdr:cNvPr id="28" name="AutoShape 27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8D8BC8-3E14-48FF-B018-662C31AC731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35</xdr:row>
      <xdr:rowOff>304800</xdr:rowOff>
    </xdr:to>
    <xdr:sp macro="" textlink="">
      <xdr:nvSpPr>
        <xdr:cNvPr id="29" name="AutoShape 28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203347-563A-4D3D-9CE6-1719322D3C2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30" name="AutoShape 29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F237DA-8817-4B50-8507-F9CC360F844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31" name="AutoShape 30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F69F56B-8B27-41E2-9D5B-472CD9009FC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32" name="AutoShape 31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59E797-DBCA-4312-B53E-BA17F6FE959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33" name="AutoShape 3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FB818F0-F622-40AF-8876-82C55B950FD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34" name="AutoShape 33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A49CB28-2DBD-487A-A0AC-16F12B5ED86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35" name="AutoShape 34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803069-BBC3-4ACA-AE57-267480154AE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36" name="AutoShape 35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D88A426-2181-4A09-A185-8D4B40817C4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37" name="AutoShape 36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3DFCF3B-B0BC-43B3-A253-3314D153AFB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38" name="AutoShape 3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9594606-7D88-4287-A8B7-402376B4917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6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39" name="AutoShape 3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A996FE7-0190-40E0-83DF-C90060376FA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6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40" name="AutoShape 39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C67F089-43DE-413F-8118-4E21D8EDD4B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41" name="AutoShape 40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981BCF2-203F-4A62-BABD-70F8553B5E9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20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42" name="AutoShape 41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029419-C3D8-400E-9041-224E767C400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7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43" name="AutoShape 4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79A710E-3F02-48BB-A7FD-6E2EA341FD9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7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44" name="AutoShape 43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DCE7B28-CFCD-4F00-AFA7-31DAFBE135D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3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45" name="AutoShape 44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BC19E94-6BDC-4D7F-9837-60E994A8247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3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46" name="AutoShape 45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36AD2E4-FA97-4298-BE12-3C3F1DD343B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91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47" name="AutoShape 46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A5AC7B5-C5AF-4B33-BBED-964793B28BE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91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48" name="AutoShape 47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ED3AA6-8448-4DD7-88D7-43B19DF3E2A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66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49" name="AutoShape 48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B9E5947-D3DF-4EAB-8F9C-D3A3A67A23C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66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59</xdr:row>
      <xdr:rowOff>304800</xdr:rowOff>
    </xdr:to>
    <xdr:sp macro="" textlink="">
      <xdr:nvSpPr>
        <xdr:cNvPr id="50" name="AutoShape 4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429D836-B9A3-4BFB-8563-FE481DF0246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9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18</xdr:col>
      <xdr:colOff>304800</xdr:colOff>
      <xdr:row>59</xdr:row>
      <xdr:rowOff>304800</xdr:rowOff>
    </xdr:to>
    <xdr:sp macro="" textlink="">
      <xdr:nvSpPr>
        <xdr:cNvPr id="51" name="AutoShape 50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4E4902D-A471-4473-98BC-97003A32E1B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9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52" name="AutoShape 51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D7DB4E-4F5D-4700-A758-0CE9F2C7761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850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53" name="AutoShape 52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2B87927-A0C2-4EC5-A0C9-0BA38FF8851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850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54" name="AutoShape 53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A5F17A-1102-4E50-8601-4AB60BCAD75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07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55" name="AutoShape 54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31210C2-9D3E-45CB-B3F7-77EFA3141B5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07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56" name="AutoShape 55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F06BD45-C548-49E4-98F9-FCC25433B23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2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57" name="AutoShape 56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DE7CBB-1B39-4C88-94C6-78101F134E0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22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58" name="AutoShape 57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2AB4D-6E02-4A08-B842-4B068FC41F8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59" name="AutoShape 58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EF4F55-072E-4774-9AF7-BA5A9C8D645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60" name="AutoShape 59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9C57AC6-8A79-482C-9145-70ADCFBF3A8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61" name="AutoShape 60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E7C24-7253-4773-8EDB-A6D215C95EE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73</xdr:row>
      <xdr:rowOff>304800</xdr:rowOff>
    </xdr:to>
    <xdr:sp macro="" textlink="">
      <xdr:nvSpPr>
        <xdr:cNvPr id="62" name="AutoShape 61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23DE57-96D4-4EF0-B341-F8A2EEAF6EB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73</xdr:row>
      <xdr:rowOff>0</xdr:rowOff>
    </xdr:from>
    <xdr:to>
      <xdr:col>18</xdr:col>
      <xdr:colOff>304800</xdr:colOff>
      <xdr:row>73</xdr:row>
      <xdr:rowOff>304800</xdr:rowOff>
    </xdr:to>
    <xdr:sp macro="" textlink="">
      <xdr:nvSpPr>
        <xdr:cNvPr id="63" name="AutoShape 62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0ABAF38-2A4C-49B0-9E1B-2B161E0F77E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3147" name="AutoShape 63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B57DAB6-332A-4B0E-9264-1CD2A68D1AA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8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3148" name="AutoShape 64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9D28D02-14B0-479A-8815-6F966C96113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8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3149" name="AutoShape 65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D16382A-C2E0-4118-A1AE-921098EF891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38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3150" name="AutoShape 66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501E95F-3F57-4750-8250-20F0C07E820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38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3151" name="AutoShape 67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B230C74-9C19-4A4A-85AE-D5D5CC7DC38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9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3152" name="AutoShape 6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C6D3A55-1185-4614-AD50-97C21DC5FFE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9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3153" name="AutoShape 69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6302634-20C4-4363-AB18-945F2466C63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52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3154" name="AutoShape 70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303AD73-FF7A-4F64-832E-FEC002CA85B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52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3155" name="AutoShape 71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8AF369C-EAA4-4CA2-86FD-E8DA286C7F6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09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3156" name="AutoShape 7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8FB0B9C-54D2-4D29-9047-F7311D54F30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09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3157" name="AutoShape 73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B131A14-6BBA-4E16-8CC9-CD0DDB3F33F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8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3158" name="AutoShape 74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85DA249-78F7-4CE8-A77D-DD56D98272C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8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3159" name="AutoShape 75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AA21D1-0C08-4BCB-B0C1-832246DFAB5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63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3160" name="AutoShape 76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B2E09A8-C005-4B3A-ADCC-E55D7E92B2A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63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91</xdr:row>
      <xdr:rowOff>304800</xdr:rowOff>
    </xdr:to>
    <xdr:sp macro="" textlink="">
      <xdr:nvSpPr>
        <xdr:cNvPr id="3161" name="AutoShape 77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6C9DE99-2F03-4818-B398-B4CE0C8C028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768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304800</xdr:colOff>
      <xdr:row>91</xdr:row>
      <xdr:rowOff>304800</xdr:rowOff>
    </xdr:to>
    <xdr:sp macro="" textlink="">
      <xdr:nvSpPr>
        <xdr:cNvPr id="3162" name="AutoShape 78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D2905F0-E958-4436-863A-DEDCA44C4B1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768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93</xdr:row>
      <xdr:rowOff>304800</xdr:rowOff>
    </xdr:to>
    <xdr:sp macro="" textlink="">
      <xdr:nvSpPr>
        <xdr:cNvPr id="3163" name="AutoShape 79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B789D5F-73AA-452B-83B3-E7CAA2F4875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82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93</xdr:row>
      <xdr:rowOff>0</xdr:rowOff>
    </xdr:from>
    <xdr:to>
      <xdr:col>18</xdr:col>
      <xdr:colOff>304800</xdr:colOff>
      <xdr:row>93</xdr:row>
      <xdr:rowOff>304800</xdr:rowOff>
    </xdr:to>
    <xdr:sp macro="" textlink="">
      <xdr:nvSpPr>
        <xdr:cNvPr id="3164" name="AutoShape 80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901A0C8-44F0-4541-98D0-A228C52429E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826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3165" name="AutoShape 81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042A664-B573-4895-AB2A-5A97B7CCBCA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88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3166" name="AutoShape 82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A0C324-8A92-4131-8DE3-A515F6C0DFC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88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3167" name="AutoShape 83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C4DB3F-8BCA-4CCB-9F84-F72AF54692E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3168" name="AutoShape 84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DC7E6C-A103-49C6-8872-DAAB830C5BE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99</xdr:row>
      <xdr:rowOff>304800</xdr:rowOff>
    </xdr:to>
    <xdr:sp macro="" textlink="">
      <xdr:nvSpPr>
        <xdr:cNvPr id="3169" name="AutoShape 85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EAB17C-9B2F-4B38-87C0-351CFC821BC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1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304800</xdr:colOff>
      <xdr:row>99</xdr:row>
      <xdr:rowOff>304800</xdr:rowOff>
    </xdr:to>
    <xdr:sp macro="" textlink="">
      <xdr:nvSpPr>
        <xdr:cNvPr id="3170" name="AutoShape 86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E53416C-38C2-46EB-851A-645C8C58AD5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1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3171" name="AutoShape 87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B19B2F-2F06-46E3-8432-4EA4536F336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69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3172" name="AutoShape 88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11EFB-24EF-43F6-BBE8-C4414DEAE9A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69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103</xdr:row>
      <xdr:rowOff>304800</xdr:rowOff>
    </xdr:to>
    <xdr:sp macro="" textlink="">
      <xdr:nvSpPr>
        <xdr:cNvPr id="3173" name="AutoShape 89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16A8F7D-D204-4652-A5F5-1E858EE6381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103</xdr:row>
      <xdr:rowOff>304800</xdr:rowOff>
    </xdr:to>
    <xdr:sp macro="" textlink="">
      <xdr:nvSpPr>
        <xdr:cNvPr id="3174" name="AutoShape 90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76DE70B-D33F-4F20-A437-6F32C0A46A9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14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3175" name="AutoShape 91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08273C3-11C4-4FE7-B0BD-21B5BCE474A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271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3176" name="AutoShape 92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1C1DB83-E6ED-4D37-A95A-8E45C43947B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271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3177" name="AutoShape 93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945505-65DD-420C-888F-C1F21F9E8E1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32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3178" name="AutoShape 94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6DCAD5-16F2-45A7-8A39-B21B98DDE78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32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111</xdr:row>
      <xdr:rowOff>304800</xdr:rowOff>
    </xdr:to>
    <xdr:sp macro="" textlink="">
      <xdr:nvSpPr>
        <xdr:cNvPr id="3179" name="AutoShape 95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B7B078B-A1A1-4385-9884-74F6A8AC9D4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386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304800</xdr:colOff>
      <xdr:row>111</xdr:row>
      <xdr:rowOff>304800</xdr:rowOff>
    </xdr:to>
    <xdr:sp macro="" textlink="">
      <xdr:nvSpPr>
        <xdr:cNvPr id="3180" name="AutoShape 96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F92D719-3A20-42B3-B1CB-33F56E00D25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386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113</xdr:row>
      <xdr:rowOff>304800</xdr:rowOff>
    </xdr:to>
    <xdr:sp macro="" textlink="">
      <xdr:nvSpPr>
        <xdr:cNvPr id="3181" name="AutoShape 97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8787D50-F8BA-4702-8D44-A4766705A32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443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113</xdr:row>
      <xdr:rowOff>0</xdr:rowOff>
    </xdr:from>
    <xdr:to>
      <xdr:col>18</xdr:col>
      <xdr:colOff>304800</xdr:colOff>
      <xdr:row>113</xdr:row>
      <xdr:rowOff>304800</xdr:rowOff>
    </xdr:to>
    <xdr:sp macro="" textlink="">
      <xdr:nvSpPr>
        <xdr:cNvPr id="3182" name="AutoShape 98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E3D8970-CFDE-46AB-A288-EC4B2388D3A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443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115</xdr:row>
      <xdr:rowOff>304800</xdr:rowOff>
    </xdr:to>
    <xdr:sp macro="" textlink="">
      <xdr:nvSpPr>
        <xdr:cNvPr id="3183" name="AutoShape 99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873A213-699A-4086-9CF8-1A508E2A0CB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0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115</xdr:row>
      <xdr:rowOff>0</xdr:rowOff>
    </xdr:from>
    <xdr:to>
      <xdr:col>18</xdr:col>
      <xdr:colOff>304800</xdr:colOff>
      <xdr:row>115</xdr:row>
      <xdr:rowOff>304800</xdr:rowOff>
    </xdr:to>
    <xdr:sp macro="" textlink="">
      <xdr:nvSpPr>
        <xdr:cNvPr id="3184" name="AutoShape 100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889C2D-564E-401A-B00C-5D0416F0C8C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0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117</xdr:row>
      <xdr:rowOff>304800</xdr:rowOff>
    </xdr:to>
    <xdr:sp macro="" textlink="">
      <xdr:nvSpPr>
        <xdr:cNvPr id="3185" name="AutoShape 101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4F4C53E-7790-482D-A199-A74FF5E6A1B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59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304800</xdr:colOff>
      <xdr:row>117</xdr:row>
      <xdr:rowOff>304800</xdr:rowOff>
    </xdr:to>
    <xdr:sp macro="" textlink="">
      <xdr:nvSpPr>
        <xdr:cNvPr id="3186" name="AutoShape 10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A9E3906-6BC9-44D0-B361-C569ACD9ACA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59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119</xdr:row>
      <xdr:rowOff>304800</xdr:rowOff>
    </xdr:to>
    <xdr:sp macro="" textlink="">
      <xdr:nvSpPr>
        <xdr:cNvPr id="3187" name="AutoShape 103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5D08AE7-05FC-4662-A7D8-C0630C16975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61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119</xdr:row>
      <xdr:rowOff>0</xdr:rowOff>
    </xdr:from>
    <xdr:to>
      <xdr:col>18</xdr:col>
      <xdr:colOff>304800</xdr:colOff>
      <xdr:row>119</xdr:row>
      <xdr:rowOff>304800</xdr:rowOff>
    </xdr:to>
    <xdr:sp macro="" textlink="">
      <xdr:nvSpPr>
        <xdr:cNvPr id="3188" name="AutoShape 104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08F7179-4031-453C-A754-C9C924C2332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61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5</xdr:row>
      <xdr:rowOff>304800</xdr:rowOff>
    </xdr:to>
    <xdr:sp macro="" textlink="">
      <xdr:nvSpPr>
        <xdr:cNvPr id="3189" name="AutoShape 1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110654-DDB9-4C48-9041-51056FC2A5A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304800</xdr:rowOff>
    </xdr:to>
    <xdr:sp macro="" textlink="">
      <xdr:nvSpPr>
        <xdr:cNvPr id="3190" name="AutoShape 2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C9ACD-97BC-4DB5-9F1F-12685627F62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7</xdr:row>
      <xdr:rowOff>304800</xdr:rowOff>
    </xdr:to>
    <xdr:sp macro="" textlink="">
      <xdr:nvSpPr>
        <xdr:cNvPr id="3191" name="AutoShape 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E19247C-D3C1-4C38-81BA-5DD2C56F255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7</xdr:row>
      <xdr:rowOff>304800</xdr:rowOff>
    </xdr:to>
    <xdr:sp macro="" textlink="">
      <xdr:nvSpPr>
        <xdr:cNvPr id="3192" name="AutoShape 4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156320-254B-44EE-85ED-D535A3D1D8B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9</xdr:row>
      <xdr:rowOff>304800</xdr:rowOff>
    </xdr:to>
    <xdr:sp macro="" textlink="">
      <xdr:nvSpPr>
        <xdr:cNvPr id="3193" name="AutoShape 5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410A6D1-FE46-4EEE-91FC-8E753EC0A0D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9</xdr:row>
      <xdr:rowOff>304800</xdr:rowOff>
    </xdr:to>
    <xdr:sp macro="" textlink="">
      <xdr:nvSpPr>
        <xdr:cNvPr id="3194" name="AutoShape 6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17202C-D534-4E15-8704-0765E0CD68B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11</xdr:row>
      <xdr:rowOff>304800</xdr:rowOff>
    </xdr:to>
    <xdr:sp macro="" textlink="">
      <xdr:nvSpPr>
        <xdr:cNvPr id="3195" name="AutoShape 7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A1C82B-C09C-46DC-9432-A7C2AAD9143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304800</xdr:colOff>
      <xdr:row>11</xdr:row>
      <xdr:rowOff>304800</xdr:rowOff>
    </xdr:to>
    <xdr:sp macro="" textlink="">
      <xdr:nvSpPr>
        <xdr:cNvPr id="3196" name="AutoShape 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139569-5430-4C21-8131-5F203372AD3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13</xdr:row>
      <xdr:rowOff>304800</xdr:rowOff>
    </xdr:to>
    <xdr:sp macro="" textlink="">
      <xdr:nvSpPr>
        <xdr:cNvPr id="3197" name="AutoShape 9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45F4A8-5CB5-4B8D-9574-04BB5A147B8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13</xdr:row>
      <xdr:rowOff>304800</xdr:rowOff>
    </xdr:to>
    <xdr:sp macro="" textlink="">
      <xdr:nvSpPr>
        <xdr:cNvPr id="3198" name="AutoShape 10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BCEE918-6C21-4771-9856-B0854FD0F8F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15</xdr:row>
      <xdr:rowOff>304800</xdr:rowOff>
    </xdr:to>
    <xdr:sp macro="" textlink="">
      <xdr:nvSpPr>
        <xdr:cNvPr id="3199" name="AutoShape 11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ACC4DA7-E4BA-46B1-8A6B-C2B895F4DA2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304800</xdr:colOff>
      <xdr:row>15</xdr:row>
      <xdr:rowOff>304800</xdr:rowOff>
    </xdr:to>
    <xdr:sp macro="" textlink="">
      <xdr:nvSpPr>
        <xdr:cNvPr id="4096" name="AutoShape 12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CB909E2-2011-4E69-BC34-6FBC95D0BA1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17</xdr:row>
      <xdr:rowOff>304800</xdr:rowOff>
    </xdr:to>
    <xdr:sp macro="" textlink="">
      <xdr:nvSpPr>
        <xdr:cNvPr id="1024" name="AutoShape 13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F5C1AB7-9389-4E5B-8AF9-5279D7C9428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304800</xdr:colOff>
      <xdr:row>17</xdr:row>
      <xdr:rowOff>304800</xdr:rowOff>
    </xdr:to>
    <xdr:sp macro="" textlink="">
      <xdr:nvSpPr>
        <xdr:cNvPr id="1025" name="AutoShape 1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3953DEF-7B2A-489E-A947-1B287F526666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19</xdr:row>
      <xdr:rowOff>304800</xdr:rowOff>
    </xdr:to>
    <xdr:sp macro="" textlink="">
      <xdr:nvSpPr>
        <xdr:cNvPr id="1026" name="AutoShape 15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D0F5A8A-8818-4643-BF6C-8D0138864667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304800</xdr:colOff>
      <xdr:row>19</xdr:row>
      <xdr:rowOff>304800</xdr:rowOff>
    </xdr:to>
    <xdr:sp macro="" textlink="">
      <xdr:nvSpPr>
        <xdr:cNvPr id="1027" name="AutoShape 16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AF1BD2D-0D70-4BE9-8FC8-7408A09F678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28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21</xdr:row>
      <xdr:rowOff>304800</xdr:rowOff>
    </xdr:to>
    <xdr:sp macro="" textlink="">
      <xdr:nvSpPr>
        <xdr:cNvPr id="1028" name="AutoShape 17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7C445ED-169B-4F0C-8712-42F84819414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304800</xdr:colOff>
      <xdr:row>21</xdr:row>
      <xdr:rowOff>304800</xdr:rowOff>
    </xdr:to>
    <xdr:sp macro="" textlink="">
      <xdr:nvSpPr>
        <xdr:cNvPr id="1029" name="AutoShape 1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8DE26E1-C9D5-4B32-B841-F0DFF4208C2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58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23</xdr:row>
      <xdr:rowOff>304800</xdr:rowOff>
    </xdr:to>
    <xdr:sp macro="" textlink="">
      <xdr:nvSpPr>
        <xdr:cNvPr id="1030" name="AutoShape 1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4820E00-694E-452C-9172-199D8B4004F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23</xdr:row>
      <xdr:rowOff>304800</xdr:rowOff>
    </xdr:to>
    <xdr:sp macro="" textlink="">
      <xdr:nvSpPr>
        <xdr:cNvPr id="1031" name="AutoShape 20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BC44849-EDB3-439D-A26F-B6CBA48A6E2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65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25</xdr:row>
      <xdr:rowOff>304800</xdr:rowOff>
    </xdr:to>
    <xdr:sp macro="" textlink="">
      <xdr:nvSpPr>
        <xdr:cNvPr id="1032" name="AutoShape 21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4276E1-38DF-4341-9280-5F2B0DE8280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3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25</xdr:row>
      <xdr:rowOff>304800</xdr:rowOff>
    </xdr:to>
    <xdr:sp macro="" textlink="">
      <xdr:nvSpPr>
        <xdr:cNvPr id="1033" name="AutoShape 22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3FA0ECB-8750-4FC2-9EAE-23E52A91079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73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29</xdr:row>
      <xdr:rowOff>304800</xdr:rowOff>
    </xdr:to>
    <xdr:sp macro="" textlink="">
      <xdr:nvSpPr>
        <xdr:cNvPr id="1034" name="AutoShape 23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028035A-AC48-4D25-BC26-3FA5DB34418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304800</xdr:colOff>
      <xdr:row>29</xdr:row>
      <xdr:rowOff>304800</xdr:rowOff>
    </xdr:to>
    <xdr:sp macro="" textlink="">
      <xdr:nvSpPr>
        <xdr:cNvPr id="1035" name="AutoShape 24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8A5C14-3456-4899-A5D0-D6900F6299A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31</xdr:row>
      <xdr:rowOff>304800</xdr:rowOff>
    </xdr:to>
    <xdr:sp macro="" textlink="">
      <xdr:nvSpPr>
        <xdr:cNvPr id="1036" name="AutoShape 25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1E16858-10FD-4572-9E4D-3A196DE234D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18</xdr:col>
      <xdr:colOff>304800</xdr:colOff>
      <xdr:row>31</xdr:row>
      <xdr:rowOff>304800</xdr:rowOff>
    </xdr:to>
    <xdr:sp macro="" textlink="">
      <xdr:nvSpPr>
        <xdr:cNvPr id="1037" name="AutoShape 26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3570083-2F3A-4FF1-882D-C30D070E3D7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17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33</xdr:row>
      <xdr:rowOff>304800</xdr:rowOff>
    </xdr:to>
    <xdr:sp macro="" textlink="">
      <xdr:nvSpPr>
        <xdr:cNvPr id="1038" name="AutoShape 27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6CC83AA-6E95-42F8-B92D-2D1949B0722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98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304800</xdr:colOff>
      <xdr:row>33</xdr:row>
      <xdr:rowOff>304800</xdr:rowOff>
    </xdr:to>
    <xdr:sp macro="" textlink="">
      <xdr:nvSpPr>
        <xdr:cNvPr id="1039" name="AutoShape 28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E7FE0A0-1CD4-4DB9-8F68-1207341A3E6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98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37</xdr:row>
      <xdr:rowOff>304800</xdr:rowOff>
    </xdr:to>
    <xdr:sp macro="" textlink="">
      <xdr:nvSpPr>
        <xdr:cNvPr id="1040" name="AutoShape 29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C8F334-5E52-41AC-ABAB-C38C8F1DA59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03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304800</xdr:colOff>
      <xdr:row>37</xdr:row>
      <xdr:rowOff>304800</xdr:rowOff>
    </xdr:to>
    <xdr:sp macro="" textlink="">
      <xdr:nvSpPr>
        <xdr:cNvPr id="1041" name="AutoShape 30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EDFBF9-1FB8-4318-9B94-BE194984462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03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39</xdr:row>
      <xdr:rowOff>304800</xdr:rowOff>
    </xdr:to>
    <xdr:sp macro="" textlink="">
      <xdr:nvSpPr>
        <xdr:cNvPr id="1042" name="AutoShape 31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9F4E77F-4729-4713-8862-DC6329861A7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176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39</xdr:row>
      <xdr:rowOff>0</xdr:rowOff>
    </xdr:from>
    <xdr:to>
      <xdr:col>18</xdr:col>
      <xdr:colOff>304800</xdr:colOff>
      <xdr:row>39</xdr:row>
      <xdr:rowOff>304800</xdr:rowOff>
    </xdr:to>
    <xdr:sp macro="" textlink="">
      <xdr:nvSpPr>
        <xdr:cNvPr id="1043" name="AutoShape 32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785B09-591C-4E88-9F36-B2A47416456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176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41</xdr:row>
      <xdr:rowOff>304800</xdr:rowOff>
    </xdr:to>
    <xdr:sp macro="" textlink="">
      <xdr:nvSpPr>
        <xdr:cNvPr id="1044" name="AutoShape 33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F5CA3C-66EF-4010-B573-9FAE67442DF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24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41</xdr:row>
      <xdr:rowOff>0</xdr:rowOff>
    </xdr:from>
    <xdr:to>
      <xdr:col>18</xdr:col>
      <xdr:colOff>304800</xdr:colOff>
      <xdr:row>41</xdr:row>
      <xdr:rowOff>304800</xdr:rowOff>
    </xdr:to>
    <xdr:sp macro="" textlink="">
      <xdr:nvSpPr>
        <xdr:cNvPr id="1045" name="AutoShape 34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E3DA71-AB24-4B4D-979F-B4DCAAC93D9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24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43</xdr:row>
      <xdr:rowOff>304800</xdr:rowOff>
    </xdr:to>
    <xdr:sp macro="" textlink="">
      <xdr:nvSpPr>
        <xdr:cNvPr id="1046" name="AutoShape 35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52BA775-FC58-4AF6-A96D-B17B05A442B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21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304800</xdr:colOff>
      <xdr:row>43</xdr:row>
      <xdr:rowOff>304800</xdr:rowOff>
    </xdr:to>
    <xdr:sp macro="" textlink="">
      <xdr:nvSpPr>
        <xdr:cNvPr id="1047" name="AutoShape 36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85ED5F-E35D-4CCC-B23D-2CC075B05A1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21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45</xdr:row>
      <xdr:rowOff>304800</xdr:rowOff>
    </xdr:to>
    <xdr:sp macro="" textlink="">
      <xdr:nvSpPr>
        <xdr:cNvPr id="1048" name="AutoShape 37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B1D91CD-D809-4AE0-A95C-6635F969B11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304800</xdr:colOff>
      <xdr:row>45</xdr:row>
      <xdr:rowOff>304800</xdr:rowOff>
    </xdr:to>
    <xdr:sp macro="" textlink="">
      <xdr:nvSpPr>
        <xdr:cNvPr id="1051" name="AutoShape 38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4C456F-B017-46BA-BFD6-928FE9ED2A0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47</xdr:row>
      <xdr:rowOff>304800</xdr:rowOff>
    </xdr:to>
    <xdr:sp macro="" textlink="">
      <xdr:nvSpPr>
        <xdr:cNvPr id="1052" name="AutoShape 39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09BF0-E4FB-4441-999E-A9749412006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3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304800</xdr:colOff>
      <xdr:row>47</xdr:row>
      <xdr:rowOff>304800</xdr:rowOff>
    </xdr:to>
    <xdr:sp macro="" textlink="">
      <xdr:nvSpPr>
        <xdr:cNvPr id="1053" name="AutoShape 4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033F5EB-EDF5-4396-972B-EC58E3C1A9E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3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49</xdr:row>
      <xdr:rowOff>304800</xdr:rowOff>
    </xdr:to>
    <xdr:sp macro="" textlink="">
      <xdr:nvSpPr>
        <xdr:cNvPr id="1054" name="AutoShape 41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683A47-7D18-46A8-BE08-CB4EDD12426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49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304800</xdr:colOff>
      <xdr:row>49</xdr:row>
      <xdr:rowOff>304800</xdr:rowOff>
    </xdr:to>
    <xdr:sp macro="" textlink="">
      <xdr:nvSpPr>
        <xdr:cNvPr id="1055" name="AutoShape 4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4D7B9F5-0C00-4757-94AA-1F454E807E5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49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51</xdr:row>
      <xdr:rowOff>304800</xdr:rowOff>
    </xdr:to>
    <xdr:sp macro="" textlink="">
      <xdr:nvSpPr>
        <xdr:cNvPr id="1056" name="AutoShape 43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04BD855-DAF3-4805-A654-8CE6DFB2A77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549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51</xdr:row>
      <xdr:rowOff>0</xdr:rowOff>
    </xdr:from>
    <xdr:to>
      <xdr:col>18</xdr:col>
      <xdr:colOff>304800</xdr:colOff>
      <xdr:row>51</xdr:row>
      <xdr:rowOff>304800</xdr:rowOff>
    </xdr:to>
    <xdr:sp macro="" textlink="">
      <xdr:nvSpPr>
        <xdr:cNvPr id="1057" name="AutoShape 4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C5D5DD9-A4A1-42CC-A83F-EA86E21B56A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549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53</xdr:row>
      <xdr:rowOff>304800</xdr:rowOff>
    </xdr:to>
    <xdr:sp macro="" textlink="">
      <xdr:nvSpPr>
        <xdr:cNvPr id="1058" name="AutoShape 45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9771C8A-7995-44FD-BB91-9CF8C3F8FBA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60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304800</xdr:colOff>
      <xdr:row>53</xdr:row>
      <xdr:rowOff>304800</xdr:rowOff>
    </xdr:to>
    <xdr:sp macro="" textlink="">
      <xdr:nvSpPr>
        <xdr:cNvPr id="1059" name="AutoShape 46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BF51B37-EE50-4664-ABF0-D6F4C6860B2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60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55</xdr:row>
      <xdr:rowOff>304800</xdr:rowOff>
    </xdr:to>
    <xdr:sp macro="" textlink="">
      <xdr:nvSpPr>
        <xdr:cNvPr id="1060" name="AutoShape 47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F3BB78C-9D96-4E59-86F8-063E005D8DA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67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304800</xdr:colOff>
      <xdr:row>55</xdr:row>
      <xdr:rowOff>304800</xdr:rowOff>
    </xdr:to>
    <xdr:sp macro="" textlink="">
      <xdr:nvSpPr>
        <xdr:cNvPr id="1061" name="AutoShape 48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D9B7FE0-09B9-4973-AF67-0A9063E1DDE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679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57</xdr:row>
      <xdr:rowOff>304800</xdr:rowOff>
    </xdr:to>
    <xdr:sp macro="" textlink="">
      <xdr:nvSpPr>
        <xdr:cNvPr id="1062" name="AutoShape 49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C76C74-DFB2-4EE4-976B-3DAFCD2ED7D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57</xdr:row>
      <xdr:rowOff>0</xdr:rowOff>
    </xdr:from>
    <xdr:to>
      <xdr:col>18</xdr:col>
      <xdr:colOff>304800</xdr:colOff>
      <xdr:row>57</xdr:row>
      <xdr:rowOff>304800</xdr:rowOff>
    </xdr:to>
    <xdr:sp macro="" textlink="">
      <xdr:nvSpPr>
        <xdr:cNvPr id="1063" name="AutoShape 50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71A0B7B-B3F5-4435-8505-7B5B333733F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751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61</xdr:row>
      <xdr:rowOff>304800</xdr:rowOff>
    </xdr:to>
    <xdr:sp macro="" textlink="">
      <xdr:nvSpPr>
        <xdr:cNvPr id="1064" name="AutoShape 51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D000B20-5695-4A18-BFF4-EDFB1FD5D71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88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18</xdr:col>
      <xdr:colOff>304800</xdr:colOff>
      <xdr:row>61</xdr:row>
      <xdr:rowOff>304800</xdr:rowOff>
    </xdr:to>
    <xdr:sp macro="" textlink="">
      <xdr:nvSpPr>
        <xdr:cNvPr id="1065" name="AutoShape 52" descr="team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AEBBB-1572-4A5C-B1B1-B38EFE46E11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881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63</xdr:row>
      <xdr:rowOff>304800</xdr:rowOff>
    </xdr:to>
    <xdr:sp macro="" textlink="">
      <xdr:nvSpPr>
        <xdr:cNvPr id="1066" name="AutoShape 53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5F728BA-093A-43E9-8A93-238F2A0A76F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1953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63</xdr:row>
      <xdr:rowOff>0</xdr:rowOff>
    </xdr:from>
    <xdr:to>
      <xdr:col>18</xdr:col>
      <xdr:colOff>304800</xdr:colOff>
      <xdr:row>63</xdr:row>
      <xdr:rowOff>304800</xdr:rowOff>
    </xdr:to>
    <xdr:sp macro="" textlink="">
      <xdr:nvSpPr>
        <xdr:cNvPr id="1067" name="AutoShape 54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F4BDDDE-7D85-4D3C-8601-242F8E501A3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1953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65</xdr:row>
      <xdr:rowOff>304800</xdr:rowOff>
    </xdr:to>
    <xdr:sp macro="" textlink="">
      <xdr:nvSpPr>
        <xdr:cNvPr id="1068" name="AutoShape 55" descr="team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3C7552B-7AA5-4D5C-A96C-3F6AF1D3C476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10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65</xdr:row>
      <xdr:rowOff>0</xdr:rowOff>
    </xdr:from>
    <xdr:to>
      <xdr:col>18</xdr:col>
      <xdr:colOff>304800</xdr:colOff>
      <xdr:row>65</xdr:row>
      <xdr:rowOff>304800</xdr:rowOff>
    </xdr:to>
    <xdr:sp macro="" textlink="">
      <xdr:nvSpPr>
        <xdr:cNvPr id="1069" name="AutoShape 56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D0784A7-DBF0-4DF1-9BB3-C29B37AAFD38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10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67</xdr:row>
      <xdr:rowOff>304800</xdr:rowOff>
    </xdr:to>
    <xdr:sp macro="" textlink="">
      <xdr:nvSpPr>
        <xdr:cNvPr id="1070" name="AutoShape 57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749F180-38EB-4EFF-8FF3-45E450C40F6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067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67</xdr:row>
      <xdr:rowOff>0</xdr:rowOff>
    </xdr:from>
    <xdr:to>
      <xdr:col>18</xdr:col>
      <xdr:colOff>304800</xdr:colOff>
      <xdr:row>67</xdr:row>
      <xdr:rowOff>304800</xdr:rowOff>
    </xdr:to>
    <xdr:sp macro="" textlink="">
      <xdr:nvSpPr>
        <xdr:cNvPr id="1071" name="AutoShape 58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9FCAA40-6343-42B0-AA13-37397776DF5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067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69</xdr:row>
      <xdr:rowOff>304800</xdr:rowOff>
    </xdr:to>
    <xdr:sp macro="" textlink="">
      <xdr:nvSpPr>
        <xdr:cNvPr id="1072" name="AutoShape 5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35BBDF-757A-41AA-914C-1B1E819056A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125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304800</xdr:colOff>
      <xdr:row>69</xdr:row>
      <xdr:rowOff>304800</xdr:rowOff>
    </xdr:to>
    <xdr:sp macro="" textlink="">
      <xdr:nvSpPr>
        <xdr:cNvPr id="1073" name="AutoShape 60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F0455F1-10B0-4408-8DB3-F21FCCB2083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25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71</xdr:row>
      <xdr:rowOff>304800</xdr:rowOff>
    </xdr:to>
    <xdr:sp macro="" textlink="">
      <xdr:nvSpPr>
        <xdr:cNvPr id="1074" name="AutoShape 61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1BA80FB-0A56-4BCF-B976-2FD8E3DCAA3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304800</xdr:colOff>
      <xdr:row>71</xdr:row>
      <xdr:rowOff>304800</xdr:rowOff>
    </xdr:to>
    <xdr:sp macro="" textlink="">
      <xdr:nvSpPr>
        <xdr:cNvPr id="1075" name="AutoShape 62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358B3B9-7656-4C8C-9C86-CB0B96714F4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75</xdr:row>
      <xdr:rowOff>304800</xdr:rowOff>
    </xdr:to>
    <xdr:sp macro="" textlink="">
      <xdr:nvSpPr>
        <xdr:cNvPr id="1076" name="AutoShape 63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0581E4F-AC27-4110-928A-A8C0FD1DA92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2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75</xdr:row>
      <xdr:rowOff>0</xdr:rowOff>
    </xdr:from>
    <xdr:to>
      <xdr:col>18</xdr:col>
      <xdr:colOff>304800</xdr:colOff>
      <xdr:row>75</xdr:row>
      <xdr:rowOff>304800</xdr:rowOff>
    </xdr:to>
    <xdr:sp macro="" textlink="">
      <xdr:nvSpPr>
        <xdr:cNvPr id="1077" name="AutoShape 64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7E7E06-1FF9-4D3C-A19B-CD92BD74CD5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26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77</xdr:row>
      <xdr:rowOff>304800</xdr:rowOff>
    </xdr:to>
    <xdr:sp macro="" textlink="">
      <xdr:nvSpPr>
        <xdr:cNvPr id="1078" name="AutoShape 65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5EE1F3-7D2B-4500-88D2-D26F9E11EB0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384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77</xdr:row>
      <xdr:rowOff>0</xdr:rowOff>
    </xdr:from>
    <xdr:to>
      <xdr:col>18</xdr:col>
      <xdr:colOff>304800</xdr:colOff>
      <xdr:row>77</xdr:row>
      <xdr:rowOff>304800</xdr:rowOff>
    </xdr:to>
    <xdr:sp macro="" textlink="">
      <xdr:nvSpPr>
        <xdr:cNvPr id="1079" name="AutoShape 66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A0EC01-D595-4047-8B5B-4107E208F68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384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79</xdr:row>
      <xdr:rowOff>304800</xdr:rowOff>
    </xdr:to>
    <xdr:sp macro="" textlink="">
      <xdr:nvSpPr>
        <xdr:cNvPr id="1080" name="AutoShape 67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F81DC9C-1573-4056-8575-06020BB0CC5E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304800</xdr:colOff>
      <xdr:row>79</xdr:row>
      <xdr:rowOff>304800</xdr:rowOff>
    </xdr:to>
    <xdr:sp macro="" textlink="">
      <xdr:nvSpPr>
        <xdr:cNvPr id="1081" name="AutoShape 68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FA29A4-5E4D-4A63-971F-8AD3D7F0B44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81</xdr:row>
      <xdr:rowOff>304800</xdr:rowOff>
    </xdr:to>
    <xdr:sp macro="" textlink="">
      <xdr:nvSpPr>
        <xdr:cNvPr id="1082" name="AutoShape 69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9D5B9E-677E-4C29-B109-DED50A91C04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4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81</xdr:row>
      <xdr:rowOff>0</xdr:rowOff>
    </xdr:from>
    <xdr:to>
      <xdr:col>18</xdr:col>
      <xdr:colOff>304800</xdr:colOff>
      <xdr:row>81</xdr:row>
      <xdr:rowOff>304800</xdr:rowOff>
    </xdr:to>
    <xdr:sp macro="" textlink="">
      <xdr:nvSpPr>
        <xdr:cNvPr id="1083" name="AutoShape 70" descr="team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47B7AB-0C45-4573-AD1C-32C0E98F711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4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83</xdr:row>
      <xdr:rowOff>304800</xdr:rowOff>
    </xdr:to>
    <xdr:sp macro="" textlink="">
      <xdr:nvSpPr>
        <xdr:cNvPr id="1084" name="AutoShape 71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4A9B056-7150-46E5-AD23-E0B4AB05D871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55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83</xdr:row>
      <xdr:rowOff>0</xdr:rowOff>
    </xdr:from>
    <xdr:to>
      <xdr:col>18</xdr:col>
      <xdr:colOff>304800</xdr:colOff>
      <xdr:row>83</xdr:row>
      <xdr:rowOff>304800</xdr:rowOff>
    </xdr:to>
    <xdr:sp macro="" textlink="">
      <xdr:nvSpPr>
        <xdr:cNvPr id="1085" name="AutoShape 72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BCF3C9C-F858-4E85-A16D-2BEFAC4275A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555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85</xdr:row>
      <xdr:rowOff>304800</xdr:rowOff>
    </xdr:to>
    <xdr:sp macro="" textlink="">
      <xdr:nvSpPr>
        <xdr:cNvPr id="1086" name="AutoShape 73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EF3DFD2-88B8-42D4-95B8-77CD0407A87F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62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85</xdr:row>
      <xdr:rowOff>0</xdr:rowOff>
    </xdr:from>
    <xdr:to>
      <xdr:col>18</xdr:col>
      <xdr:colOff>304800</xdr:colOff>
      <xdr:row>85</xdr:row>
      <xdr:rowOff>304800</xdr:rowOff>
    </xdr:to>
    <xdr:sp macro="" textlink="">
      <xdr:nvSpPr>
        <xdr:cNvPr id="1087" name="AutoShape 74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F81362-64AC-4345-98C7-83D76C401D7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627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87</xdr:row>
      <xdr:rowOff>304800</xdr:rowOff>
    </xdr:to>
    <xdr:sp macro="" textlink="">
      <xdr:nvSpPr>
        <xdr:cNvPr id="4203" name="AutoShape 75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64A53F3-406D-480B-BD49-A853785744E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68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87</xdr:row>
      <xdr:rowOff>0</xdr:rowOff>
    </xdr:from>
    <xdr:to>
      <xdr:col>18</xdr:col>
      <xdr:colOff>304800</xdr:colOff>
      <xdr:row>87</xdr:row>
      <xdr:rowOff>304800</xdr:rowOff>
    </xdr:to>
    <xdr:sp macro="" textlink="">
      <xdr:nvSpPr>
        <xdr:cNvPr id="4204" name="AutoShape 76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0CE2795-96A9-46D5-83E8-551D45ECA23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68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89</xdr:row>
      <xdr:rowOff>304800</xdr:rowOff>
    </xdr:to>
    <xdr:sp macro="" textlink="">
      <xdr:nvSpPr>
        <xdr:cNvPr id="4205" name="AutoShape 77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221676D-1012-41E8-B606-0C4F3A218EA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75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304800</xdr:colOff>
      <xdr:row>89</xdr:row>
      <xdr:rowOff>304800</xdr:rowOff>
    </xdr:to>
    <xdr:sp macro="" textlink="">
      <xdr:nvSpPr>
        <xdr:cNvPr id="4206" name="AutoShape 78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F0E033F-DA2F-4DB8-BE38-76573851B96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75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91</xdr:row>
      <xdr:rowOff>304800</xdr:rowOff>
    </xdr:to>
    <xdr:sp macro="" textlink="">
      <xdr:nvSpPr>
        <xdr:cNvPr id="4207" name="AutoShape 79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191130C-C633-417A-9C7E-C315527876F3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814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91</xdr:row>
      <xdr:rowOff>0</xdr:rowOff>
    </xdr:from>
    <xdr:to>
      <xdr:col>18</xdr:col>
      <xdr:colOff>304800</xdr:colOff>
      <xdr:row>91</xdr:row>
      <xdr:rowOff>304800</xdr:rowOff>
    </xdr:to>
    <xdr:sp macro="" textlink="">
      <xdr:nvSpPr>
        <xdr:cNvPr id="4208" name="AutoShape 80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7DBBACA-D91E-4D50-89E9-14B2E800226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814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95</xdr:row>
      <xdr:rowOff>304800</xdr:rowOff>
    </xdr:to>
    <xdr:sp macro="" textlink="">
      <xdr:nvSpPr>
        <xdr:cNvPr id="4209" name="AutoShape 81" descr="team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A5AB23E-6512-4C34-AF78-3BBC885201E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292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95</xdr:row>
      <xdr:rowOff>0</xdr:rowOff>
    </xdr:from>
    <xdr:to>
      <xdr:col>18</xdr:col>
      <xdr:colOff>304800</xdr:colOff>
      <xdr:row>95</xdr:row>
      <xdr:rowOff>304800</xdr:rowOff>
    </xdr:to>
    <xdr:sp macro="" textlink="">
      <xdr:nvSpPr>
        <xdr:cNvPr id="4210" name="AutoShape 82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3302609-AD3E-48C3-810E-DFCE262196D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92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97</xdr:row>
      <xdr:rowOff>304800</xdr:rowOff>
    </xdr:to>
    <xdr:sp macro="" textlink="">
      <xdr:nvSpPr>
        <xdr:cNvPr id="4211" name="AutoShape 83" descr="team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326525B-A6A2-461F-A494-7DDF86C4720B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0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97</xdr:row>
      <xdr:rowOff>0</xdr:rowOff>
    </xdr:from>
    <xdr:to>
      <xdr:col>18</xdr:col>
      <xdr:colOff>304800</xdr:colOff>
      <xdr:row>97</xdr:row>
      <xdr:rowOff>304800</xdr:rowOff>
    </xdr:to>
    <xdr:sp macro="" textlink="">
      <xdr:nvSpPr>
        <xdr:cNvPr id="4212" name="AutoShape 84" descr="team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A54E83-6C14-4FA9-BE90-80395995389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0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99</xdr:row>
      <xdr:rowOff>304800</xdr:rowOff>
    </xdr:to>
    <xdr:sp macro="" textlink="">
      <xdr:nvSpPr>
        <xdr:cNvPr id="4213" name="AutoShape 85" descr="team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5547C1-A585-4668-8B4E-5B32B033B23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07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99</xdr:row>
      <xdr:rowOff>0</xdr:rowOff>
    </xdr:from>
    <xdr:to>
      <xdr:col>18</xdr:col>
      <xdr:colOff>304800</xdr:colOff>
      <xdr:row>99</xdr:row>
      <xdr:rowOff>304800</xdr:rowOff>
    </xdr:to>
    <xdr:sp macro="" textlink="">
      <xdr:nvSpPr>
        <xdr:cNvPr id="4214" name="AutoShape 86" descr="team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B1C7558-75DC-4F98-8089-38E9B5AF5C0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07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101</xdr:row>
      <xdr:rowOff>304800</xdr:rowOff>
    </xdr:to>
    <xdr:sp macro="" textlink="">
      <xdr:nvSpPr>
        <xdr:cNvPr id="4215" name="AutoShape 87" descr="team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DC252A-3E5F-4EBA-9BC7-237B5E1C794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130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101</xdr:row>
      <xdr:rowOff>0</xdr:rowOff>
    </xdr:from>
    <xdr:to>
      <xdr:col>18</xdr:col>
      <xdr:colOff>304800</xdr:colOff>
      <xdr:row>101</xdr:row>
      <xdr:rowOff>304800</xdr:rowOff>
    </xdr:to>
    <xdr:sp macro="" textlink="">
      <xdr:nvSpPr>
        <xdr:cNvPr id="4216" name="AutoShape 88" descr="team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35C624-34DC-4385-A8DB-EDD9D460EE9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130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103</xdr:row>
      <xdr:rowOff>304800</xdr:rowOff>
    </xdr:to>
    <xdr:sp macro="" textlink="">
      <xdr:nvSpPr>
        <xdr:cNvPr id="4217" name="AutoShape 89" descr="team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C2AAE54-B0B7-4305-817D-C206450C1E5D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203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103</xdr:row>
      <xdr:rowOff>304800</xdr:rowOff>
    </xdr:to>
    <xdr:sp macro="" textlink="">
      <xdr:nvSpPr>
        <xdr:cNvPr id="4218" name="AutoShape 90" descr="team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35E38E-7FA3-4DE9-B7B0-692C7064DC2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203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105</xdr:row>
      <xdr:rowOff>304800</xdr:rowOff>
    </xdr:to>
    <xdr:sp macro="" textlink="">
      <xdr:nvSpPr>
        <xdr:cNvPr id="4219" name="AutoShape 91" descr="team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6C7638C-D23D-41ED-9BFD-5BFD4FD381C8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275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105</xdr:row>
      <xdr:rowOff>0</xdr:rowOff>
    </xdr:from>
    <xdr:to>
      <xdr:col>18</xdr:col>
      <xdr:colOff>304800</xdr:colOff>
      <xdr:row>105</xdr:row>
      <xdr:rowOff>304800</xdr:rowOff>
    </xdr:to>
    <xdr:sp macro="" textlink="">
      <xdr:nvSpPr>
        <xdr:cNvPr id="4220" name="AutoShape 92" descr="team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BFA0C1-9575-4B92-9075-B0249B2A1B4C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275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107</xdr:row>
      <xdr:rowOff>304800</xdr:rowOff>
    </xdr:to>
    <xdr:sp macro="" textlink="">
      <xdr:nvSpPr>
        <xdr:cNvPr id="4221" name="AutoShape 93" descr="team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0F425BA-9AC5-489C-8CD7-2F65784702C5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304800</xdr:colOff>
      <xdr:row>107</xdr:row>
      <xdr:rowOff>304800</xdr:rowOff>
    </xdr:to>
    <xdr:sp macro="" textlink="">
      <xdr:nvSpPr>
        <xdr:cNvPr id="4222" name="AutoShape 94" descr="team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9CCD49B-28F3-4DEF-9126-7152616B0A40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109</xdr:row>
      <xdr:rowOff>304800</xdr:rowOff>
    </xdr:to>
    <xdr:sp macro="" textlink="">
      <xdr:nvSpPr>
        <xdr:cNvPr id="4223" name="AutoShape 95" descr="tea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C3A9B4B-00F5-46A6-84F3-D26DEA1B979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39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304800</xdr:colOff>
      <xdr:row>109</xdr:row>
      <xdr:rowOff>304800</xdr:rowOff>
    </xdr:to>
    <xdr:sp macro="" textlink="">
      <xdr:nvSpPr>
        <xdr:cNvPr id="3072" name="AutoShape 96" descr="team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79831F6-3DFD-4F48-8EE5-A850312E403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39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111</xdr:row>
      <xdr:rowOff>304800</xdr:rowOff>
    </xdr:to>
    <xdr:sp macro="" textlink="">
      <xdr:nvSpPr>
        <xdr:cNvPr id="4224" name="AutoShape 97" descr="team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16E5D59-B4D8-495A-A79B-F6E7E265850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46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111</xdr:row>
      <xdr:rowOff>0</xdr:rowOff>
    </xdr:from>
    <xdr:to>
      <xdr:col>18</xdr:col>
      <xdr:colOff>304800</xdr:colOff>
      <xdr:row>111</xdr:row>
      <xdr:rowOff>304800</xdr:rowOff>
    </xdr:to>
    <xdr:sp macro="" textlink="">
      <xdr:nvSpPr>
        <xdr:cNvPr id="4225" name="AutoShape 98" descr="team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FAF40AF-43C4-4B04-A997-96A14B8F8CB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46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115</xdr:row>
      <xdr:rowOff>304800</xdr:rowOff>
    </xdr:to>
    <xdr:sp macro="" textlink="">
      <xdr:nvSpPr>
        <xdr:cNvPr id="4226" name="AutoShape 99" descr="team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D350ED5-7069-4C6F-A902-F9022E1BB359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57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115</xdr:row>
      <xdr:rowOff>0</xdr:rowOff>
    </xdr:from>
    <xdr:to>
      <xdr:col>18</xdr:col>
      <xdr:colOff>304800</xdr:colOff>
      <xdr:row>115</xdr:row>
      <xdr:rowOff>304800</xdr:rowOff>
    </xdr:to>
    <xdr:sp macro="" textlink="">
      <xdr:nvSpPr>
        <xdr:cNvPr id="4227" name="AutoShape 100" descr="team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1D165B5-E56B-4149-9531-75823F2FECA2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578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117</xdr:row>
      <xdr:rowOff>304800</xdr:rowOff>
    </xdr:to>
    <xdr:sp macro="" textlink="">
      <xdr:nvSpPr>
        <xdr:cNvPr id="4228" name="AutoShape 101" descr="team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E3B31FC-DC07-4E5A-8640-A840531ED3BA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63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117</xdr:row>
      <xdr:rowOff>0</xdr:rowOff>
    </xdr:from>
    <xdr:to>
      <xdr:col>18</xdr:col>
      <xdr:colOff>304800</xdr:colOff>
      <xdr:row>117</xdr:row>
      <xdr:rowOff>304800</xdr:rowOff>
    </xdr:to>
    <xdr:sp macro="" textlink="">
      <xdr:nvSpPr>
        <xdr:cNvPr id="4229" name="AutoShape 102" descr="team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F75FB89-1B32-4F64-BDCA-8D6A6FD37B5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63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119</xdr:row>
      <xdr:rowOff>304800</xdr:rowOff>
    </xdr:to>
    <xdr:sp macro="" textlink="">
      <xdr:nvSpPr>
        <xdr:cNvPr id="4230" name="AutoShape 103" descr="team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33A0A88-3B98-4024-A8B8-C1DC97B0C7B2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69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119</xdr:row>
      <xdr:rowOff>0</xdr:rowOff>
    </xdr:from>
    <xdr:to>
      <xdr:col>18</xdr:col>
      <xdr:colOff>304800</xdr:colOff>
      <xdr:row>119</xdr:row>
      <xdr:rowOff>304800</xdr:rowOff>
    </xdr:to>
    <xdr:sp macro="" textlink="">
      <xdr:nvSpPr>
        <xdr:cNvPr id="4231" name="AutoShape 104" descr="team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9ADBB8-59AA-4512-BAAF-E50604F31CA9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69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121</xdr:row>
      <xdr:rowOff>304800</xdr:rowOff>
    </xdr:to>
    <xdr:sp macro="" textlink="">
      <xdr:nvSpPr>
        <xdr:cNvPr id="4232" name="AutoShape 105" descr="team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D701238-13DB-4F32-B8DB-0434A2FEF02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750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121</xdr:row>
      <xdr:rowOff>0</xdr:rowOff>
    </xdr:from>
    <xdr:to>
      <xdr:col>18</xdr:col>
      <xdr:colOff>304800</xdr:colOff>
      <xdr:row>121</xdr:row>
      <xdr:rowOff>304800</xdr:rowOff>
    </xdr:to>
    <xdr:sp macro="" textlink="">
      <xdr:nvSpPr>
        <xdr:cNvPr id="4233" name="AutoShape 106" descr="team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2446A4B-0E7F-4929-837E-CC5B963DAE7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750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123</xdr:row>
      <xdr:rowOff>304800</xdr:rowOff>
    </xdr:to>
    <xdr:sp macro="" textlink="">
      <xdr:nvSpPr>
        <xdr:cNvPr id="4234" name="AutoShape 107" descr="team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0FC4294-6A4B-4CE7-B695-E9E5D01F2F54}"/>
            </a:ext>
          </a:extLst>
        </xdr:cNvPr>
        <xdr:cNvSpPr>
          <a:spLocks noChangeAspect="1" noChangeArrowheads="1"/>
        </xdr:cNvSpPr>
      </xdr:nvSpPr>
      <xdr:spPr bwMode="auto">
        <a:xfrm>
          <a:off x="9220200" y="380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123</xdr:row>
      <xdr:rowOff>0</xdr:rowOff>
    </xdr:from>
    <xdr:to>
      <xdr:col>18</xdr:col>
      <xdr:colOff>304800</xdr:colOff>
      <xdr:row>123</xdr:row>
      <xdr:rowOff>304800</xdr:rowOff>
    </xdr:to>
    <xdr:sp macro="" textlink="">
      <xdr:nvSpPr>
        <xdr:cNvPr id="4235" name="AutoShape 108" descr="team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4EDB314-39F9-4571-A198-A2D5F31B0795}"/>
            </a:ext>
          </a:extLst>
        </xdr:cNvPr>
        <xdr:cNvSpPr>
          <a:spLocks noChangeAspect="1" noChangeArrowheads="1"/>
        </xdr:cNvSpPr>
      </xdr:nvSpPr>
      <xdr:spPr bwMode="auto">
        <a:xfrm>
          <a:off x="9982200" y="380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E305F-AB36-454C-A103-F043F207C470}" name="Table1" displayName="Table1" ref="B2:H200" totalsRowShown="0" headerRowDxfId="65" dataDxfId="64">
  <autoFilter ref="B2:H200" xr:uid="{57365E5E-DAFB-46CE-9C7B-C6060B40B392}">
    <filterColumn colId="0">
      <customFilters>
        <customFilter operator="notEqual" val=" "/>
      </customFilters>
    </filterColumn>
  </autoFilter>
  <sortState xmlns:xlrd2="http://schemas.microsoft.com/office/spreadsheetml/2017/richdata2" ref="B3:H200">
    <sortCondition ref="C3"/>
  </sortState>
  <tableColumns count="7">
    <tableColumn id="1" xr3:uid="{25EE911D-A7B3-4C63-8F07-C276B8D71CC6}" name="NV" dataDxfId="63">
      <calculatedColumnFormula>'CBB Games'!V3</calculatedColumnFormula>
    </tableColumn>
    <tableColumn id="2" xr3:uid="{F9D3DDE5-4E37-4CBA-B32D-CB5FCC0CBB96}" name="NV2" dataDxfId="62">
      <calculatedColumnFormula>'CBB Games'!W3</calculatedColumnFormula>
    </tableColumn>
    <tableColumn id="3" xr3:uid="{F0D03BB7-E87E-49D6-A056-2FA95124176A}" name="NV3" dataDxfId="61">
      <calculatedColumnFormula>'CBB Games'!X3</calculatedColumnFormula>
    </tableColumn>
    <tableColumn id="4" xr3:uid="{083192CA-C6E3-4DD0-BF94-9D2B1CFD91B8}" name="NV4" dataDxfId="60">
      <calculatedColumnFormula>'CBB Games'!Y3</calculatedColumnFormula>
    </tableColumn>
    <tableColumn id="5" xr3:uid="{7A0A3DEC-4B38-4698-A559-10904B5501CD}" name="NV5" dataDxfId="59">
      <calculatedColumnFormula>'CBB Games'!Z3</calculatedColumnFormula>
    </tableColumn>
    <tableColumn id="6" xr3:uid="{65352901-F9EC-4029-8C43-D0446BC6F2A1}" name="NV6" dataDxfId="58">
      <calculatedColumnFormula>'CBB Games'!AA3</calculatedColumnFormula>
    </tableColumn>
    <tableColumn id="7" xr3:uid="{6B10972B-6CC2-4D1B-9088-919C098C37E6}" name="Inc 1H" dataDxfId="57">
      <calculatedColumnFormula>'CBB Games'!AB3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26C926-0B09-44CF-A963-266B6FE54844}" name="Table2" displayName="Table2" ref="B2:M200" totalsRowShown="0">
  <autoFilter ref="B2:M200" xr:uid="{35E54DCA-AAC9-4CB8-9F31-968851205225}">
    <filterColumn colId="0">
      <customFilters>
        <customFilter operator="notEqual" val=" "/>
      </customFilters>
    </filterColumn>
  </autoFilter>
  <sortState xmlns:xlrd2="http://schemas.microsoft.com/office/spreadsheetml/2017/richdata2" ref="B3:M74">
    <sortCondition ref="C3"/>
  </sortState>
  <tableColumns count="12">
    <tableColumn id="1" xr3:uid="{BAD7D459-4068-464E-9746-51FE02995997}" name="NJ" dataDxfId="56">
      <calculatedColumnFormula>'CBB Games'!AD3</calculatedColumnFormula>
    </tableColumn>
    <tableColumn id="2" xr3:uid="{9EB0E200-774C-4CE9-BA1E-A2B14F648D2C}" name="NJ2" dataDxfId="55">
      <calculatedColumnFormula>'CBB Games'!AE3</calculatedColumnFormula>
    </tableColumn>
    <tableColumn id="3" xr3:uid="{4AE2E225-EC99-472E-A01A-9D8C8115DB15}" name="NJ3" dataDxfId="54">
      <calculatedColumnFormula>'CBB Games'!AF3</calculatedColumnFormula>
    </tableColumn>
    <tableColumn id="12" xr3:uid="{E004B97E-FD71-4B08-A6D2-34545F37CC5B}" name="NJ32" dataDxfId="53"/>
    <tableColumn id="4" xr3:uid="{B345431F-1739-4DB0-82F7-8B6A9FDB0EDC}" name="NJ4" dataDxfId="52">
      <calculatedColumnFormula>'CBB Games'!AG3</calculatedColumnFormula>
    </tableColumn>
    <tableColumn id="5" xr3:uid="{DC11A13C-56B9-4F43-906A-136633A88A9C}" name="NJ5" dataDxfId="51">
      <calculatedColumnFormula>'CBB Games'!AH3</calculatedColumnFormula>
    </tableColumn>
    <tableColumn id="6" xr3:uid="{90206DD3-A48D-45EE-8C79-799ABE252AC1}" name="NJ6" dataDxfId="50">
      <calculatedColumnFormula>'CBB Games'!AI3</calculatedColumnFormula>
    </tableColumn>
    <tableColumn id="7" xr3:uid="{66F47A7F-01D5-4731-B741-5A27059364E2}" name="Inc 1H" dataDxfId="49">
      <calculatedColumnFormula>'CBB Games'!AK3</calculatedColumnFormula>
    </tableColumn>
    <tableColumn id="11" xr3:uid="{CD0D29A7-32CE-4696-8CB3-AD6A07469421}" name="Column1" dataDxfId="48">
      <calculatedColumnFormula>'CBB Games'!AL3</calculatedColumnFormula>
    </tableColumn>
    <tableColumn id="8" xr3:uid="{767FCF6F-4210-43F9-8A54-8CA5FD0DE81A}" name="NJ7" dataDxfId="47">
      <calculatedColumnFormula>'CBB Games'!AM3</calculatedColumnFormula>
    </tableColumn>
    <tableColumn id="9" xr3:uid="{63C81C1F-D204-4DB3-AF0E-14ECEB0670F5}" name="NJ8" dataDxfId="46">
      <calculatedColumnFormula>'CBB Games'!AN3</calculatedColumnFormula>
    </tableColumn>
    <tableColumn id="10" xr3:uid="{736AB122-4C74-4C69-97E8-0E331ADD2EE1}" name="NJ9" dataDxfId="45">
      <calculatedColumnFormula>'CBB Games'!AO3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4B5B85-3CC7-4097-AB08-26B8BEF9E7D2}" name="Table24" displayName="Table24" ref="B2:M200" totalsRowShown="0" headerRowDxfId="44">
  <autoFilter ref="B2:M200" xr:uid="{35E54DCA-AAC9-4CB8-9F31-968851205225}">
    <filterColumn colId="0">
      <customFilters>
        <customFilter operator="notEqual" val=" "/>
      </customFilters>
    </filterColumn>
  </autoFilter>
  <tableColumns count="12">
    <tableColumn id="1" xr3:uid="{53A9BCDD-D661-475A-8F28-C524ED238B20}" name="IL" dataDxfId="43">
      <calculatedColumnFormula>'CBB Games'!AQ3</calculatedColumnFormula>
    </tableColumn>
    <tableColumn id="2" xr3:uid="{2A748FEB-07B0-4D93-8282-17DEE4AD9F5A}" name="IL2" dataDxfId="42">
      <calculatedColumnFormula>'CBB Games'!AR3</calculatedColumnFormula>
    </tableColumn>
    <tableColumn id="3" xr3:uid="{2CFF3EAB-DF9D-45B3-AB10-E6070EC85490}" name="IL3" dataDxfId="41">
      <calculatedColumnFormula>'CBB Games'!AS3</calculatedColumnFormula>
    </tableColumn>
    <tableColumn id="12" xr3:uid="{567F3AAA-B813-4A33-BD14-4F6D5E966D78}" name="IL32" dataDxfId="40"/>
    <tableColumn id="4" xr3:uid="{9B1FE0FB-DC7C-477F-8A78-DA197B3592EF}" name="IL4" dataDxfId="39">
      <calculatedColumnFormula>'CBB Games'!AT3</calculatedColumnFormula>
    </tableColumn>
    <tableColumn id="5" xr3:uid="{59C315F4-834E-4A46-96F1-2E2CEF4358B2}" name="IL5" dataDxfId="38">
      <calculatedColumnFormula>'CBB Games'!AU3</calculatedColumnFormula>
    </tableColumn>
    <tableColumn id="6" xr3:uid="{95065A96-C399-4A67-8AE4-5932526D57C1}" name="IL6" dataDxfId="37">
      <calculatedColumnFormula>'CBB Games'!AV3</calculatedColumnFormula>
    </tableColumn>
    <tableColumn id="7" xr3:uid="{9F4F8934-66AE-4754-92FF-B376BB96A659}" name="Inc 1H" dataDxfId="36">
      <calculatedColumnFormula>'CBB Games'!AX3</calculatedColumnFormula>
    </tableColumn>
    <tableColumn id="11" xr3:uid="{1D7046BE-9136-4E40-8AAF-CA8AEA4AD155}" name="IL7" dataDxfId="35">
      <calculatedColumnFormula>'CBB Games'!AY3</calculatedColumnFormula>
    </tableColumn>
    <tableColumn id="8" xr3:uid="{17DCCAE1-EA2E-41C7-974C-945A0F345EA0}" name="IL Location" dataDxfId="34">
      <calculatedColumnFormula>'CBB Games'!AZ3</calculatedColumnFormula>
    </tableColumn>
    <tableColumn id="9" xr3:uid="{8B93BE05-6511-4BD7-9A20-6DCEE2784B00}" name="IL Team 1" dataDxfId="33">
      <calculatedColumnFormula>'CBB Games'!BA3</calculatedColumnFormula>
    </tableColumn>
    <tableColumn id="10" xr3:uid="{735B9ACF-294E-47D1-BE5D-027C5638E60E}" name="IL Team 2" dataDxfId="32">
      <calculatedColumnFormula>'CBB Games'!BB3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87908F-7A56-4174-B61A-87892270D566}" name="Table245" displayName="Table245" ref="B2:M200" totalsRowShown="0" headerRowDxfId="31">
  <autoFilter ref="B2:M200" xr:uid="{35E54DCA-AAC9-4CB8-9F31-968851205225}">
    <filterColumn colId="0">
      <customFilters>
        <customFilter operator="notEqual" val=" "/>
      </customFilters>
    </filterColumn>
  </autoFilter>
  <tableColumns count="12">
    <tableColumn id="1" xr3:uid="{604DFF9E-7450-4954-A95C-730B8D5EEAD0}" name="DC" dataDxfId="30">
      <calculatedColumnFormula>'CBB Games'!BD3</calculatedColumnFormula>
    </tableColumn>
    <tableColumn id="2" xr3:uid="{9F275C8A-A552-4CAF-8870-75D0CCC3EC39}" name="IL2" dataDxfId="29">
      <calculatedColumnFormula>'CBB Games'!AR3</calculatedColumnFormula>
    </tableColumn>
    <tableColumn id="3" xr3:uid="{9C2CF649-BE26-49B5-9D6B-17B84C737302}" name="IL3" dataDxfId="28">
      <calculatedColumnFormula>'CBB Games'!AS3</calculatedColumnFormula>
    </tableColumn>
    <tableColumn id="12" xr3:uid="{D6F6667E-D381-4614-8A35-46322EB0E5A9}" name="IL32" dataDxfId="27"/>
    <tableColumn id="4" xr3:uid="{FEC79F68-A7D1-4BFF-8EFD-5C4697C1635B}" name="IL4" dataDxfId="26">
      <calculatedColumnFormula>'CBB Games'!BG3</calculatedColumnFormula>
    </tableColumn>
    <tableColumn id="5" xr3:uid="{EA5B15B6-D05F-4274-84AD-EB5B7B4503E4}" name="IL5" dataDxfId="25">
      <calculatedColumnFormula>'CBB Games'!BH3</calculatedColumnFormula>
    </tableColumn>
    <tableColumn id="6" xr3:uid="{FE4799D7-94B4-44A3-ADD9-380A384A8699}" name="IL6" dataDxfId="24">
      <calculatedColumnFormula>'CBB Games'!BI3</calculatedColumnFormula>
    </tableColumn>
    <tableColumn id="7" xr3:uid="{7EDBDC47-A7BD-43B5-BECF-67A33F7F0F86}" name="Inc 1H" dataDxfId="23">
      <calculatedColumnFormula>'CBB Games'!BK3</calculatedColumnFormula>
    </tableColumn>
    <tableColumn id="11" xr3:uid="{34EEBA1B-888F-428F-BFE1-218DB7379EFA}" name="IL7" dataDxfId="22">
      <calculatedColumnFormula>'CBB Games'!BL3</calculatedColumnFormula>
    </tableColumn>
    <tableColumn id="8" xr3:uid="{36CD7694-6547-484B-97B4-657174E5964D}" name="IL Location" dataDxfId="21">
      <calculatedColumnFormula>'CBB Games'!BM3</calculatedColumnFormula>
    </tableColumn>
    <tableColumn id="9" xr3:uid="{5788FE18-D426-4AB9-BC7C-7852003432DD}" name="IL Team 1" dataDxfId="20">
      <calculatedColumnFormula>'CBB Games'!BN3</calculatedColumnFormula>
    </tableColumn>
    <tableColumn id="10" xr3:uid="{FB7C1F7A-2EB0-484B-ADAF-DAF40EC6D94C}" name="IL Team 2" dataDxfId="19">
      <calculatedColumnFormula>'CBB Games'!BO3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bssports.com/mlb/schedu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ubhub.com/tennessee-titans-tickets-tennessee-titans-nashville-nissan-stadium-nashville-12-22-2018/event/103577718/" TargetMode="External"/><Relationship Id="rId2" Type="http://schemas.openxmlformats.org/officeDocument/2006/relationships/hyperlink" Target="https://www.cbssports.com/nfl/gametracker/live/NFL_20181222_WAS@TEN/" TargetMode="External"/><Relationship Id="rId1" Type="http://schemas.openxmlformats.org/officeDocument/2006/relationships/hyperlink" Target="https://www.cbssports.com/nfl/schedules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tubhub.com/los-angeles-chargers-tickets-los-angeles-chargers-carson-stubhub-center-12-22-2018/event/103577480/" TargetMode="External"/><Relationship Id="rId4" Type="http://schemas.openxmlformats.org/officeDocument/2006/relationships/hyperlink" Target="https://www.cbssports.com/nfl/gametracker/live/NFL_20181222_BAL@LAC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ssports.com/nfl/schedule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prf.hn/click/camref:1101liUFf/ar:CBSSports/destination:https:/www.stubhub.com/cleveland-browns-cleveland-tickets-11-21-2021/event/104828032/" TargetMode="External"/><Relationship Id="rId18" Type="http://schemas.openxmlformats.org/officeDocument/2006/relationships/hyperlink" Target="https://www.cbssports.com/nfl/teams/GB/green-bay-packers/" TargetMode="External"/><Relationship Id="rId26" Type="http://schemas.openxmlformats.org/officeDocument/2006/relationships/hyperlink" Target="https://www.cbssports.com/nfl/teams/IND/indianapolis-colts/" TargetMode="External"/><Relationship Id="rId39" Type="http://schemas.openxmlformats.org/officeDocument/2006/relationships/hyperlink" Target="https://www.cbssports.com/nfl/teams/JAC/jacksonville-jaguars/" TargetMode="External"/><Relationship Id="rId21" Type="http://schemas.openxmlformats.org/officeDocument/2006/relationships/hyperlink" Target="https://prf.hn/click/camref:1101liUFf/ar:CBSSports/destination:https:/www.stubhub.com/minnesota-vikings-minneapolis-tickets-11-21-2021/event/104826894/" TargetMode="External"/><Relationship Id="rId34" Type="http://schemas.openxmlformats.org/officeDocument/2006/relationships/hyperlink" Target="https://www.cbssports.com/nfl/teams/NO/new-orleans-saints/" TargetMode="External"/><Relationship Id="rId42" Type="http://schemas.openxmlformats.org/officeDocument/2006/relationships/hyperlink" Target="https://www.cbssports.com/nfl/teams/WAS/washington-football-team/" TargetMode="External"/><Relationship Id="rId47" Type="http://schemas.openxmlformats.org/officeDocument/2006/relationships/hyperlink" Target="https://www.cbssports.com/nfl/teams/LV/las-vegas-raiders/" TargetMode="External"/><Relationship Id="rId50" Type="http://schemas.openxmlformats.org/officeDocument/2006/relationships/hyperlink" Target="https://www.cbssports.com/nfl/teams/ARI/arizona-cardinals/" TargetMode="External"/><Relationship Id="rId55" Type="http://schemas.openxmlformats.org/officeDocument/2006/relationships/hyperlink" Target="https://www.cbssports.com/nfl/teams/KC/kansas-city-chiefs/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cbssports.com/nfl/teams/ATL/atlanta-falcons/" TargetMode="External"/><Relationship Id="rId2" Type="http://schemas.openxmlformats.org/officeDocument/2006/relationships/hyperlink" Target="https://www.cbssports.com/nfl/teams/LAR/los-angeles-rams/" TargetMode="External"/><Relationship Id="rId16" Type="http://schemas.openxmlformats.org/officeDocument/2006/relationships/hyperlink" Target="https://www.cbssports.com/nfl/gametracker/live/NFL_20211121_BAL@CHI/" TargetMode="External"/><Relationship Id="rId29" Type="http://schemas.openxmlformats.org/officeDocument/2006/relationships/hyperlink" Target="https://prf.hn/click/camref:1101liUFf/ar:CBSSports/destination:https:/www.stubhub.com/buffalo-bills-orchard-park-tickets-11-21-2021/event/104825964/" TargetMode="External"/><Relationship Id="rId11" Type="http://schemas.openxmlformats.org/officeDocument/2006/relationships/hyperlink" Target="https://www.cbssports.com/nfl/teams/CLE/cleveland-browns/" TargetMode="External"/><Relationship Id="rId24" Type="http://schemas.openxmlformats.org/officeDocument/2006/relationships/hyperlink" Target="https://www.cbssports.com/nfl/gametracker/live/NFL_20211121_HOU@TEN/" TargetMode="External"/><Relationship Id="rId32" Type="http://schemas.openxmlformats.org/officeDocument/2006/relationships/hyperlink" Target="https://www.cbssports.com/nfl/gametracker/live/NFL_20211121_MIA@NYJ/" TargetMode="External"/><Relationship Id="rId37" Type="http://schemas.openxmlformats.org/officeDocument/2006/relationships/hyperlink" Target="https://prf.hn/click/camref:1101liUFf/ar:CBSSports/destination:https:/www.stubhub.com/philadelphia-eagles-philadelphia-tickets-11-21-2021/event/104827471/" TargetMode="External"/><Relationship Id="rId40" Type="http://schemas.openxmlformats.org/officeDocument/2006/relationships/hyperlink" Target="https://www.cbssports.com/nfl/gametracker/live/NFL_20211121_SF@JAC/" TargetMode="External"/><Relationship Id="rId45" Type="http://schemas.openxmlformats.org/officeDocument/2006/relationships/hyperlink" Target="https://prf.hn/click/camref:1101liUFf/ar:CBSSports/destination:https:/www.stubhub.com/carolina-panthers-charlotte-tickets-11-21-2021/event/104827524/" TargetMode="External"/><Relationship Id="rId53" Type="http://schemas.openxmlformats.org/officeDocument/2006/relationships/hyperlink" Target="https://prf.hn/click/camref:1101liUFf/ar:CBSSports/destination:https:/www.stubhub.com/seattle-seahawks-seattle-tickets-11-21-2021/event/104906302/" TargetMode="External"/><Relationship Id="rId58" Type="http://schemas.openxmlformats.org/officeDocument/2006/relationships/hyperlink" Target="https://www.cbssports.com/nfl/teams/PIT/pittsburgh-steelers/" TargetMode="External"/><Relationship Id="rId5" Type="http://schemas.openxmlformats.org/officeDocument/2006/relationships/hyperlink" Target="https://prf.hn/click/camref:1101liUFf/ar:CBSSports/destination:https:/www.stubhub.com/san-francisco-49ers-santa-clara-tickets-11-15-2021/event/104827555/" TargetMode="External"/><Relationship Id="rId61" Type="http://schemas.openxmlformats.org/officeDocument/2006/relationships/hyperlink" Target="https://prf.hn/click/camref:1101liUFf/ar:CBSSports/destination:https:/www.stubhub.com/los-angeles-chargers-inglewood-tickets-11-21-2021/event/104826764/" TargetMode="External"/><Relationship Id="rId19" Type="http://schemas.openxmlformats.org/officeDocument/2006/relationships/hyperlink" Target="https://www.cbssports.com/nfl/teams/MIN/minnesota-vikings/" TargetMode="External"/><Relationship Id="rId14" Type="http://schemas.openxmlformats.org/officeDocument/2006/relationships/hyperlink" Target="https://www.cbssports.com/nfl/teams/BAL/baltimore-ravens/" TargetMode="External"/><Relationship Id="rId22" Type="http://schemas.openxmlformats.org/officeDocument/2006/relationships/hyperlink" Target="https://www.cbssports.com/nfl/teams/HOU/houston-texans/" TargetMode="External"/><Relationship Id="rId27" Type="http://schemas.openxmlformats.org/officeDocument/2006/relationships/hyperlink" Target="https://www.cbssports.com/nfl/teams/BUF/buffalo-bills/" TargetMode="External"/><Relationship Id="rId30" Type="http://schemas.openxmlformats.org/officeDocument/2006/relationships/hyperlink" Target="https://www.cbssports.com/nfl/teams/MIA/miami-dolphins/" TargetMode="External"/><Relationship Id="rId35" Type="http://schemas.openxmlformats.org/officeDocument/2006/relationships/hyperlink" Target="https://www.cbssports.com/nfl/teams/PHI/philadelphia-eagles/" TargetMode="External"/><Relationship Id="rId43" Type="http://schemas.openxmlformats.org/officeDocument/2006/relationships/hyperlink" Target="https://www.cbssports.com/nfl/teams/CAR/carolina-panthers/" TargetMode="External"/><Relationship Id="rId48" Type="http://schemas.openxmlformats.org/officeDocument/2006/relationships/hyperlink" Target="https://www.cbssports.com/nfl/gametracker/live/NFL_20211121_CIN@LV/" TargetMode="External"/><Relationship Id="rId56" Type="http://schemas.openxmlformats.org/officeDocument/2006/relationships/hyperlink" Target="https://www.cbssports.com/nfl/gametracker/live/NFL_20211121_DAL@KC/" TargetMode="External"/><Relationship Id="rId8" Type="http://schemas.openxmlformats.org/officeDocument/2006/relationships/hyperlink" Target="https://www.cbssports.com/nfl/gametracker/live/NFL_20211118_NE@ATL/" TargetMode="External"/><Relationship Id="rId51" Type="http://schemas.openxmlformats.org/officeDocument/2006/relationships/hyperlink" Target="https://www.cbssports.com/nfl/teams/SEA/seattle-seahawks/" TargetMode="External"/><Relationship Id="rId3" Type="http://schemas.openxmlformats.org/officeDocument/2006/relationships/hyperlink" Target="https://www.cbssports.com/nfl/teams/SF/san-francisco-49ers/" TargetMode="External"/><Relationship Id="rId12" Type="http://schemas.openxmlformats.org/officeDocument/2006/relationships/hyperlink" Target="https://www.cbssports.com/nfl/gametracker/live/NFL_20211121_DET@CLE/" TargetMode="External"/><Relationship Id="rId17" Type="http://schemas.openxmlformats.org/officeDocument/2006/relationships/hyperlink" Target="https://prf.hn/click/camref:1101liUFf/ar:CBSSports/destination:https:/www.stubhub.com/chicago-bears-chicago-tickets-11-21-2021/event/104827479/" TargetMode="External"/><Relationship Id="rId25" Type="http://schemas.openxmlformats.org/officeDocument/2006/relationships/hyperlink" Target="https://prf.hn/click/camref:1101liUFf/ar:CBSSports/destination:https:/www.stubhub.com/tennessee-titans-nashville-tickets-11-21-2021/event/104828066/" TargetMode="External"/><Relationship Id="rId33" Type="http://schemas.openxmlformats.org/officeDocument/2006/relationships/hyperlink" Target="https://prf.hn/click/camref:1101liUFf/ar:CBSSports/destination:https:/www.stubhub.com/new-york-jets-east-rutherford-tickets-11-21-2021/event/104828009/" TargetMode="External"/><Relationship Id="rId38" Type="http://schemas.openxmlformats.org/officeDocument/2006/relationships/hyperlink" Target="https://www.cbssports.com/nfl/teams/SF/san-francisco-49ers/" TargetMode="External"/><Relationship Id="rId46" Type="http://schemas.openxmlformats.org/officeDocument/2006/relationships/hyperlink" Target="https://www.cbssports.com/nfl/teams/CIN/cincinnati-bengals/" TargetMode="External"/><Relationship Id="rId59" Type="http://schemas.openxmlformats.org/officeDocument/2006/relationships/hyperlink" Target="https://www.cbssports.com/nfl/teams/LAC/los-angeles-chargers/" TargetMode="External"/><Relationship Id="rId20" Type="http://schemas.openxmlformats.org/officeDocument/2006/relationships/hyperlink" Target="https://www.cbssports.com/nfl/gametracker/live/NFL_20211121_GB@MIN/" TargetMode="External"/><Relationship Id="rId41" Type="http://schemas.openxmlformats.org/officeDocument/2006/relationships/hyperlink" Target="https://prf.hn/click/camref:1101liUFf/ar:CBSSports/destination:https:/www.stubhub.com/jacksonville-jaguars-jacksonville-tickets-11-21-2021/event/104827216/" TargetMode="External"/><Relationship Id="rId54" Type="http://schemas.openxmlformats.org/officeDocument/2006/relationships/hyperlink" Target="https://www.cbssports.com/nfl/teams/DAL/dallas-cowboys/" TargetMode="External"/><Relationship Id="rId62" Type="http://schemas.openxmlformats.org/officeDocument/2006/relationships/printerSettings" Target="../printerSettings/printerSettings5.bin"/><Relationship Id="rId1" Type="http://schemas.openxmlformats.org/officeDocument/2006/relationships/hyperlink" Target="https://www.cbssports.com/nhl/schedules" TargetMode="External"/><Relationship Id="rId6" Type="http://schemas.openxmlformats.org/officeDocument/2006/relationships/hyperlink" Target="https://www.cbssports.com/nfl/teams/NE/new-england-patriots/" TargetMode="External"/><Relationship Id="rId15" Type="http://schemas.openxmlformats.org/officeDocument/2006/relationships/hyperlink" Target="https://www.cbssports.com/nfl/teams/CHI/chicago-bears/" TargetMode="External"/><Relationship Id="rId23" Type="http://schemas.openxmlformats.org/officeDocument/2006/relationships/hyperlink" Target="https://www.cbssports.com/nfl/teams/TEN/tennessee-titans/" TargetMode="External"/><Relationship Id="rId28" Type="http://schemas.openxmlformats.org/officeDocument/2006/relationships/hyperlink" Target="https://www.cbssports.com/nfl/gametracker/live/NFL_20211121_IND@BUF/" TargetMode="External"/><Relationship Id="rId36" Type="http://schemas.openxmlformats.org/officeDocument/2006/relationships/hyperlink" Target="https://www.cbssports.com/nfl/gametracker/live/NFL_20211121_NO@PHI/" TargetMode="External"/><Relationship Id="rId49" Type="http://schemas.openxmlformats.org/officeDocument/2006/relationships/hyperlink" Target="https://prf.hn/click/camref:1101liUFf/ar:CBSSports/destination:https:/www.stubhub.com/las-vegas-raiders-las-vegas-tickets-11-21-2021/event/104826748/" TargetMode="External"/><Relationship Id="rId57" Type="http://schemas.openxmlformats.org/officeDocument/2006/relationships/hyperlink" Target="https://prf.hn/click/camref:1101liUFf/ar:CBSSports/destination:https:/www.stubhub.com/kansas-city-chiefs-kansas-city-tickets-11-21-2021/event/104828071/" TargetMode="External"/><Relationship Id="rId10" Type="http://schemas.openxmlformats.org/officeDocument/2006/relationships/hyperlink" Target="https://www.cbssports.com/nfl/teams/DET/detroit-lions/" TargetMode="External"/><Relationship Id="rId31" Type="http://schemas.openxmlformats.org/officeDocument/2006/relationships/hyperlink" Target="https://www.cbssports.com/nfl/teams/NYJ/new-york-jets/" TargetMode="External"/><Relationship Id="rId44" Type="http://schemas.openxmlformats.org/officeDocument/2006/relationships/hyperlink" Target="https://www.cbssports.com/nfl/gametracker/live/NFL_20211121_WAS@CAR/" TargetMode="External"/><Relationship Id="rId52" Type="http://schemas.openxmlformats.org/officeDocument/2006/relationships/hyperlink" Target="https://www.cbssports.com/nfl/gametracker/live/NFL_20211121_ARI@SEA/" TargetMode="External"/><Relationship Id="rId60" Type="http://schemas.openxmlformats.org/officeDocument/2006/relationships/hyperlink" Target="https://www.cbssports.com/nfl/gametracker/live/NFL_20211121_PIT@LAC/" TargetMode="External"/><Relationship Id="rId4" Type="http://schemas.openxmlformats.org/officeDocument/2006/relationships/hyperlink" Target="https://www.cbssports.com/nfl/gametracker/live/NFL_20211115_LAR@SF/" TargetMode="External"/><Relationship Id="rId9" Type="http://schemas.openxmlformats.org/officeDocument/2006/relationships/hyperlink" Target="https://prf.hn/click/camref:1101liUFf/ar:CBSSports/destination:https:/www.stubhub.com/atlanta-falcons-atlanta-tickets-11-18-2021/event/104828444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f.hn/click/camref:1101liUFf/ar:CBSSports/destination:https:/www.stubhub.com/anaheim-ducks-anaheim-tickets-11-18-2021/event/104910445/" TargetMode="External"/><Relationship Id="rId21" Type="http://schemas.openxmlformats.org/officeDocument/2006/relationships/hyperlink" Target="https://prf.hn/click/camref:1101liUFf/ar:CBSSports/destination:https:/www.stubhub.com/new-jersey-devils-newark-tickets-11-16-2021/event/104911539/" TargetMode="External"/><Relationship Id="rId42" Type="http://schemas.openxmlformats.org/officeDocument/2006/relationships/hyperlink" Target="https://www.cbssports.com/nhl/teams/EDM/edmonton-oilers/" TargetMode="External"/><Relationship Id="rId63" Type="http://schemas.openxmlformats.org/officeDocument/2006/relationships/hyperlink" Target="https://www.cbssports.com/nhl/teams/SEA/seattle-kraken/" TargetMode="External"/><Relationship Id="rId84" Type="http://schemas.openxmlformats.org/officeDocument/2006/relationships/hyperlink" Target="https://www.cbssports.com/nhl/gametracker/live/NHL_20211118_NSH@OTT/" TargetMode="External"/><Relationship Id="rId138" Type="http://schemas.openxmlformats.org/officeDocument/2006/relationships/hyperlink" Target="https://www.cbssports.com/nhl/teams/MIN/minnesota-wild/" TargetMode="External"/><Relationship Id="rId159" Type="http://schemas.openxmlformats.org/officeDocument/2006/relationships/hyperlink" Target="https://www.cbssports.com/nhl/teams/DAL/dallas-stars/" TargetMode="External"/><Relationship Id="rId170" Type="http://schemas.openxmlformats.org/officeDocument/2006/relationships/hyperlink" Target="https://www.cbssports.com/nhl/teams/CLB/columbus-blue-jackets/" TargetMode="External"/><Relationship Id="rId191" Type="http://schemas.openxmlformats.org/officeDocument/2006/relationships/hyperlink" Target="https://www.cbssports.com/nhl/teams/NYI/new-york-islanders/" TargetMode="External"/><Relationship Id="rId205" Type="http://schemas.openxmlformats.org/officeDocument/2006/relationships/hyperlink" Target="https://prf.hn/click/camref:1101liUFf/ar:CBSSports/destination:https:/www.stubhub.com/los-angeles-kings-los-angeles-tickets-11-21-2021/event/104908999/" TargetMode="External"/><Relationship Id="rId107" Type="http://schemas.openxmlformats.org/officeDocument/2006/relationships/hyperlink" Target="https://www.cbssports.com/nhl/teams/ARI/arizona-coyotes/" TargetMode="External"/><Relationship Id="rId11" Type="http://schemas.openxmlformats.org/officeDocument/2006/relationships/hyperlink" Target="https://www.cbssports.com/nhl/teams/TOR/toronto-maple-leafs/" TargetMode="External"/><Relationship Id="rId32" Type="http://schemas.openxmlformats.org/officeDocument/2006/relationships/hyperlink" Target="https://www.cbssports.com/nhl/gametracker/live/NHL_20211116_BUF@PIT/" TargetMode="External"/><Relationship Id="rId53" Type="http://schemas.openxmlformats.org/officeDocument/2006/relationships/hyperlink" Target="https://prf.hn/click/camref:1101liUFf/ar:CBSSports/destination:https:/www.stubhub.com/vegas-golden-knights-las-vegas-tickets-11-16-2021/event/104909956/" TargetMode="External"/><Relationship Id="rId74" Type="http://schemas.openxmlformats.org/officeDocument/2006/relationships/hyperlink" Target="https://www.cbssports.com/nhl/teams/NYR/new-york-rangers/" TargetMode="External"/><Relationship Id="rId128" Type="http://schemas.openxmlformats.org/officeDocument/2006/relationships/hyperlink" Target="https://www.cbssports.com/nhl/gametracker/live/NHL_20211120_NYR@OTT/" TargetMode="External"/><Relationship Id="rId149" Type="http://schemas.openxmlformats.org/officeDocument/2006/relationships/hyperlink" Target="https://prf.hn/click/camref:1101liUFf/ar:CBSSports/destination:https:/www.stubhub.com/montreal-canadiens-tickets-montreal-bell-centre-11-20-2021/event/104911737/" TargetMode="External"/><Relationship Id="rId5" Type="http://schemas.openxmlformats.org/officeDocument/2006/relationships/hyperlink" Target="https://prf.hn/click/camref:1101liUFf/ar:CBSSports/destination:https:/www.stubhub.com/tampa-bay-lightning-tampa-tickets-11-15-2021/event/104910706/" TargetMode="External"/><Relationship Id="rId95" Type="http://schemas.openxmlformats.org/officeDocument/2006/relationships/hyperlink" Target="https://www.cbssports.com/nhl/teams/STL/st-louis-blues/" TargetMode="External"/><Relationship Id="rId160" Type="http://schemas.openxmlformats.org/officeDocument/2006/relationships/hyperlink" Target="https://www.cbssports.com/nhl/gametracker/live/NHL_20211120_STL@DAL/" TargetMode="External"/><Relationship Id="rId181" Type="http://schemas.openxmlformats.org/officeDocument/2006/relationships/hyperlink" Target="https://prf.hn/click/camref:1101liUFf/ar:CBSSports/destination:https:/www.stubhub.com/tampa-bay-lightning-tampa-tickets-11-21-2021/event/104910714/" TargetMode="External"/><Relationship Id="rId22" Type="http://schemas.openxmlformats.org/officeDocument/2006/relationships/hyperlink" Target="https://www.cbssports.com/nhl/teams/MON/montreal-canadiens/" TargetMode="External"/><Relationship Id="rId43" Type="http://schemas.openxmlformats.org/officeDocument/2006/relationships/hyperlink" Target="https://www.cbssports.com/nhl/teams/WPG/winnipeg-jets/" TargetMode="External"/><Relationship Id="rId64" Type="http://schemas.openxmlformats.org/officeDocument/2006/relationships/hyperlink" Target="https://www.cbssports.com/nhl/gametracker/live/NHL_20211117_CHI@SEA/" TargetMode="External"/><Relationship Id="rId118" Type="http://schemas.openxmlformats.org/officeDocument/2006/relationships/hyperlink" Target="https://www.cbssports.com/nhl/teams/WPG/winnipeg-jets/" TargetMode="External"/><Relationship Id="rId139" Type="http://schemas.openxmlformats.org/officeDocument/2006/relationships/hyperlink" Target="https://www.cbssports.com/nhl/teams/FLA/florida-panthers/" TargetMode="External"/><Relationship Id="rId85" Type="http://schemas.openxmlformats.org/officeDocument/2006/relationships/hyperlink" Target="https://prf.hn/click/camref:1101liUFf/ar:CBSSports/destination:https:/www.stubhub.com/ottawa-senators-tickets-kanata-canadian-tire-centre-11-18-2021/event/104912007/" TargetMode="External"/><Relationship Id="rId150" Type="http://schemas.openxmlformats.org/officeDocument/2006/relationships/hyperlink" Target="https://www.cbssports.com/nhl/teams/CGY/calgary-flames/" TargetMode="External"/><Relationship Id="rId171" Type="http://schemas.openxmlformats.org/officeDocument/2006/relationships/hyperlink" Target="https://www.cbssports.com/nhl/teams/LV/vegas-golden-knights/" TargetMode="External"/><Relationship Id="rId192" Type="http://schemas.openxmlformats.org/officeDocument/2006/relationships/hyperlink" Target="https://www.cbssports.com/nhl/gametracker/live/NHL_20211121_TOR@NYI/" TargetMode="External"/><Relationship Id="rId206" Type="http://schemas.openxmlformats.org/officeDocument/2006/relationships/printerSettings" Target="../printerSettings/printerSettings6.bin"/><Relationship Id="rId12" Type="http://schemas.openxmlformats.org/officeDocument/2006/relationships/hyperlink" Target="https://www.cbssports.com/nhl/gametracker/live/NHL_20211116_NSH@TOR/" TargetMode="External"/><Relationship Id="rId33" Type="http://schemas.openxmlformats.org/officeDocument/2006/relationships/hyperlink" Target="https://prf.hn/click/camref:1101liUFf/ar:CBSSports/destination:https:/www.stubhub.com/pittsburgh-penguins-pittsburgh-tickets-11-16-2021/event/104911143/" TargetMode="External"/><Relationship Id="rId108" Type="http://schemas.openxmlformats.org/officeDocument/2006/relationships/hyperlink" Target="https://www.cbssports.com/nhl/gametracker/live/NHL_20211118_CLB@ARI/" TargetMode="External"/><Relationship Id="rId129" Type="http://schemas.openxmlformats.org/officeDocument/2006/relationships/hyperlink" Target="https://prf.hn/click/camref:1101liUFf/ar:CBSSports/destination:https:/www.stubhub.com/ottawa-senators-tickets-kanata-canadian-tire-centre-11-20-2021/event/104911279/" TargetMode="External"/><Relationship Id="rId54" Type="http://schemas.openxmlformats.org/officeDocument/2006/relationships/hyperlink" Target="https://www.cbssports.com/nhl/teams/WAS/washington-capitals/" TargetMode="External"/><Relationship Id="rId75" Type="http://schemas.openxmlformats.org/officeDocument/2006/relationships/hyperlink" Target="https://www.cbssports.com/nhl/teams/TOR/toronto-maple-leafs/" TargetMode="External"/><Relationship Id="rId96" Type="http://schemas.openxmlformats.org/officeDocument/2006/relationships/hyperlink" Target="https://www.cbssports.com/nhl/gametracker/live/NHL_20211118_SJ@STL/" TargetMode="External"/><Relationship Id="rId140" Type="http://schemas.openxmlformats.org/officeDocument/2006/relationships/hyperlink" Target="https://www.cbssports.com/nhl/gametracker/live/NHL_20211120_MIN@FLA/" TargetMode="External"/><Relationship Id="rId161" Type="http://schemas.openxmlformats.org/officeDocument/2006/relationships/hyperlink" Target="https://prf.hn/click/camref:1101liUFf/ar:CBSSports/destination:https:/www.stubhub.com/dallas-stars-dallas-tickets-11-20-2021/event/104911462/" TargetMode="External"/><Relationship Id="rId182" Type="http://schemas.openxmlformats.org/officeDocument/2006/relationships/hyperlink" Target="https://www.cbssports.com/nhl/teams/BUF/buffalo-sabres/" TargetMode="External"/><Relationship Id="rId6" Type="http://schemas.openxmlformats.org/officeDocument/2006/relationships/hyperlink" Target="https://www.cbssports.com/nhl/teams/DET/detroit-red-wings/" TargetMode="External"/><Relationship Id="rId23" Type="http://schemas.openxmlformats.org/officeDocument/2006/relationships/hyperlink" Target="https://www.cbssports.com/nhl/teams/NYR/new-york-rangers/" TargetMode="External"/><Relationship Id="rId119" Type="http://schemas.openxmlformats.org/officeDocument/2006/relationships/hyperlink" Target="https://www.cbssports.com/nhl/teams/VAN/vancouver-canucks/" TargetMode="External"/><Relationship Id="rId44" Type="http://schemas.openxmlformats.org/officeDocument/2006/relationships/hyperlink" Target="https://www.cbssports.com/nhl/gametracker/live/NHL_20211116_EDM@WPG/" TargetMode="External"/><Relationship Id="rId65" Type="http://schemas.openxmlformats.org/officeDocument/2006/relationships/hyperlink" Target="https://prf.hn/click/camref:1101liUFf/ar:CBSSports/destination:https:/www.stubhub.com/seattle-kraken-seattle-tickets-11-17-2021/event/104911604/" TargetMode="External"/><Relationship Id="rId86" Type="http://schemas.openxmlformats.org/officeDocument/2006/relationships/hyperlink" Target="https://www.cbssports.com/nhl/teams/NJ/new-jersey-devils/" TargetMode="External"/><Relationship Id="rId130" Type="http://schemas.openxmlformats.org/officeDocument/2006/relationships/hyperlink" Target="https://www.cbssports.com/nhl/teams/NJ/new-jersey-devils/" TargetMode="External"/><Relationship Id="rId151" Type="http://schemas.openxmlformats.org/officeDocument/2006/relationships/hyperlink" Target="https://www.cbssports.com/nhl/teams/NYI/new-york-islanders/" TargetMode="External"/><Relationship Id="rId172" Type="http://schemas.openxmlformats.org/officeDocument/2006/relationships/hyperlink" Target="https://www.cbssports.com/nhl/gametracker/live/NHL_20211120_CLB@LV/" TargetMode="External"/><Relationship Id="rId193" Type="http://schemas.openxmlformats.org/officeDocument/2006/relationships/hyperlink" Target="https://prf.hn/click/camref:1101liUFf/ar:CBSSports/destination:https:/www.stubhub.com/new-york-islanders-elmont-tickets-11-21-2021/event/104910633/" TargetMode="External"/><Relationship Id="rId207" Type="http://schemas.openxmlformats.org/officeDocument/2006/relationships/drawing" Target="../drawings/drawing2.xml"/><Relationship Id="rId13" Type="http://schemas.openxmlformats.org/officeDocument/2006/relationships/hyperlink" Target="https://prf.hn/click/camref:1101liUFf/ar:CBSSports/destination:https:/www.stubhub.com/toronto-maple-leafs-tickets-toronto-scotiabank-arena-11-16-2021/event/104912107/" TargetMode="External"/><Relationship Id="rId109" Type="http://schemas.openxmlformats.org/officeDocument/2006/relationships/hyperlink" Target="https://prf.hn/click/camref:1101liUFf/ar:CBSSports/destination:https:/www.stubhub.com/arizona-coyotes-glendale-tickets-11-18-2021/event/104909788/" TargetMode="External"/><Relationship Id="rId34" Type="http://schemas.openxmlformats.org/officeDocument/2006/relationships/hyperlink" Target="https://www.cbssports.com/nhl/teams/ARI/arizona-coyotes/" TargetMode="External"/><Relationship Id="rId55" Type="http://schemas.openxmlformats.org/officeDocument/2006/relationships/hyperlink" Target="https://www.cbssports.com/nhl/teams/ANA/anaheim-ducks/" TargetMode="External"/><Relationship Id="rId76" Type="http://schemas.openxmlformats.org/officeDocument/2006/relationships/hyperlink" Target="https://www.cbssports.com/nhl/gametracker/live/NHL_20211118_NYR@TOR/" TargetMode="External"/><Relationship Id="rId97" Type="http://schemas.openxmlformats.org/officeDocument/2006/relationships/hyperlink" Target="https://prf.hn/click/camref:1101liUFf/ar:CBSSports/destination:https:/www.stubhub.com/st-louis-blues-saint-louis-tickets-11-18-2021/event/104908890/" TargetMode="External"/><Relationship Id="rId120" Type="http://schemas.openxmlformats.org/officeDocument/2006/relationships/hyperlink" Target="https://www.cbssports.com/nhl/gametracker/live/NHL_20211119_WPG@VAN/" TargetMode="External"/><Relationship Id="rId141" Type="http://schemas.openxmlformats.org/officeDocument/2006/relationships/hyperlink" Target="https://prf.hn/click/camref:1101liUFf/ar:CBSSports/destination:https:/www.stubhub.com/florida-panthers-sunrise-tickets-11-20-2021/event/104909707/" TargetMode="External"/><Relationship Id="rId7" Type="http://schemas.openxmlformats.org/officeDocument/2006/relationships/hyperlink" Target="https://www.cbssports.com/nhl/teams/CLB/columbus-blue-jackets/" TargetMode="External"/><Relationship Id="rId162" Type="http://schemas.openxmlformats.org/officeDocument/2006/relationships/hyperlink" Target="https://www.cbssports.com/nhl/teams/DET/detroit-red-wings/" TargetMode="External"/><Relationship Id="rId183" Type="http://schemas.openxmlformats.org/officeDocument/2006/relationships/hyperlink" Target="https://www.cbssports.com/nhl/teams/NYR/new-york-rangers/" TargetMode="External"/><Relationship Id="rId24" Type="http://schemas.openxmlformats.org/officeDocument/2006/relationships/hyperlink" Target="https://www.cbssports.com/nhl/gametracker/live/NHL_20211116_MON@NYR/" TargetMode="External"/><Relationship Id="rId40" Type="http://schemas.openxmlformats.org/officeDocument/2006/relationships/hyperlink" Target="https://www.cbssports.com/nhl/gametracker/live/NHL_20211116_SJ@MIN/" TargetMode="External"/><Relationship Id="rId45" Type="http://schemas.openxmlformats.org/officeDocument/2006/relationships/hyperlink" Target="https://prf.hn/click/camref:1101liUFf/ar:CBSSports/destination:https:/www.stubhub.com/winnipeg-jets-tickets-winnipeg-canada-life-centre-11-16-2021/event/104909727/" TargetMode="External"/><Relationship Id="rId66" Type="http://schemas.openxmlformats.org/officeDocument/2006/relationships/hyperlink" Target="https://www.cbssports.com/nhl/teams/WAS/washington-capitals/" TargetMode="External"/><Relationship Id="rId87" Type="http://schemas.openxmlformats.org/officeDocument/2006/relationships/hyperlink" Target="https://www.cbssports.com/nhl/teams/FLA/florida-panthers/" TargetMode="External"/><Relationship Id="rId110" Type="http://schemas.openxmlformats.org/officeDocument/2006/relationships/hyperlink" Target="https://www.cbssports.com/nhl/teams/DET/detroit-red-wings/" TargetMode="External"/><Relationship Id="rId115" Type="http://schemas.openxmlformats.org/officeDocument/2006/relationships/hyperlink" Target="https://www.cbssports.com/nhl/teams/ANA/anaheim-ducks/" TargetMode="External"/><Relationship Id="rId131" Type="http://schemas.openxmlformats.org/officeDocument/2006/relationships/hyperlink" Target="https://www.cbssports.com/nhl/teams/TB/tampa-bay-lightning/" TargetMode="External"/><Relationship Id="rId136" Type="http://schemas.openxmlformats.org/officeDocument/2006/relationships/hyperlink" Target="https://www.cbssports.com/nhl/gametracker/live/NHL_20211120_CAR@LA/" TargetMode="External"/><Relationship Id="rId157" Type="http://schemas.openxmlformats.org/officeDocument/2006/relationships/hyperlink" Target="https://prf.hn/click/camref:1101liUFf/ar:CBSSports/destination:https:/www.stubhub.com/philadelphia-flyers-philadelphia-tickets-11-20-2021/event/104909544/" TargetMode="External"/><Relationship Id="rId178" Type="http://schemas.openxmlformats.org/officeDocument/2006/relationships/hyperlink" Target="https://www.cbssports.com/nhl/teams/MIN/minnesota-wild/" TargetMode="External"/><Relationship Id="rId61" Type="http://schemas.openxmlformats.org/officeDocument/2006/relationships/hyperlink" Target="https://prf.hn/click/camref:1101liUFf/ar:CBSSports/destination:https:/www.stubhub.com/vancouver-canucks-tickets-vancouver-rogers-arena-11-17-2021/event/104910463/" TargetMode="External"/><Relationship Id="rId82" Type="http://schemas.openxmlformats.org/officeDocument/2006/relationships/hyperlink" Target="https://www.cbssports.com/nhl/teams/NSH/nashville-predators/" TargetMode="External"/><Relationship Id="rId152" Type="http://schemas.openxmlformats.org/officeDocument/2006/relationships/hyperlink" Target="https://www.cbssports.com/nhl/gametracker/live/NHL_20211120_CGY@NYI/" TargetMode="External"/><Relationship Id="rId173" Type="http://schemas.openxmlformats.org/officeDocument/2006/relationships/hyperlink" Target="https://prf.hn/click/camref:1101liUFf/ar:CBSSports/destination:https:/www.stubhub.com/vegas-golden-knights-las-vegas-tickets-11-20-2021/event/104911765/" TargetMode="External"/><Relationship Id="rId194" Type="http://schemas.openxmlformats.org/officeDocument/2006/relationships/hyperlink" Target="https://www.cbssports.com/nhl/teams/CHI/chicago-blackhawks/" TargetMode="External"/><Relationship Id="rId199" Type="http://schemas.openxmlformats.org/officeDocument/2006/relationships/hyperlink" Target="https://www.cbssports.com/nhl/teams/SEA/seattle-kraken/" TargetMode="External"/><Relationship Id="rId203" Type="http://schemas.openxmlformats.org/officeDocument/2006/relationships/hyperlink" Target="https://www.cbssports.com/nhl/teams/LA/los-angeles-kings/" TargetMode="External"/><Relationship Id="rId19" Type="http://schemas.openxmlformats.org/officeDocument/2006/relationships/hyperlink" Target="https://www.cbssports.com/nhl/teams/NJ/new-jersey-devils/" TargetMode="External"/><Relationship Id="rId14" Type="http://schemas.openxmlformats.org/officeDocument/2006/relationships/hyperlink" Target="https://www.cbssports.com/nhl/teams/NYI/new-york-islanders/" TargetMode="External"/><Relationship Id="rId30" Type="http://schemas.openxmlformats.org/officeDocument/2006/relationships/hyperlink" Target="https://www.cbssports.com/nhl/teams/BUF/buffalo-sabres/" TargetMode="External"/><Relationship Id="rId35" Type="http://schemas.openxmlformats.org/officeDocument/2006/relationships/hyperlink" Target="https://www.cbssports.com/nhl/teams/STL/st-louis-blues/" TargetMode="External"/><Relationship Id="rId56" Type="http://schemas.openxmlformats.org/officeDocument/2006/relationships/hyperlink" Target="https://www.cbssports.com/nhl/gametracker/live/NHL_20211116_WAS@ANA/" TargetMode="External"/><Relationship Id="rId77" Type="http://schemas.openxmlformats.org/officeDocument/2006/relationships/hyperlink" Target="https://prf.hn/click/camref:1101liUFf/ar:CBSSports/destination:https:/www.stubhub.com/toronto-maple-leafs-tickets-toronto-scotiabank-arena-11-18-2021/event/104912110/" TargetMode="External"/><Relationship Id="rId100" Type="http://schemas.openxmlformats.org/officeDocument/2006/relationships/hyperlink" Target="https://www.cbssports.com/nhl/gametracker/live/NHL_20211118_DAL@MIN/" TargetMode="External"/><Relationship Id="rId105" Type="http://schemas.openxmlformats.org/officeDocument/2006/relationships/hyperlink" Target="https://prf.hn/click/camref:1101liUFf/ar:CBSSports/destination:https:/www.stubhub.com/edmonton-oilers-tickets-edmonton-rogers-place-11-18-2021/event/104910864/" TargetMode="External"/><Relationship Id="rId126" Type="http://schemas.openxmlformats.org/officeDocument/2006/relationships/hyperlink" Target="https://www.cbssports.com/nhl/teams/NYR/new-york-rangers/" TargetMode="External"/><Relationship Id="rId147" Type="http://schemas.openxmlformats.org/officeDocument/2006/relationships/hyperlink" Target="https://www.cbssports.com/nhl/teams/MON/montreal-canadiens/" TargetMode="External"/><Relationship Id="rId168" Type="http://schemas.openxmlformats.org/officeDocument/2006/relationships/hyperlink" Target="https://www.cbssports.com/nhl/gametracker/live/NHL_20211120_CHI@EDM/" TargetMode="External"/><Relationship Id="rId8" Type="http://schemas.openxmlformats.org/officeDocument/2006/relationships/hyperlink" Target="https://www.cbssports.com/nhl/gametracker/live/NHL_20211115_DET@CLB/" TargetMode="External"/><Relationship Id="rId51" Type="http://schemas.openxmlformats.org/officeDocument/2006/relationships/hyperlink" Target="https://www.cbssports.com/nhl/teams/LV/vegas-golden-knights/" TargetMode="External"/><Relationship Id="rId72" Type="http://schemas.openxmlformats.org/officeDocument/2006/relationships/hyperlink" Target="https://www.cbssports.com/nhl/gametracker/live/NHL_20211118_CGY@BUF/" TargetMode="External"/><Relationship Id="rId93" Type="http://schemas.openxmlformats.org/officeDocument/2006/relationships/hyperlink" Target="https://prf.hn/click/camref:1101liUFf/ar:CBSSports/destination:https:/www.stubhub.com/philadelphia-flyers-philadelphia-tickets-11-18-2021/event/104911383/" TargetMode="External"/><Relationship Id="rId98" Type="http://schemas.openxmlformats.org/officeDocument/2006/relationships/hyperlink" Target="https://www.cbssports.com/nhl/teams/DAL/dallas-stars/" TargetMode="External"/><Relationship Id="rId121" Type="http://schemas.openxmlformats.org/officeDocument/2006/relationships/hyperlink" Target="https://prf.hn/click/camref:1101liUFf/ar:CBSSports/destination:https:/www.stubhub.com/vancouver-canucks-tickets-vancouver-rogers-arena-11-19-2021/event/104909357/" TargetMode="External"/><Relationship Id="rId142" Type="http://schemas.openxmlformats.org/officeDocument/2006/relationships/hyperlink" Target="https://www.cbssports.com/nhl/teams/PIT/pittsburgh-penguins/" TargetMode="External"/><Relationship Id="rId163" Type="http://schemas.openxmlformats.org/officeDocument/2006/relationships/hyperlink" Target="https://www.cbssports.com/nhl/teams/ARI/arizona-coyotes/" TargetMode="External"/><Relationship Id="rId184" Type="http://schemas.openxmlformats.org/officeDocument/2006/relationships/hyperlink" Target="https://www.cbssports.com/nhl/gametracker/live/NHL_20211121_BUF@NYR/" TargetMode="External"/><Relationship Id="rId189" Type="http://schemas.openxmlformats.org/officeDocument/2006/relationships/hyperlink" Target="https://prf.hn/click/camref:1101liUFf/ar:CBSSports/destination:https:/www.stubhub.com/boston-bruins-boston-tickets-11-21-2021/event/104910419/" TargetMode="External"/><Relationship Id="rId3" Type="http://schemas.openxmlformats.org/officeDocument/2006/relationships/hyperlink" Target="https://www.cbssports.com/nhl/teams/TB/tampa-bay-lightning/" TargetMode="External"/><Relationship Id="rId25" Type="http://schemas.openxmlformats.org/officeDocument/2006/relationships/hyperlink" Target="https://prf.hn/click/camref:1101liUFf/ar:CBSSports/destination:https:/www.stubhub.com/new-york-rangers-new-york-tickets-11-16-2021/event/104910855/" TargetMode="External"/><Relationship Id="rId46" Type="http://schemas.openxmlformats.org/officeDocument/2006/relationships/hyperlink" Target="https://www.cbssports.com/nhl/teams/DET/detroit-red-wings/" TargetMode="External"/><Relationship Id="rId67" Type="http://schemas.openxmlformats.org/officeDocument/2006/relationships/hyperlink" Target="https://www.cbssports.com/nhl/teams/LA/los-angeles-kings/" TargetMode="External"/><Relationship Id="rId116" Type="http://schemas.openxmlformats.org/officeDocument/2006/relationships/hyperlink" Target="https://www.cbssports.com/nhl/gametracker/live/NHL_20211118_CAR@ANA/" TargetMode="External"/><Relationship Id="rId137" Type="http://schemas.openxmlformats.org/officeDocument/2006/relationships/hyperlink" Target="https://prf.hn/click/camref:1101liUFf/ar:CBSSports/destination:https:/www.stubhub.com/los-angeles-kings-los-angeles-tickets-11-20-2021/event/104910703/" TargetMode="External"/><Relationship Id="rId158" Type="http://schemas.openxmlformats.org/officeDocument/2006/relationships/hyperlink" Target="https://www.cbssports.com/nhl/teams/STL/st-louis-blues/" TargetMode="External"/><Relationship Id="rId20" Type="http://schemas.openxmlformats.org/officeDocument/2006/relationships/hyperlink" Target="https://www.cbssports.com/nhl/gametracker/live/NHL_20211116_OTT@NJ/" TargetMode="External"/><Relationship Id="rId41" Type="http://schemas.openxmlformats.org/officeDocument/2006/relationships/hyperlink" Target="https://prf.hn/click/camref:1101liUFf/ar:CBSSports/destination:https:/www.stubhub.com/minnesota-wild-saint-paul-tickets-11-16-2021/event/104910565/" TargetMode="External"/><Relationship Id="rId62" Type="http://schemas.openxmlformats.org/officeDocument/2006/relationships/hyperlink" Target="https://www.cbssports.com/nhl/teams/CHI/chicago-blackhawks/" TargetMode="External"/><Relationship Id="rId83" Type="http://schemas.openxmlformats.org/officeDocument/2006/relationships/hyperlink" Target="https://www.cbssports.com/nhl/teams/OTT/ottawa-senators/" TargetMode="External"/><Relationship Id="rId88" Type="http://schemas.openxmlformats.org/officeDocument/2006/relationships/hyperlink" Target="https://www.cbssports.com/nhl/gametracker/live/NHL_20211118_NJ@FLA/" TargetMode="External"/><Relationship Id="rId111" Type="http://schemas.openxmlformats.org/officeDocument/2006/relationships/hyperlink" Target="https://www.cbssports.com/nhl/teams/LV/vegas-golden-knights/" TargetMode="External"/><Relationship Id="rId132" Type="http://schemas.openxmlformats.org/officeDocument/2006/relationships/hyperlink" Target="https://www.cbssports.com/nhl/gametracker/live/NHL_20211120_NJ@TB/" TargetMode="External"/><Relationship Id="rId153" Type="http://schemas.openxmlformats.org/officeDocument/2006/relationships/hyperlink" Target="https://prf.hn/click/camref:1101liUFf/ar:CBSSports/destination:https:/www.stubhub.com/new-york-islanders-elmont-tickets-11-20-2021/event/104910537/" TargetMode="External"/><Relationship Id="rId174" Type="http://schemas.openxmlformats.org/officeDocument/2006/relationships/hyperlink" Target="https://www.cbssports.com/nhl/teams/WAS/washington-capitals/" TargetMode="External"/><Relationship Id="rId179" Type="http://schemas.openxmlformats.org/officeDocument/2006/relationships/hyperlink" Target="https://www.cbssports.com/nhl/teams/TB/tampa-bay-lightning/" TargetMode="External"/><Relationship Id="rId195" Type="http://schemas.openxmlformats.org/officeDocument/2006/relationships/hyperlink" Target="https://www.cbssports.com/nhl/teams/VAN/vancouver-canucks/" TargetMode="External"/><Relationship Id="rId190" Type="http://schemas.openxmlformats.org/officeDocument/2006/relationships/hyperlink" Target="https://www.cbssports.com/nhl/teams/TOR/toronto-maple-leafs/" TargetMode="External"/><Relationship Id="rId204" Type="http://schemas.openxmlformats.org/officeDocument/2006/relationships/hyperlink" Target="https://www.cbssports.com/nhl/gametracker/live/NHL_20211121_ARI@LA/" TargetMode="External"/><Relationship Id="rId15" Type="http://schemas.openxmlformats.org/officeDocument/2006/relationships/hyperlink" Target="https://www.cbssports.com/nhl/teams/FLA/florida-panthers/" TargetMode="External"/><Relationship Id="rId36" Type="http://schemas.openxmlformats.org/officeDocument/2006/relationships/hyperlink" Target="https://www.cbssports.com/nhl/gametracker/live/NHL_20211116_ARI@STL/" TargetMode="External"/><Relationship Id="rId57" Type="http://schemas.openxmlformats.org/officeDocument/2006/relationships/hyperlink" Target="https://prf.hn/click/camref:1101liUFf/ar:CBSSports/destination:https:/www.stubhub.com/anaheim-ducks-anaheim-tickets-11-16-2021/event/104908879/" TargetMode="External"/><Relationship Id="rId106" Type="http://schemas.openxmlformats.org/officeDocument/2006/relationships/hyperlink" Target="https://www.cbssports.com/nhl/teams/CLB/columbus-blue-jackets/" TargetMode="External"/><Relationship Id="rId127" Type="http://schemas.openxmlformats.org/officeDocument/2006/relationships/hyperlink" Target="https://www.cbssports.com/nhl/teams/OTT/ottawa-senators/" TargetMode="External"/><Relationship Id="rId10" Type="http://schemas.openxmlformats.org/officeDocument/2006/relationships/hyperlink" Target="https://www.cbssports.com/nhl/teams/NSH/nashville-predators/" TargetMode="External"/><Relationship Id="rId31" Type="http://schemas.openxmlformats.org/officeDocument/2006/relationships/hyperlink" Target="https://www.cbssports.com/nhl/teams/PIT/pittsburgh-penguins/" TargetMode="External"/><Relationship Id="rId52" Type="http://schemas.openxmlformats.org/officeDocument/2006/relationships/hyperlink" Target="https://www.cbssports.com/nhl/gametracker/live/NHL_20211116_CAR@LV/" TargetMode="External"/><Relationship Id="rId73" Type="http://schemas.openxmlformats.org/officeDocument/2006/relationships/hyperlink" Target="https://prf.hn/click/camref:1101liUFf/ar:CBSSports/destination:https:/www.stubhub.com/buffalo-sabres-buffalo-tickets-11-18-2021/event/104910944/" TargetMode="External"/><Relationship Id="rId78" Type="http://schemas.openxmlformats.org/officeDocument/2006/relationships/hyperlink" Target="https://www.cbssports.com/nhl/teams/PIT/pittsburgh-penguins/" TargetMode="External"/><Relationship Id="rId94" Type="http://schemas.openxmlformats.org/officeDocument/2006/relationships/hyperlink" Target="https://www.cbssports.com/nhl/teams/SJ/san-jose-sharks/" TargetMode="External"/><Relationship Id="rId99" Type="http://schemas.openxmlformats.org/officeDocument/2006/relationships/hyperlink" Target="https://www.cbssports.com/nhl/teams/MIN/minnesota-wild/" TargetMode="External"/><Relationship Id="rId101" Type="http://schemas.openxmlformats.org/officeDocument/2006/relationships/hyperlink" Target="https://prf.hn/click/camref:1101liUFf/ar:CBSSports/destination:https:/www.stubhub.com/minnesota-wild-saint-paul-tickets-11-18-2021/event/104909392/" TargetMode="External"/><Relationship Id="rId122" Type="http://schemas.openxmlformats.org/officeDocument/2006/relationships/hyperlink" Target="https://www.cbssports.com/nhl/teams/COL/colorado-avalanche/" TargetMode="External"/><Relationship Id="rId143" Type="http://schemas.openxmlformats.org/officeDocument/2006/relationships/hyperlink" Target="https://www.cbssports.com/nhl/teams/TOR/toronto-maple-leafs/" TargetMode="External"/><Relationship Id="rId148" Type="http://schemas.openxmlformats.org/officeDocument/2006/relationships/hyperlink" Target="https://www.cbssports.com/nhl/gametracker/live/NHL_20211120_NSH@MON/" TargetMode="External"/><Relationship Id="rId164" Type="http://schemas.openxmlformats.org/officeDocument/2006/relationships/hyperlink" Target="https://www.cbssports.com/nhl/gametracker/live/NHL_20211120_DET@ARI/" TargetMode="External"/><Relationship Id="rId169" Type="http://schemas.openxmlformats.org/officeDocument/2006/relationships/hyperlink" Target="https://prf.hn/click/camref:1101liUFf/ar:CBSSports/destination:https:/www.stubhub.com/edmonton-oilers-tickets-edmonton-rogers-place-11-20-2021/event/104911121/" TargetMode="External"/><Relationship Id="rId185" Type="http://schemas.openxmlformats.org/officeDocument/2006/relationships/hyperlink" Target="https://prf.hn/click/camref:1101liUFf/ar:CBSSports/destination:https:/www.stubhub.com/new-york-rangers-new-york-tickets-11-21-2021/event/104910857/" TargetMode="External"/><Relationship Id="rId4" Type="http://schemas.openxmlformats.org/officeDocument/2006/relationships/hyperlink" Target="https://www.cbssports.com/nhl/gametracker/live/NHL_20211115_NYI@TB/" TargetMode="External"/><Relationship Id="rId9" Type="http://schemas.openxmlformats.org/officeDocument/2006/relationships/hyperlink" Target="https://prf.hn/click/camref:1101liUFf/ar:CBSSports/destination:https:/www.stubhub.com/columbus-blue-jackets-columbus-tickets-11-15-2021/event/104911483/" TargetMode="External"/><Relationship Id="rId180" Type="http://schemas.openxmlformats.org/officeDocument/2006/relationships/hyperlink" Target="https://www.cbssports.com/nhl/gametracker/live/NHL_20211121_MIN@TB/" TargetMode="External"/><Relationship Id="rId26" Type="http://schemas.openxmlformats.org/officeDocument/2006/relationships/hyperlink" Target="https://www.cbssports.com/nhl/teams/CGY/calgary-flames/" TargetMode="External"/><Relationship Id="rId47" Type="http://schemas.openxmlformats.org/officeDocument/2006/relationships/hyperlink" Target="https://www.cbssports.com/nhl/teams/DAL/dallas-stars/" TargetMode="External"/><Relationship Id="rId68" Type="http://schemas.openxmlformats.org/officeDocument/2006/relationships/hyperlink" Target="https://www.cbssports.com/nhl/gametracker/live/NHL_20211117_WAS@LA/" TargetMode="External"/><Relationship Id="rId89" Type="http://schemas.openxmlformats.org/officeDocument/2006/relationships/hyperlink" Target="https://prf.hn/click/camref:1101liUFf/ar:CBSSports/destination:https:/www.stubhub.com/florida-panthers-sunrise-tickets-11-18-2021/event/104909705/" TargetMode="External"/><Relationship Id="rId112" Type="http://schemas.openxmlformats.org/officeDocument/2006/relationships/hyperlink" Target="https://www.cbssports.com/nhl/gametracker/live/NHL_20211118_DET@LV/" TargetMode="External"/><Relationship Id="rId133" Type="http://schemas.openxmlformats.org/officeDocument/2006/relationships/hyperlink" Target="https://prf.hn/click/camref:1101liUFf/ar:CBSSports/destination:https:/www.stubhub.com/tampa-bay-lightning-tampa-tickets-11-20-2021/event/104911002/" TargetMode="External"/><Relationship Id="rId154" Type="http://schemas.openxmlformats.org/officeDocument/2006/relationships/hyperlink" Target="https://www.cbssports.com/nhl/teams/BOS/boston-bruins/" TargetMode="External"/><Relationship Id="rId175" Type="http://schemas.openxmlformats.org/officeDocument/2006/relationships/hyperlink" Target="https://www.cbssports.com/nhl/teams/SJ/san-jose-sharks/" TargetMode="External"/><Relationship Id="rId196" Type="http://schemas.openxmlformats.org/officeDocument/2006/relationships/hyperlink" Target="https://www.cbssports.com/nhl/gametracker/live/NHL_20211121_CHI@VAN/" TargetMode="External"/><Relationship Id="rId200" Type="http://schemas.openxmlformats.org/officeDocument/2006/relationships/hyperlink" Target="https://www.cbssports.com/nhl/gametracker/live/NHL_20211121_WAS@SEA/" TargetMode="External"/><Relationship Id="rId16" Type="http://schemas.openxmlformats.org/officeDocument/2006/relationships/hyperlink" Target="https://www.cbssports.com/nhl/gametracker/live/NHL_20211116_NYI@FLA/" TargetMode="External"/><Relationship Id="rId37" Type="http://schemas.openxmlformats.org/officeDocument/2006/relationships/hyperlink" Target="https://prf.hn/click/camref:1101liUFf/ar:CBSSports/destination:https:/www.stubhub.com/st-louis-blues-saint-louis-tickets-11-16-2021/event/104910459/" TargetMode="External"/><Relationship Id="rId58" Type="http://schemas.openxmlformats.org/officeDocument/2006/relationships/hyperlink" Target="https://www.cbssports.com/nhl/teams/COL/colorado-avalanche/" TargetMode="External"/><Relationship Id="rId79" Type="http://schemas.openxmlformats.org/officeDocument/2006/relationships/hyperlink" Target="https://www.cbssports.com/nhl/teams/MON/montreal-canadiens/" TargetMode="External"/><Relationship Id="rId102" Type="http://schemas.openxmlformats.org/officeDocument/2006/relationships/hyperlink" Target="https://www.cbssports.com/nhl/teams/WPG/winnipeg-jets/" TargetMode="External"/><Relationship Id="rId123" Type="http://schemas.openxmlformats.org/officeDocument/2006/relationships/hyperlink" Target="https://www.cbssports.com/nhl/teams/SEA/seattle-kraken/" TargetMode="External"/><Relationship Id="rId144" Type="http://schemas.openxmlformats.org/officeDocument/2006/relationships/hyperlink" Target="https://www.cbssports.com/nhl/gametracker/live/NHL_20211120_PIT@TOR/" TargetMode="External"/><Relationship Id="rId90" Type="http://schemas.openxmlformats.org/officeDocument/2006/relationships/hyperlink" Target="https://www.cbssports.com/nhl/teams/TB/tampa-bay-lightning/" TargetMode="External"/><Relationship Id="rId165" Type="http://schemas.openxmlformats.org/officeDocument/2006/relationships/hyperlink" Target="https://prf.hn/click/camref:1101liUFf/ar:CBSSports/destination:https:/www.stubhub.com/arizona-coyotes-glendale-tickets-11-20-2021/event/104911668/" TargetMode="External"/><Relationship Id="rId186" Type="http://schemas.openxmlformats.org/officeDocument/2006/relationships/hyperlink" Target="https://www.cbssports.com/nhl/teams/CGY/calgary-flames/" TargetMode="External"/><Relationship Id="rId27" Type="http://schemas.openxmlformats.org/officeDocument/2006/relationships/hyperlink" Target="https://www.cbssports.com/nhl/teams/PHI/philadelphia-flyers/" TargetMode="External"/><Relationship Id="rId48" Type="http://schemas.openxmlformats.org/officeDocument/2006/relationships/hyperlink" Target="https://www.cbssports.com/nhl/gametracker/live/NHL_20211116_DET@DAL/" TargetMode="External"/><Relationship Id="rId69" Type="http://schemas.openxmlformats.org/officeDocument/2006/relationships/hyperlink" Target="https://prf.hn/click/camref:1101liUFf/ar:CBSSports/destination:https:/www.stubhub.com/los-angeles-kings-los-angeles-tickets-11-17-2021/event/104910696/" TargetMode="External"/><Relationship Id="rId113" Type="http://schemas.openxmlformats.org/officeDocument/2006/relationships/hyperlink" Target="https://prf.hn/click/camref:1101liUFf/ar:CBSSports/destination:https:/www.stubhub.com/vegas-golden-knights-las-vegas-tickets-11-18-2021/event/104909958/" TargetMode="External"/><Relationship Id="rId134" Type="http://schemas.openxmlformats.org/officeDocument/2006/relationships/hyperlink" Target="https://www.cbssports.com/nhl/teams/CAR/carolina-hurricanes/" TargetMode="External"/><Relationship Id="rId80" Type="http://schemas.openxmlformats.org/officeDocument/2006/relationships/hyperlink" Target="https://www.cbssports.com/nhl/gametracker/live/NHL_20211118_PIT@MON/" TargetMode="External"/><Relationship Id="rId155" Type="http://schemas.openxmlformats.org/officeDocument/2006/relationships/hyperlink" Target="https://www.cbssports.com/nhl/teams/PHI/philadelphia-flyers/" TargetMode="External"/><Relationship Id="rId176" Type="http://schemas.openxmlformats.org/officeDocument/2006/relationships/hyperlink" Target="https://www.cbssports.com/nhl/gametracker/live/NHL_20211120_WAS@SJ/" TargetMode="External"/><Relationship Id="rId197" Type="http://schemas.openxmlformats.org/officeDocument/2006/relationships/hyperlink" Target="https://prf.hn/click/camref:1101liUFf/ar:CBSSports/destination:https:/www.stubhub.com/vancouver-canucks-tickets-vancouver-rogers-arena-11-21-2021/event/104909358/" TargetMode="External"/><Relationship Id="rId201" Type="http://schemas.openxmlformats.org/officeDocument/2006/relationships/hyperlink" Target="https://prf.hn/click/camref:1101liUFf/ar:CBSSports/destination:https:/www.stubhub.com/seattle-kraken-seattle-tickets-11-21-2021/event/104909911/" TargetMode="External"/><Relationship Id="rId17" Type="http://schemas.openxmlformats.org/officeDocument/2006/relationships/hyperlink" Target="https://prf.hn/click/camref:1101liUFf/ar:CBSSports/destination:https:/www.stubhub.com/florida-panthers-sunrise-tickets-11-16-2021/event/104911601/" TargetMode="External"/><Relationship Id="rId38" Type="http://schemas.openxmlformats.org/officeDocument/2006/relationships/hyperlink" Target="https://www.cbssports.com/nhl/teams/SJ/san-jose-sharks/" TargetMode="External"/><Relationship Id="rId59" Type="http://schemas.openxmlformats.org/officeDocument/2006/relationships/hyperlink" Target="https://www.cbssports.com/nhl/teams/VAN/vancouver-canucks/" TargetMode="External"/><Relationship Id="rId103" Type="http://schemas.openxmlformats.org/officeDocument/2006/relationships/hyperlink" Target="https://www.cbssports.com/nhl/teams/EDM/edmonton-oilers/" TargetMode="External"/><Relationship Id="rId124" Type="http://schemas.openxmlformats.org/officeDocument/2006/relationships/hyperlink" Target="https://www.cbssports.com/nhl/gametracker/live/NHL_20211119_COL@SEA/" TargetMode="External"/><Relationship Id="rId70" Type="http://schemas.openxmlformats.org/officeDocument/2006/relationships/hyperlink" Target="https://www.cbssports.com/nhl/teams/CGY/calgary-flames/" TargetMode="External"/><Relationship Id="rId91" Type="http://schemas.openxmlformats.org/officeDocument/2006/relationships/hyperlink" Target="https://www.cbssports.com/nhl/teams/PHI/philadelphia-flyers/" TargetMode="External"/><Relationship Id="rId145" Type="http://schemas.openxmlformats.org/officeDocument/2006/relationships/hyperlink" Target="https://prf.hn/click/camref:1101liUFf/ar:CBSSports/destination:https:/www.stubhub.com/toronto-maple-leafs-tickets-toronto-scotiabank-arena-11-20-2021/event/104911445/" TargetMode="External"/><Relationship Id="rId166" Type="http://schemas.openxmlformats.org/officeDocument/2006/relationships/hyperlink" Target="https://www.cbssports.com/nhl/teams/CHI/chicago-blackhawks/" TargetMode="External"/><Relationship Id="rId187" Type="http://schemas.openxmlformats.org/officeDocument/2006/relationships/hyperlink" Target="https://www.cbssports.com/nhl/teams/BOS/boston-bruins/" TargetMode="External"/><Relationship Id="rId1" Type="http://schemas.openxmlformats.org/officeDocument/2006/relationships/hyperlink" Target="https://www.cbssports.com/nhl/schedules" TargetMode="External"/><Relationship Id="rId28" Type="http://schemas.openxmlformats.org/officeDocument/2006/relationships/hyperlink" Target="https://www.cbssports.com/nhl/gametracker/live/NHL_20211116_CGY@PHI/" TargetMode="External"/><Relationship Id="rId49" Type="http://schemas.openxmlformats.org/officeDocument/2006/relationships/hyperlink" Target="https://prf.hn/click/camref:1101liUFf/ar:CBSSports/destination:https:/www.stubhub.com/dallas-stars-dallas-tickets-11-16-2021/event/104912088/" TargetMode="External"/><Relationship Id="rId114" Type="http://schemas.openxmlformats.org/officeDocument/2006/relationships/hyperlink" Target="https://www.cbssports.com/nhl/teams/CAR/carolina-hurricanes/" TargetMode="External"/><Relationship Id="rId60" Type="http://schemas.openxmlformats.org/officeDocument/2006/relationships/hyperlink" Target="https://www.cbssports.com/nhl/gametracker/live/NHL_20211117_COL@VAN/" TargetMode="External"/><Relationship Id="rId81" Type="http://schemas.openxmlformats.org/officeDocument/2006/relationships/hyperlink" Target="https://prf.hn/click/camref:1101liUFf/ar:CBSSports/destination:https:/www.stubhub.com/montreal-canadiens-tickets-montreal-bell-centre-11-18-2021/event/104909899/" TargetMode="External"/><Relationship Id="rId135" Type="http://schemas.openxmlformats.org/officeDocument/2006/relationships/hyperlink" Target="https://www.cbssports.com/nhl/teams/LA/los-angeles-kings/" TargetMode="External"/><Relationship Id="rId156" Type="http://schemas.openxmlformats.org/officeDocument/2006/relationships/hyperlink" Target="https://www.cbssports.com/nhl/gametracker/live/NHL_20211120_BOS@PHI/" TargetMode="External"/><Relationship Id="rId177" Type="http://schemas.openxmlformats.org/officeDocument/2006/relationships/hyperlink" Target="https://prf.hn/click/camref:1101liUFf/ar:CBSSports/destination:https:/www.stubhub.com/san-jose-sharks-san-jose-tickets-11-20-2021/event/104911218/" TargetMode="External"/><Relationship Id="rId198" Type="http://schemas.openxmlformats.org/officeDocument/2006/relationships/hyperlink" Target="https://www.cbssports.com/nhl/teams/WAS/washington-capitals/" TargetMode="External"/><Relationship Id="rId202" Type="http://schemas.openxmlformats.org/officeDocument/2006/relationships/hyperlink" Target="https://www.cbssports.com/nhl/teams/ARI/arizona-coyotes/" TargetMode="External"/><Relationship Id="rId18" Type="http://schemas.openxmlformats.org/officeDocument/2006/relationships/hyperlink" Target="https://www.cbssports.com/nhl/teams/OTT/ottawa-senators/" TargetMode="External"/><Relationship Id="rId39" Type="http://schemas.openxmlformats.org/officeDocument/2006/relationships/hyperlink" Target="https://www.cbssports.com/nhl/teams/MIN/minnesota-wild/" TargetMode="External"/><Relationship Id="rId50" Type="http://schemas.openxmlformats.org/officeDocument/2006/relationships/hyperlink" Target="https://www.cbssports.com/nhl/teams/CAR/carolina-hurricanes/" TargetMode="External"/><Relationship Id="rId104" Type="http://schemas.openxmlformats.org/officeDocument/2006/relationships/hyperlink" Target="https://www.cbssports.com/nhl/gametracker/live/NHL_20211118_WPG@EDM/" TargetMode="External"/><Relationship Id="rId125" Type="http://schemas.openxmlformats.org/officeDocument/2006/relationships/hyperlink" Target="https://prf.hn/click/camref:1101liUFf/ar:CBSSports/destination:https:/www.stubhub.com/seattle-kraken-seattle-tickets-11-19-2021/event/104909706/" TargetMode="External"/><Relationship Id="rId146" Type="http://schemas.openxmlformats.org/officeDocument/2006/relationships/hyperlink" Target="https://www.cbssports.com/nhl/teams/NSH/nashville-predators/" TargetMode="External"/><Relationship Id="rId167" Type="http://schemas.openxmlformats.org/officeDocument/2006/relationships/hyperlink" Target="https://www.cbssports.com/nhl/teams/EDM/edmonton-oilers/" TargetMode="External"/><Relationship Id="rId188" Type="http://schemas.openxmlformats.org/officeDocument/2006/relationships/hyperlink" Target="https://www.cbssports.com/nhl/gametracker/live/NHL_20211121_CGY@BOS/" TargetMode="External"/><Relationship Id="rId71" Type="http://schemas.openxmlformats.org/officeDocument/2006/relationships/hyperlink" Target="https://www.cbssports.com/nhl/teams/BUF/buffalo-sabres/" TargetMode="External"/><Relationship Id="rId92" Type="http://schemas.openxmlformats.org/officeDocument/2006/relationships/hyperlink" Target="https://www.cbssports.com/nhl/gametracker/live/NHL_20211118_TB@PHI/" TargetMode="External"/><Relationship Id="rId2" Type="http://schemas.openxmlformats.org/officeDocument/2006/relationships/hyperlink" Target="https://www.cbssports.com/nhl/teams/NYI/new-york-islanders/" TargetMode="External"/><Relationship Id="rId29" Type="http://schemas.openxmlformats.org/officeDocument/2006/relationships/hyperlink" Target="https://prf.hn/click/camref:1101liUFf/ar:CBSSports/destination:https:/www.stubhub.com/philadelphia-flyers-philadelphia-tickets-11-16-2021/event/104910995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rf.hn/click/camref:1101liUFf/ar:CBSSports/destination:https:/www.stubhub.com/los-angeles-dodgers-los-angeles-tickets-10-20-2021/event/104961756/" TargetMode="External"/><Relationship Id="rId1" Type="http://schemas.openxmlformats.org/officeDocument/2006/relationships/hyperlink" Target="https://www.cbssports.com/mlb/schedules" TargetMode="Externa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f.hn/click/camref:1101liUFf/ar:CBSSports/destination:https:/www.stubhub.com/memphis-grizzlies-memphis-tickets-11-18-2021/event/104949945/" TargetMode="External"/><Relationship Id="rId21" Type="http://schemas.openxmlformats.org/officeDocument/2006/relationships/hyperlink" Target="https://prf.hn/click/camref:1101liUFf/ar:CBSSports/destination:https:/www.stubhub.com/new-york-knicks-new-york-tickets-11-15-2021/event/104946894/" TargetMode="External"/><Relationship Id="rId42" Type="http://schemas.openxmlformats.org/officeDocument/2006/relationships/hyperlink" Target="https://www.cbssports.com/nba/teams/CHI/chicago-bulls/" TargetMode="External"/><Relationship Id="rId63" Type="http://schemas.openxmlformats.org/officeDocument/2006/relationships/hyperlink" Target="https://www.cbssports.com/nba/teams/CHA/charlotte-hornets/" TargetMode="External"/><Relationship Id="rId84" Type="http://schemas.openxmlformats.org/officeDocument/2006/relationships/hyperlink" Target="https://www.cbssports.com/nba/gametracker/live/NBA_20211117_ORL@NY/" TargetMode="External"/><Relationship Id="rId138" Type="http://schemas.openxmlformats.org/officeDocument/2006/relationships/hyperlink" Target="https://www.cbssports.com/nba/teams/ORL/orlando-magic/" TargetMode="External"/><Relationship Id="rId159" Type="http://schemas.openxmlformats.org/officeDocument/2006/relationships/hyperlink" Target="https://www.cbssports.com/nba/teams/SAC/sacramento-kings/" TargetMode="External"/><Relationship Id="rId170" Type="http://schemas.openxmlformats.org/officeDocument/2006/relationships/hyperlink" Target="https://www.cbssports.com/nba/teams/MIA/miami-heat/" TargetMode="External"/><Relationship Id="rId191" Type="http://schemas.openxmlformats.org/officeDocument/2006/relationships/hyperlink" Target="https://www.cbssports.com/nba/teams/POR/portland-trail-blazers/" TargetMode="External"/><Relationship Id="rId205" Type="http://schemas.openxmlformats.org/officeDocument/2006/relationships/hyperlink" Target="https://prf.hn/click/camref:1101liUFf/ar:CBSSports/destination:https:/www.stubhub.com/detroit-pistons-detroit-tickets-11-21-2021/event/104951310/" TargetMode="External"/><Relationship Id="rId107" Type="http://schemas.openxmlformats.org/officeDocument/2006/relationships/hyperlink" Target="https://www.cbssports.com/nba/teams/MIA/miami-heat/" TargetMode="External"/><Relationship Id="rId11" Type="http://schemas.openxmlformats.org/officeDocument/2006/relationships/hyperlink" Target="https://www.cbssports.com/nba/teams/WAS/washington-wizards/" TargetMode="External"/><Relationship Id="rId32" Type="http://schemas.openxmlformats.org/officeDocument/2006/relationships/hyperlink" Target="https://www.cbssports.com/nba/gametracker/live/NBA_20211115_MIA@OKC/" TargetMode="External"/><Relationship Id="rId53" Type="http://schemas.openxmlformats.org/officeDocument/2006/relationships/hyperlink" Target="https://prf.hn/click/camref:1101liUFf/ar:CBSSports/destination:https:/www.stubhub.com/utah-jazz-salt-lake-city-tickets-11-16-2021/event/104950147/" TargetMode="External"/><Relationship Id="rId74" Type="http://schemas.openxmlformats.org/officeDocument/2006/relationships/hyperlink" Target="https://www.cbssports.com/nba/teams/LAL/los-angeles-lakers/" TargetMode="External"/><Relationship Id="rId128" Type="http://schemas.openxmlformats.org/officeDocument/2006/relationships/hyperlink" Target="https://www.cbssports.com/nba/gametracker/live/NBA_20211119_GS@DET/" TargetMode="External"/><Relationship Id="rId149" Type="http://schemas.openxmlformats.org/officeDocument/2006/relationships/hyperlink" Target="https://prf.hn/click/camref:1101liUFf/ar:CBSSports/destination:https:/www.stubhub.com/milwaukee-bucks-milwaukee-tickets-11-19-2021/event/104947868/" TargetMode="External"/><Relationship Id="rId5" Type="http://schemas.openxmlformats.org/officeDocument/2006/relationships/hyperlink" Target="https://prf.hn/click/camref:1101liUFf/ar:CBSSports/destination:https:/www.stubhub.com/cleveland-cavaliers-cleveland-tickets-11-15-2021/event/104951128/" TargetMode="External"/><Relationship Id="rId95" Type="http://schemas.openxmlformats.org/officeDocument/2006/relationships/hyperlink" Target="https://www.cbssports.com/nba/teams/PHO/phoenix-suns/" TargetMode="External"/><Relationship Id="rId160" Type="http://schemas.openxmlformats.org/officeDocument/2006/relationships/hyperlink" Target="https://www.cbssports.com/nba/gametracker/live/NBA_20211119_TOR@SAC/" TargetMode="External"/><Relationship Id="rId181" Type="http://schemas.openxmlformats.org/officeDocument/2006/relationships/hyperlink" Target="https://prf.hn/click/camref:1101liUFf/ar:CBSSports/destination:https:/www.stubhub.com/boston-celtics-boston-tickets-11-20-2021/event/104949309/" TargetMode="External"/><Relationship Id="rId216" Type="http://schemas.openxmlformats.org/officeDocument/2006/relationships/hyperlink" Target="https://www.cbssports.com/nba/gametracker/live/NBA_20211121_TOR@GS/" TargetMode="External"/><Relationship Id="rId22" Type="http://schemas.openxmlformats.org/officeDocument/2006/relationships/hyperlink" Target="https://www.cbssports.com/nba/teams/DEN/denver-nuggets/" TargetMode="External"/><Relationship Id="rId43" Type="http://schemas.openxmlformats.org/officeDocument/2006/relationships/hyperlink" Target="https://www.cbssports.com/nba/teams/LAL/los-angeles-lakers/" TargetMode="External"/><Relationship Id="rId64" Type="http://schemas.openxmlformats.org/officeDocument/2006/relationships/hyperlink" Target="https://www.cbssports.com/nba/gametracker/live/NBA_20211117_WAS@CHA/" TargetMode="External"/><Relationship Id="rId118" Type="http://schemas.openxmlformats.org/officeDocument/2006/relationships/hyperlink" Target="https://www.cbssports.com/nba/teams/TOR/toronto-raptors/" TargetMode="External"/><Relationship Id="rId139" Type="http://schemas.openxmlformats.org/officeDocument/2006/relationships/hyperlink" Target="https://www.cbssports.com/nba/teams/BKN/brooklyn-nets/" TargetMode="External"/><Relationship Id="rId85" Type="http://schemas.openxmlformats.org/officeDocument/2006/relationships/hyperlink" Target="https://prf.hn/click/camref:1101liUFf/ar:CBSSports/destination:https:/www.stubhub.com/new-york-knicks-new-york-tickets-11-17-2021/event/104946900/" TargetMode="External"/><Relationship Id="rId150" Type="http://schemas.openxmlformats.org/officeDocument/2006/relationships/hyperlink" Target="https://www.cbssports.com/nba/teams/CHI/chicago-bulls/" TargetMode="External"/><Relationship Id="rId171" Type="http://schemas.openxmlformats.org/officeDocument/2006/relationships/hyperlink" Target="https://www.cbssports.com/nba/teams/WAS/washington-wizards/" TargetMode="External"/><Relationship Id="rId192" Type="http://schemas.openxmlformats.org/officeDocument/2006/relationships/hyperlink" Target="https://www.cbssports.com/nba/gametracker/live/NBA_20211120_PHI@POR/" TargetMode="External"/><Relationship Id="rId206" Type="http://schemas.openxmlformats.org/officeDocument/2006/relationships/hyperlink" Target="https://www.cbssports.com/nba/teams/NY/new-york-knicks/" TargetMode="External"/><Relationship Id="rId12" Type="http://schemas.openxmlformats.org/officeDocument/2006/relationships/hyperlink" Target="https://www.cbssports.com/nba/gametracker/live/NBA_20211115_NO@WAS/" TargetMode="External"/><Relationship Id="rId33" Type="http://schemas.openxmlformats.org/officeDocument/2006/relationships/hyperlink" Target="https://prf.hn/click/camref:1101liUFf/ar:CBSSports/destination:https:/www.stubhub.com/oklahoma-city-thunder-oklahoma-city-tickets-11-15-2021/event/104950307/" TargetMode="External"/><Relationship Id="rId108" Type="http://schemas.openxmlformats.org/officeDocument/2006/relationships/hyperlink" Target="https://www.cbssports.com/nba/gametracker/live/NBA_20211118_WAS@MIA/" TargetMode="External"/><Relationship Id="rId129" Type="http://schemas.openxmlformats.org/officeDocument/2006/relationships/hyperlink" Target="https://prf.hn/click/camref:1101liUFf/ar:CBSSports/destination:https:/www.stubhub.com/detroit-pistons-detroit-tickets-11-19-2021/event/104949738/" TargetMode="External"/><Relationship Id="rId54" Type="http://schemas.openxmlformats.org/officeDocument/2006/relationships/hyperlink" Target="https://www.cbssports.com/nba/teams/SA/san-antonio-spurs/" TargetMode="External"/><Relationship Id="rId75" Type="http://schemas.openxmlformats.org/officeDocument/2006/relationships/hyperlink" Target="https://www.cbssports.com/nba/teams/MIL/milwaukee-bucks/" TargetMode="External"/><Relationship Id="rId96" Type="http://schemas.openxmlformats.org/officeDocument/2006/relationships/hyperlink" Target="https://www.cbssports.com/nba/gametracker/live/NBA_20211117_DAL@PHO/" TargetMode="External"/><Relationship Id="rId140" Type="http://schemas.openxmlformats.org/officeDocument/2006/relationships/hyperlink" Target="https://www.cbssports.com/nba/gametracker/live/NBA_20211119_ORL@BKN/" TargetMode="External"/><Relationship Id="rId161" Type="http://schemas.openxmlformats.org/officeDocument/2006/relationships/hyperlink" Target="https://prf.hn/click/camref:1101liUFf/ar:CBSSports/destination:https:/www.stubhub.com/sacramento-kings-sacramento-tickets-11-19-2021/event/104950346/" TargetMode="External"/><Relationship Id="rId182" Type="http://schemas.openxmlformats.org/officeDocument/2006/relationships/hyperlink" Target="https://www.cbssports.com/nba/teams/ORL/orlando-magic/" TargetMode="External"/><Relationship Id="rId217" Type="http://schemas.openxmlformats.org/officeDocument/2006/relationships/hyperlink" Target="https://prf.hn/click/camref:1101liUFf/ar:CBSSports/destination:https:/www.stubhub.com/golden-state-warriors-san-francisco-tickets-11-21-2021/event/104949321/" TargetMode="External"/><Relationship Id="rId6" Type="http://schemas.openxmlformats.org/officeDocument/2006/relationships/hyperlink" Target="https://www.cbssports.com/nba/teams/SAC/sacramento-kings/" TargetMode="External"/><Relationship Id="rId23" Type="http://schemas.openxmlformats.org/officeDocument/2006/relationships/hyperlink" Target="https://www.cbssports.com/nba/teams/DAL/dallas-mavericks/" TargetMode="External"/><Relationship Id="rId119" Type="http://schemas.openxmlformats.org/officeDocument/2006/relationships/hyperlink" Target="https://www.cbssports.com/nba/teams/UTA/utah-jazz/" TargetMode="External"/><Relationship Id="rId44" Type="http://schemas.openxmlformats.org/officeDocument/2006/relationships/hyperlink" Target="https://www.cbssports.com/nba/gametracker/live/NBA_20211115_CHI@LAL/" TargetMode="External"/><Relationship Id="rId65" Type="http://schemas.openxmlformats.org/officeDocument/2006/relationships/hyperlink" Target="https://prf.hn/click/camref:1101liUFf/ar:CBSSports/destination:https:/www.stubhub.com/charlotte-hornets-charlotte-tickets-11-17-2021/event/104951200/" TargetMode="External"/><Relationship Id="rId86" Type="http://schemas.openxmlformats.org/officeDocument/2006/relationships/hyperlink" Target="https://www.cbssports.com/nba/teams/SAC/sacramento-kings/" TargetMode="External"/><Relationship Id="rId130" Type="http://schemas.openxmlformats.org/officeDocument/2006/relationships/hyperlink" Target="https://www.cbssports.com/nba/teams/IND/indiana-pacers/" TargetMode="External"/><Relationship Id="rId151" Type="http://schemas.openxmlformats.org/officeDocument/2006/relationships/hyperlink" Target="https://www.cbssports.com/nba/teams/DEN/denver-nuggets/" TargetMode="External"/><Relationship Id="rId172" Type="http://schemas.openxmlformats.org/officeDocument/2006/relationships/hyperlink" Target="https://www.cbssports.com/nba/gametracker/live/NBA_20211120_MIA@WAS/" TargetMode="External"/><Relationship Id="rId193" Type="http://schemas.openxmlformats.org/officeDocument/2006/relationships/hyperlink" Target="https://prf.hn/click/camref:1101liUFf/ar:CBSSports/destination:https:/www.stubhub.com/portland-trail-blazers-portland-tickets-11-20-2021/event/104950014/" TargetMode="External"/><Relationship Id="rId207" Type="http://schemas.openxmlformats.org/officeDocument/2006/relationships/hyperlink" Target="https://www.cbssports.com/nba/teams/CHI/chicago-bulls/" TargetMode="External"/><Relationship Id="rId13" Type="http://schemas.openxmlformats.org/officeDocument/2006/relationships/hyperlink" Target="https://prf.hn/click/camref:1101liUFf/ar:CBSSports/destination:https:/www.stubhub.com/washington-wizards-washington-tickets-11-15-2021/event/104951055/" TargetMode="External"/><Relationship Id="rId109" Type="http://schemas.openxmlformats.org/officeDocument/2006/relationships/hyperlink" Target="https://prf.hn/click/camref:1101liUFf/ar:CBSSports/destination:https:/www.stubhub.com/miami-heat-miami-tickets-11-18-2021/event/104946875/" TargetMode="External"/><Relationship Id="rId34" Type="http://schemas.openxmlformats.org/officeDocument/2006/relationships/hyperlink" Target="https://www.cbssports.com/nba/teams/HOU/houston-rockets/" TargetMode="External"/><Relationship Id="rId55" Type="http://schemas.openxmlformats.org/officeDocument/2006/relationships/hyperlink" Target="https://www.cbssports.com/nba/teams/LAC/los-angeles-clippers/" TargetMode="External"/><Relationship Id="rId76" Type="http://schemas.openxmlformats.org/officeDocument/2006/relationships/hyperlink" Target="https://www.cbssports.com/nba/gametracker/live/NBA_20211117_LAL@MIL/" TargetMode="External"/><Relationship Id="rId97" Type="http://schemas.openxmlformats.org/officeDocument/2006/relationships/hyperlink" Target="https://prf.hn/click/camref:1101liUFf/ar:CBSSports/destination:https:/www.stubhub.com/phoenix-suns-phoenix-tickets-11-17-2021/event/104950276/" TargetMode="External"/><Relationship Id="rId120" Type="http://schemas.openxmlformats.org/officeDocument/2006/relationships/hyperlink" Target="https://www.cbssports.com/nba/gametracker/live/NBA_20211118_TOR@UTA/" TargetMode="External"/><Relationship Id="rId141" Type="http://schemas.openxmlformats.org/officeDocument/2006/relationships/hyperlink" Target="https://prf.hn/click/camref:1101liUFf/ar:CBSSports/destination:https:/www.stubhub.com/brooklyn-nets-brooklyn-tickets-11-19-2021/event/104950059/" TargetMode="External"/><Relationship Id="rId7" Type="http://schemas.openxmlformats.org/officeDocument/2006/relationships/hyperlink" Target="https://www.cbssports.com/nba/teams/DET/detroit-pistons/" TargetMode="External"/><Relationship Id="rId162" Type="http://schemas.openxmlformats.org/officeDocument/2006/relationships/hyperlink" Target="https://www.cbssports.com/nba/teams/HOU/houston-rockets/" TargetMode="External"/><Relationship Id="rId183" Type="http://schemas.openxmlformats.org/officeDocument/2006/relationships/hyperlink" Target="https://www.cbssports.com/nba/teams/MIL/milwaukee-bucks/" TargetMode="External"/><Relationship Id="rId218" Type="http://schemas.openxmlformats.org/officeDocument/2006/relationships/printerSettings" Target="../printerSettings/printerSettings8.bin"/><Relationship Id="rId24" Type="http://schemas.openxmlformats.org/officeDocument/2006/relationships/hyperlink" Target="https://www.cbssports.com/nba/gametracker/live/NBA_20211115_DEN@DAL/" TargetMode="External"/><Relationship Id="rId45" Type="http://schemas.openxmlformats.org/officeDocument/2006/relationships/hyperlink" Target="https://prf.hn/click/camref:1101liUFf/ar:CBSSports/destination:https:/www.stubhub.com/los-angeles-lakers-los-angeles-tickets-11-15-2021/event/104949146/" TargetMode="External"/><Relationship Id="rId66" Type="http://schemas.openxmlformats.org/officeDocument/2006/relationships/hyperlink" Target="https://www.cbssports.com/nba/teams/BOS/boston-celtics/" TargetMode="External"/><Relationship Id="rId87" Type="http://schemas.openxmlformats.org/officeDocument/2006/relationships/hyperlink" Target="https://www.cbssports.com/nba/teams/MIN/minnesota-timberwolves/" TargetMode="External"/><Relationship Id="rId110" Type="http://schemas.openxmlformats.org/officeDocument/2006/relationships/hyperlink" Target="https://www.cbssports.com/nba/teams/SA/san-antonio-spurs/" TargetMode="External"/><Relationship Id="rId131" Type="http://schemas.openxmlformats.org/officeDocument/2006/relationships/hyperlink" Target="https://www.cbssports.com/nba/teams/CHA/charlotte-hornets/" TargetMode="External"/><Relationship Id="rId152" Type="http://schemas.openxmlformats.org/officeDocument/2006/relationships/hyperlink" Target="https://www.cbssports.com/nba/gametracker/live/NBA_20211119_CHI@DEN/" TargetMode="External"/><Relationship Id="rId173" Type="http://schemas.openxmlformats.org/officeDocument/2006/relationships/hyperlink" Target="https://prf.hn/click/camref:1101liUFf/ar:CBSSports/destination:https:/www.stubhub.com/washington-wizards-washington-tickets-11-20-2021/event/104951058/" TargetMode="External"/><Relationship Id="rId194" Type="http://schemas.openxmlformats.org/officeDocument/2006/relationships/hyperlink" Target="https://www.cbssports.com/nba/teams/UTA/utah-jazz/" TargetMode="External"/><Relationship Id="rId208" Type="http://schemas.openxmlformats.org/officeDocument/2006/relationships/hyperlink" Target="https://www.cbssports.com/nba/gametracker/live/NBA_20211121_NY@CHI/" TargetMode="External"/><Relationship Id="rId14" Type="http://schemas.openxmlformats.org/officeDocument/2006/relationships/hyperlink" Target="https://www.cbssports.com/nba/teams/ORL/orlando-magic/" TargetMode="External"/><Relationship Id="rId30" Type="http://schemas.openxmlformats.org/officeDocument/2006/relationships/hyperlink" Target="https://www.cbssports.com/nba/teams/MIA/miami-heat/" TargetMode="External"/><Relationship Id="rId35" Type="http://schemas.openxmlformats.org/officeDocument/2006/relationships/hyperlink" Target="https://www.cbssports.com/nba/teams/MEM/memphis-grizzlies/" TargetMode="External"/><Relationship Id="rId56" Type="http://schemas.openxmlformats.org/officeDocument/2006/relationships/hyperlink" Target="https://www.cbssports.com/nba/gametracker/live/NBA_20211116_SA@LAC/" TargetMode="External"/><Relationship Id="rId77" Type="http://schemas.openxmlformats.org/officeDocument/2006/relationships/hyperlink" Target="https://prf.hn/click/camref:1101liUFf/ar:CBSSports/destination:https:/www.stubhub.com/milwaukee-bucks-milwaukee-tickets-11-17-2021/event/104950111/" TargetMode="External"/><Relationship Id="rId100" Type="http://schemas.openxmlformats.org/officeDocument/2006/relationships/hyperlink" Target="https://www.cbssports.com/nba/gametracker/live/NBA_20211117_CHI@POR/" TargetMode="External"/><Relationship Id="rId105" Type="http://schemas.openxmlformats.org/officeDocument/2006/relationships/hyperlink" Target="https://prf.hn/click/camref:1101liUFf/ar:CBSSports/destination:https:/www.stubhub.com/cleveland-cavaliers-cleveland-tickets-11-18-2021/event/104949432/" TargetMode="External"/><Relationship Id="rId126" Type="http://schemas.openxmlformats.org/officeDocument/2006/relationships/hyperlink" Target="https://www.cbssports.com/nba/teams/GS/golden-state-warriors/" TargetMode="External"/><Relationship Id="rId147" Type="http://schemas.openxmlformats.org/officeDocument/2006/relationships/hyperlink" Target="https://www.cbssports.com/nba/teams/MIL/milwaukee-bucks/" TargetMode="External"/><Relationship Id="rId168" Type="http://schemas.openxmlformats.org/officeDocument/2006/relationships/hyperlink" Target="https://www.cbssports.com/nba/gametracker/live/NBA_20211120_NO@IND/" TargetMode="External"/><Relationship Id="rId8" Type="http://schemas.openxmlformats.org/officeDocument/2006/relationships/hyperlink" Target="https://www.cbssports.com/nba/gametracker/live/NBA_20211115_SAC@DET/" TargetMode="External"/><Relationship Id="rId51" Type="http://schemas.openxmlformats.org/officeDocument/2006/relationships/hyperlink" Target="https://www.cbssports.com/nba/teams/UTA/utah-jazz/" TargetMode="External"/><Relationship Id="rId72" Type="http://schemas.openxmlformats.org/officeDocument/2006/relationships/hyperlink" Target="https://www.cbssports.com/nba/gametracker/live/NBA_20211117_NO@MIA/" TargetMode="External"/><Relationship Id="rId93" Type="http://schemas.openxmlformats.org/officeDocument/2006/relationships/hyperlink" Target="https://prf.hn/click/camref:1101liUFf/ar:CBSSports/destination:https:/www.stubhub.com/oklahoma-city-thunder-oklahoma-city-tickets-11-17-2021/event/104951133/" TargetMode="External"/><Relationship Id="rId98" Type="http://schemas.openxmlformats.org/officeDocument/2006/relationships/hyperlink" Target="https://www.cbssports.com/nba/teams/CHI/chicago-bulls/" TargetMode="External"/><Relationship Id="rId121" Type="http://schemas.openxmlformats.org/officeDocument/2006/relationships/hyperlink" Target="https://prf.hn/click/camref:1101liUFf/ar:CBSSports/destination:https:/www.stubhub.com/utah-jazz-salt-lake-city-tickets-11-18-2021/event/104950151/" TargetMode="External"/><Relationship Id="rId142" Type="http://schemas.openxmlformats.org/officeDocument/2006/relationships/hyperlink" Target="https://www.cbssports.com/nba/teams/LAC/los-angeles-clippers/" TargetMode="External"/><Relationship Id="rId163" Type="http://schemas.openxmlformats.org/officeDocument/2006/relationships/hyperlink" Target="https://www.cbssports.com/nba/teams/NY/new-york-knicks/" TargetMode="External"/><Relationship Id="rId184" Type="http://schemas.openxmlformats.org/officeDocument/2006/relationships/hyperlink" Target="https://www.cbssports.com/nba/gametracker/live/NBA_20211120_ORL@MIL/" TargetMode="External"/><Relationship Id="rId189" Type="http://schemas.openxmlformats.org/officeDocument/2006/relationships/hyperlink" Target="https://prf.hn/click/camref:1101liUFf/ar:CBSSports/destination:https:/www.stubhub.com/minnesota-timberwolves-minneapolis-tickets-11-20-2021/event/104951265/" TargetMode="External"/><Relationship Id="rId219" Type="http://schemas.openxmlformats.org/officeDocument/2006/relationships/drawing" Target="../drawings/drawing4.xml"/><Relationship Id="rId3" Type="http://schemas.openxmlformats.org/officeDocument/2006/relationships/hyperlink" Target="https://www.cbssports.com/nba/teams/CLE/cleveland-cavaliers/" TargetMode="External"/><Relationship Id="rId214" Type="http://schemas.openxmlformats.org/officeDocument/2006/relationships/hyperlink" Target="https://www.cbssports.com/nba/teams/TOR/toronto-raptors/" TargetMode="External"/><Relationship Id="rId25" Type="http://schemas.openxmlformats.org/officeDocument/2006/relationships/hyperlink" Target="https://prf.hn/click/camref:1101liUFf/ar:CBSSports/destination:https:/www.stubhub.com/dallas-mavericks-dallas-tickets-11-15-2021/event/104949367/" TargetMode="External"/><Relationship Id="rId46" Type="http://schemas.openxmlformats.org/officeDocument/2006/relationships/hyperlink" Target="https://www.cbssports.com/nba/teams/GS/golden-state-warriors/" TargetMode="External"/><Relationship Id="rId67" Type="http://schemas.openxmlformats.org/officeDocument/2006/relationships/hyperlink" Target="https://www.cbssports.com/nba/teams/ATL/atlanta-hawks/" TargetMode="External"/><Relationship Id="rId116" Type="http://schemas.openxmlformats.org/officeDocument/2006/relationships/hyperlink" Target="https://www.cbssports.com/nba/gametracker/live/NBA_20211118_LAC@MEM/" TargetMode="External"/><Relationship Id="rId137" Type="http://schemas.openxmlformats.org/officeDocument/2006/relationships/hyperlink" Target="https://prf.hn/click/camref:1101liUFf/ar:CBSSports/destination:https:/www.stubhub.com/boston-celtics-boston-tickets-11-19-2021/event/104950202/" TargetMode="External"/><Relationship Id="rId158" Type="http://schemas.openxmlformats.org/officeDocument/2006/relationships/hyperlink" Target="https://www.cbssports.com/nba/teams/TOR/toronto-raptors/" TargetMode="External"/><Relationship Id="rId20" Type="http://schemas.openxmlformats.org/officeDocument/2006/relationships/hyperlink" Target="https://www.cbssports.com/nba/gametracker/live/NBA_20211115_IND@NY/" TargetMode="External"/><Relationship Id="rId41" Type="http://schemas.openxmlformats.org/officeDocument/2006/relationships/hyperlink" Target="https://prf.hn/click/camref:1101liUFf/ar:CBSSports/destination:https:/www.stubhub.com/portland-trail-blazers-portland-tickets-11-15-2021/event/104949244/" TargetMode="External"/><Relationship Id="rId62" Type="http://schemas.openxmlformats.org/officeDocument/2006/relationships/hyperlink" Target="https://www.cbssports.com/nba/teams/WAS/washington-wizards/" TargetMode="External"/><Relationship Id="rId83" Type="http://schemas.openxmlformats.org/officeDocument/2006/relationships/hyperlink" Target="https://www.cbssports.com/nba/teams/NY/new-york-knicks/" TargetMode="External"/><Relationship Id="rId88" Type="http://schemas.openxmlformats.org/officeDocument/2006/relationships/hyperlink" Target="https://www.cbssports.com/nba/gametracker/live/NBA_20211117_SAC@MIN/" TargetMode="External"/><Relationship Id="rId111" Type="http://schemas.openxmlformats.org/officeDocument/2006/relationships/hyperlink" Target="https://www.cbssports.com/nba/teams/MIN/minnesota-timberwolves/" TargetMode="External"/><Relationship Id="rId132" Type="http://schemas.openxmlformats.org/officeDocument/2006/relationships/hyperlink" Target="https://www.cbssports.com/nba/gametracker/live/NBA_20211119_IND@CHA/" TargetMode="External"/><Relationship Id="rId153" Type="http://schemas.openxmlformats.org/officeDocument/2006/relationships/hyperlink" Target="https://prf.hn/click/camref:1101liUFf/ar:CBSSports/destination:https:/www.stubhub.com/denver-nuggets-denver-tickets-11-19-2021/event/104946903/" TargetMode="External"/><Relationship Id="rId174" Type="http://schemas.openxmlformats.org/officeDocument/2006/relationships/hyperlink" Target="https://www.cbssports.com/nba/teams/CHA/charlotte-hornets/" TargetMode="External"/><Relationship Id="rId179" Type="http://schemas.openxmlformats.org/officeDocument/2006/relationships/hyperlink" Target="https://www.cbssports.com/nba/teams/BOS/boston-celtics/" TargetMode="External"/><Relationship Id="rId195" Type="http://schemas.openxmlformats.org/officeDocument/2006/relationships/hyperlink" Target="https://www.cbssports.com/nba/teams/SAC/sacramento-kings/" TargetMode="External"/><Relationship Id="rId209" Type="http://schemas.openxmlformats.org/officeDocument/2006/relationships/hyperlink" Target="https://prf.hn/click/camref:1101liUFf/ar:CBSSports/destination:https:/www.stubhub.com/chicago-bulls-chicago-tickets-11-21-2021/event/104946892/" TargetMode="External"/><Relationship Id="rId190" Type="http://schemas.openxmlformats.org/officeDocument/2006/relationships/hyperlink" Target="https://www.cbssports.com/nba/teams/PHI/philadelphia-76ers/" TargetMode="External"/><Relationship Id="rId204" Type="http://schemas.openxmlformats.org/officeDocument/2006/relationships/hyperlink" Target="https://www.cbssports.com/nba/gametracker/live/NBA_20211121_LAL@DET/" TargetMode="External"/><Relationship Id="rId15" Type="http://schemas.openxmlformats.org/officeDocument/2006/relationships/hyperlink" Target="https://www.cbssports.com/nba/teams/ATL/atlanta-hawks/" TargetMode="External"/><Relationship Id="rId36" Type="http://schemas.openxmlformats.org/officeDocument/2006/relationships/hyperlink" Target="https://www.cbssports.com/nba/gametracker/live/NBA_20211115_HOU@MEM/" TargetMode="External"/><Relationship Id="rId57" Type="http://schemas.openxmlformats.org/officeDocument/2006/relationships/hyperlink" Target="https://prf.hn/click/camref:1101liUFf/ar:CBSSports/destination:https:/www.stubhub.com/los-angeles-clippers-los-angeles-tickets-11-16-2021/event/104947792/" TargetMode="External"/><Relationship Id="rId106" Type="http://schemas.openxmlformats.org/officeDocument/2006/relationships/hyperlink" Target="https://www.cbssports.com/nba/teams/WAS/washington-wizards/" TargetMode="External"/><Relationship Id="rId127" Type="http://schemas.openxmlformats.org/officeDocument/2006/relationships/hyperlink" Target="https://www.cbssports.com/nba/teams/DET/detroit-pistons/" TargetMode="External"/><Relationship Id="rId10" Type="http://schemas.openxmlformats.org/officeDocument/2006/relationships/hyperlink" Target="https://www.cbssports.com/nba/teams/NO/new-orleans-pelicans/" TargetMode="External"/><Relationship Id="rId31" Type="http://schemas.openxmlformats.org/officeDocument/2006/relationships/hyperlink" Target="https://www.cbssports.com/nba/teams/OKC/oklahoma-city-thunder/" TargetMode="External"/><Relationship Id="rId52" Type="http://schemas.openxmlformats.org/officeDocument/2006/relationships/hyperlink" Target="https://www.cbssports.com/nba/gametracker/live/NBA_20211116_PHI@UTA/" TargetMode="External"/><Relationship Id="rId73" Type="http://schemas.openxmlformats.org/officeDocument/2006/relationships/hyperlink" Target="https://prf.hn/click/camref:1101liUFf/ar:CBSSports/destination:https:/www.stubhub.com/miami-heat-miami-tickets-11-17-2021/event/104947652/" TargetMode="External"/><Relationship Id="rId78" Type="http://schemas.openxmlformats.org/officeDocument/2006/relationships/hyperlink" Target="https://www.cbssports.com/nba/teams/CLE/cleveland-cavaliers/" TargetMode="External"/><Relationship Id="rId94" Type="http://schemas.openxmlformats.org/officeDocument/2006/relationships/hyperlink" Target="https://www.cbssports.com/nba/teams/DAL/dallas-mavericks/" TargetMode="External"/><Relationship Id="rId99" Type="http://schemas.openxmlformats.org/officeDocument/2006/relationships/hyperlink" Target="https://www.cbssports.com/nba/teams/POR/portland-trail-blazers/" TargetMode="External"/><Relationship Id="rId101" Type="http://schemas.openxmlformats.org/officeDocument/2006/relationships/hyperlink" Target="https://prf.hn/click/camref:1101liUFf/ar:CBSSports/destination:https:/www.stubhub.com/portland-trail-blazers-portland-tickets-11-17-2021/event/104950010/" TargetMode="External"/><Relationship Id="rId122" Type="http://schemas.openxmlformats.org/officeDocument/2006/relationships/hyperlink" Target="https://www.cbssports.com/nba/teams/PHI/philadelphia-76ers/" TargetMode="External"/><Relationship Id="rId143" Type="http://schemas.openxmlformats.org/officeDocument/2006/relationships/hyperlink" Target="https://www.cbssports.com/nba/teams/NO/new-orleans-pelicans/" TargetMode="External"/><Relationship Id="rId148" Type="http://schemas.openxmlformats.org/officeDocument/2006/relationships/hyperlink" Target="https://www.cbssports.com/nba/gametracker/live/NBA_20211119_OKC@MIL/" TargetMode="External"/><Relationship Id="rId164" Type="http://schemas.openxmlformats.org/officeDocument/2006/relationships/hyperlink" Target="https://www.cbssports.com/nba/gametracker/live/NBA_20211120_HOU@NY/" TargetMode="External"/><Relationship Id="rId169" Type="http://schemas.openxmlformats.org/officeDocument/2006/relationships/hyperlink" Target="https://prf.hn/click/camref:1101liUFf/ar:CBSSports/destination:https:/www.stubhub.com/indiana-pacers-indianapolis-tickets-11-20-2021/event/104949840/" TargetMode="External"/><Relationship Id="rId185" Type="http://schemas.openxmlformats.org/officeDocument/2006/relationships/hyperlink" Target="https://prf.hn/click/camref:1101liUFf/ar:CBSSports/destination:https:/www.stubhub.com/milwaukee-bucks-milwaukee-tickets-11-20-2021/event/104947874/" TargetMode="External"/><Relationship Id="rId4" Type="http://schemas.openxmlformats.org/officeDocument/2006/relationships/hyperlink" Target="https://www.cbssports.com/nba/gametracker/live/NBA_20211115_BOS@CLE/" TargetMode="External"/><Relationship Id="rId9" Type="http://schemas.openxmlformats.org/officeDocument/2006/relationships/hyperlink" Target="https://prf.hn/click/camref:1101liUFf/ar:CBSSports/destination:https:/www.stubhub.com/detroit-pistons-detroit-tickets-11-15-2021/event/104951352/" TargetMode="External"/><Relationship Id="rId180" Type="http://schemas.openxmlformats.org/officeDocument/2006/relationships/hyperlink" Target="https://www.cbssports.com/nba/gametracker/live/NBA_20211120_OKC@BOS/" TargetMode="External"/><Relationship Id="rId210" Type="http://schemas.openxmlformats.org/officeDocument/2006/relationships/hyperlink" Target="https://www.cbssports.com/nba/teams/DEN/denver-nuggets/" TargetMode="External"/><Relationship Id="rId215" Type="http://schemas.openxmlformats.org/officeDocument/2006/relationships/hyperlink" Target="https://www.cbssports.com/nba/teams/GS/golden-state-warriors/" TargetMode="External"/><Relationship Id="rId26" Type="http://schemas.openxmlformats.org/officeDocument/2006/relationships/hyperlink" Target="https://www.cbssports.com/nba/teams/PHO/phoenix-suns/" TargetMode="External"/><Relationship Id="rId47" Type="http://schemas.openxmlformats.org/officeDocument/2006/relationships/hyperlink" Target="https://www.cbssports.com/nba/teams/BKN/brooklyn-nets/" TargetMode="External"/><Relationship Id="rId68" Type="http://schemas.openxmlformats.org/officeDocument/2006/relationships/hyperlink" Target="https://www.cbssports.com/nba/gametracker/live/NBA_20211117_BOS@ATL/" TargetMode="External"/><Relationship Id="rId89" Type="http://schemas.openxmlformats.org/officeDocument/2006/relationships/hyperlink" Target="https://prf.hn/click/camref:1101liUFf/ar:CBSSports/destination:https:/www.stubhub.com/minnesota-timberwolves-minneapolis-tickets-11-17-2021/event/104949570/" TargetMode="External"/><Relationship Id="rId112" Type="http://schemas.openxmlformats.org/officeDocument/2006/relationships/hyperlink" Target="https://www.cbssports.com/nba/gametracker/live/NBA_20211118_SA@MIN/" TargetMode="External"/><Relationship Id="rId133" Type="http://schemas.openxmlformats.org/officeDocument/2006/relationships/hyperlink" Target="https://prf.hn/click/camref:1101liUFf/ar:CBSSports/destination:https:/www.stubhub.com/charlotte-hornets-charlotte-tickets-11-19-2021/event/104949516/" TargetMode="External"/><Relationship Id="rId154" Type="http://schemas.openxmlformats.org/officeDocument/2006/relationships/hyperlink" Target="https://www.cbssports.com/nba/teams/DAL/dallas-mavericks/" TargetMode="External"/><Relationship Id="rId175" Type="http://schemas.openxmlformats.org/officeDocument/2006/relationships/hyperlink" Target="https://www.cbssports.com/nba/teams/ATL/atlanta-hawks/" TargetMode="External"/><Relationship Id="rId196" Type="http://schemas.openxmlformats.org/officeDocument/2006/relationships/hyperlink" Target="https://www.cbssports.com/nba/gametracker/live/NBA_20211120_UTA@SAC/" TargetMode="External"/><Relationship Id="rId200" Type="http://schemas.openxmlformats.org/officeDocument/2006/relationships/hyperlink" Target="https://www.cbssports.com/nba/gametracker/live/NBA_20211121_DAL@LAC/" TargetMode="External"/><Relationship Id="rId16" Type="http://schemas.openxmlformats.org/officeDocument/2006/relationships/hyperlink" Target="https://www.cbssports.com/nba/gametracker/live/NBA_20211115_ORL@ATL/" TargetMode="External"/><Relationship Id="rId37" Type="http://schemas.openxmlformats.org/officeDocument/2006/relationships/hyperlink" Target="https://prf.hn/click/camref:1101liUFf/ar:CBSSports/destination:https:/www.stubhub.com/memphis-grizzlies-memphis-tickets-11-15-2021/event/104949709/" TargetMode="External"/><Relationship Id="rId58" Type="http://schemas.openxmlformats.org/officeDocument/2006/relationships/hyperlink" Target="https://www.cbssports.com/nba/teams/IND/indiana-pacers/" TargetMode="External"/><Relationship Id="rId79" Type="http://schemas.openxmlformats.org/officeDocument/2006/relationships/hyperlink" Target="https://www.cbssports.com/nba/teams/BKN/brooklyn-nets/" TargetMode="External"/><Relationship Id="rId102" Type="http://schemas.openxmlformats.org/officeDocument/2006/relationships/hyperlink" Target="https://www.cbssports.com/nba/teams/GS/golden-state-warriors/" TargetMode="External"/><Relationship Id="rId123" Type="http://schemas.openxmlformats.org/officeDocument/2006/relationships/hyperlink" Target="https://www.cbssports.com/nba/teams/DEN/denver-nuggets/" TargetMode="External"/><Relationship Id="rId144" Type="http://schemas.openxmlformats.org/officeDocument/2006/relationships/hyperlink" Target="https://www.cbssports.com/nba/gametracker/live/NBA_20211119_LAC@NO/" TargetMode="External"/><Relationship Id="rId90" Type="http://schemas.openxmlformats.org/officeDocument/2006/relationships/hyperlink" Target="https://www.cbssports.com/nba/teams/HOU/houston-rockets/" TargetMode="External"/><Relationship Id="rId165" Type="http://schemas.openxmlformats.org/officeDocument/2006/relationships/hyperlink" Target="https://prf.hn/click/camref:1101liUFf/ar:CBSSports/destination:https:/www.stubhub.com/new-york-knicks-new-york-tickets-11-20-2021/event/104947683/" TargetMode="External"/><Relationship Id="rId186" Type="http://schemas.openxmlformats.org/officeDocument/2006/relationships/hyperlink" Target="https://www.cbssports.com/nba/teams/MEM/memphis-grizzlies/" TargetMode="External"/><Relationship Id="rId211" Type="http://schemas.openxmlformats.org/officeDocument/2006/relationships/hyperlink" Target="https://www.cbssports.com/nba/teams/PHO/phoenix-suns/" TargetMode="External"/><Relationship Id="rId27" Type="http://schemas.openxmlformats.org/officeDocument/2006/relationships/hyperlink" Target="https://www.cbssports.com/nba/teams/MIN/minnesota-timberwolves/" TargetMode="External"/><Relationship Id="rId48" Type="http://schemas.openxmlformats.org/officeDocument/2006/relationships/hyperlink" Target="https://www.cbssports.com/nba/gametracker/live/NBA_20211116_GS@BKN/" TargetMode="External"/><Relationship Id="rId69" Type="http://schemas.openxmlformats.org/officeDocument/2006/relationships/hyperlink" Target="https://prf.hn/click/camref:1101liUFf/ar:CBSSports/destination:https:/www.stubhub.com/atlanta-hawks-atlanta-tickets-11-17-2021/event/104947843/" TargetMode="External"/><Relationship Id="rId113" Type="http://schemas.openxmlformats.org/officeDocument/2006/relationships/hyperlink" Target="https://prf.hn/click/camref:1101liUFf/ar:CBSSports/destination:https:/www.stubhub.com/minnesota-timberwolves-minneapolis-tickets-11-18-2021/event/104949574/" TargetMode="External"/><Relationship Id="rId134" Type="http://schemas.openxmlformats.org/officeDocument/2006/relationships/hyperlink" Target="https://www.cbssports.com/nba/teams/LAL/los-angeles-lakers/" TargetMode="External"/><Relationship Id="rId80" Type="http://schemas.openxmlformats.org/officeDocument/2006/relationships/hyperlink" Target="https://www.cbssports.com/nba/gametracker/live/NBA_20211117_CLE@BKN/" TargetMode="External"/><Relationship Id="rId155" Type="http://schemas.openxmlformats.org/officeDocument/2006/relationships/hyperlink" Target="https://www.cbssports.com/nba/teams/PHO/phoenix-suns/" TargetMode="External"/><Relationship Id="rId176" Type="http://schemas.openxmlformats.org/officeDocument/2006/relationships/hyperlink" Target="https://www.cbssports.com/nba/gametracker/live/NBA_20211120_CHA@ATL/" TargetMode="External"/><Relationship Id="rId197" Type="http://schemas.openxmlformats.org/officeDocument/2006/relationships/hyperlink" Target="https://prf.hn/click/camref:1101liUFf/ar:CBSSports/destination:https:/www.stubhub.com/sacramento-kings-sacramento-tickets-11-20-2021/event/104949562/" TargetMode="External"/><Relationship Id="rId201" Type="http://schemas.openxmlformats.org/officeDocument/2006/relationships/hyperlink" Target="https://prf.hn/click/camref:1101liUFf/ar:CBSSports/destination:https:/www.stubhub.com/los-angeles-clippers-los-angeles-tickets-11-21-2021/event/104947794/" TargetMode="External"/><Relationship Id="rId17" Type="http://schemas.openxmlformats.org/officeDocument/2006/relationships/hyperlink" Target="https://prf.hn/click/camref:1101liUFf/ar:CBSSports/destination:https:/www.stubhub.com/atlanta-hawks-atlanta-tickets-11-15-2021/event/104950090/" TargetMode="External"/><Relationship Id="rId38" Type="http://schemas.openxmlformats.org/officeDocument/2006/relationships/hyperlink" Target="https://www.cbssports.com/nba/teams/TOR/toronto-raptors/" TargetMode="External"/><Relationship Id="rId59" Type="http://schemas.openxmlformats.org/officeDocument/2006/relationships/hyperlink" Target="https://www.cbssports.com/nba/teams/DET/detroit-pistons/" TargetMode="External"/><Relationship Id="rId103" Type="http://schemas.openxmlformats.org/officeDocument/2006/relationships/hyperlink" Target="https://www.cbssports.com/nba/teams/CLE/cleveland-cavaliers/" TargetMode="External"/><Relationship Id="rId124" Type="http://schemas.openxmlformats.org/officeDocument/2006/relationships/hyperlink" Target="https://www.cbssports.com/nba/gametracker/live/NBA_20211118_PHI@DEN/" TargetMode="External"/><Relationship Id="rId70" Type="http://schemas.openxmlformats.org/officeDocument/2006/relationships/hyperlink" Target="https://www.cbssports.com/nba/teams/NO/new-orleans-pelicans/" TargetMode="External"/><Relationship Id="rId91" Type="http://schemas.openxmlformats.org/officeDocument/2006/relationships/hyperlink" Target="https://www.cbssports.com/nba/teams/OKC/oklahoma-city-thunder/" TargetMode="External"/><Relationship Id="rId145" Type="http://schemas.openxmlformats.org/officeDocument/2006/relationships/hyperlink" Target="https://prf.hn/click/camref:1101liUFf/ar:CBSSports/destination:https:/www.stubhub.com/new-orleans-pelicans-new-orleans-tickets-11-19-2021/event/104949990/" TargetMode="External"/><Relationship Id="rId166" Type="http://schemas.openxmlformats.org/officeDocument/2006/relationships/hyperlink" Target="https://www.cbssports.com/nba/teams/NO/new-orleans-pelicans/" TargetMode="External"/><Relationship Id="rId187" Type="http://schemas.openxmlformats.org/officeDocument/2006/relationships/hyperlink" Target="https://www.cbssports.com/nba/teams/MIN/minnesota-timberwolves/" TargetMode="External"/><Relationship Id="rId1" Type="http://schemas.openxmlformats.org/officeDocument/2006/relationships/hyperlink" Target="https://www.cbssports.com/nba/schedules" TargetMode="External"/><Relationship Id="rId212" Type="http://schemas.openxmlformats.org/officeDocument/2006/relationships/hyperlink" Target="https://www.cbssports.com/nba/gametracker/live/NBA_20211121_DEN@PHO/" TargetMode="External"/><Relationship Id="rId28" Type="http://schemas.openxmlformats.org/officeDocument/2006/relationships/hyperlink" Target="https://www.cbssports.com/nba/gametracker/live/NBA_20211115_PHO@MIN/" TargetMode="External"/><Relationship Id="rId49" Type="http://schemas.openxmlformats.org/officeDocument/2006/relationships/hyperlink" Target="https://prf.hn/click/camref:1101liUFf/ar:CBSSports/destination:https:/www.stubhub.com/brooklyn-nets-brooklyn-tickets-11-16-2021/event/104950053/" TargetMode="External"/><Relationship Id="rId114" Type="http://schemas.openxmlformats.org/officeDocument/2006/relationships/hyperlink" Target="https://www.cbssports.com/nba/teams/LAC/los-angeles-clippers/" TargetMode="External"/><Relationship Id="rId60" Type="http://schemas.openxmlformats.org/officeDocument/2006/relationships/hyperlink" Target="https://www.cbssports.com/nba/gametracker/live/NBA_20211117_IND@DET/" TargetMode="External"/><Relationship Id="rId81" Type="http://schemas.openxmlformats.org/officeDocument/2006/relationships/hyperlink" Target="https://prf.hn/click/camref:1101liUFf/ar:CBSSports/destination:https:/www.stubhub.com/brooklyn-nets-brooklyn-tickets-11-17-2021/event/104947815/" TargetMode="External"/><Relationship Id="rId135" Type="http://schemas.openxmlformats.org/officeDocument/2006/relationships/hyperlink" Target="https://www.cbssports.com/nba/teams/BOS/boston-celtics/" TargetMode="External"/><Relationship Id="rId156" Type="http://schemas.openxmlformats.org/officeDocument/2006/relationships/hyperlink" Target="https://www.cbssports.com/nba/gametracker/live/NBA_20211119_DAL@PHO/" TargetMode="External"/><Relationship Id="rId177" Type="http://schemas.openxmlformats.org/officeDocument/2006/relationships/hyperlink" Target="https://prf.hn/click/camref:1101liUFf/ar:CBSSports/destination:https:/www.stubhub.com/atlanta-hawks-atlanta-tickets-11-20-2021/event/104950094/" TargetMode="External"/><Relationship Id="rId198" Type="http://schemas.openxmlformats.org/officeDocument/2006/relationships/hyperlink" Target="https://www.cbssports.com/nba/teams/DAL/dallas-mavericks/" TargetMode="External"/><Relationship Id="rId202" Type="http://schemas.openxmlformats.org/officeDocument/2006/relationships/hyperlink" Target="https://www.cbssports.com/nba/teams/LAL/los-angeles-lakers/" TargetMode="External"/><Relationship Id="rId18" Type="http://schemas.openxmlformats.org/officeDocument/2006/relationships/hyperlink" Target="https://www.cbssports.com/nba/teams/IND/indiana-pacers/" TargetMode="External"/><Relationship Id="rId39" Type="http://schemas.openxmlformats.org/officeDocument/2006/relationships/hyperlink" Target="https://www.cbssports.com/nba/teams/POR/portland-trail-blazers/" TargetMode="External"/><Relationship Id="rId50" Type="http://schemas.openxmlformats.org/officeDocument/2006/relationships/hyperlink" Target="https://www.cbssports.com/nba/teams/PHI/philadelphia-76ers/" TargetMode="External"/><Relationship Id="rId104" Type="http://schemas.openxmlformats.org/officeDocument/2006/relationships/hyperlink" Target="https://www.cbssports.com/nba/gametracker/live/NBA_20211118_GS@CLE/" TargetMode="External"/><Relationship Id="rId125" Type="http://schemas.openxmlformats.org/officeDocument/2006/relationships/hyperlink" Target="https://prf.hn/click/camref:1101liUFf/ar:CBSSports/destination:https:/www.stubhub.com/denver-nuggets-denver-tickets-11-18-2021/event/104946901/" TargetMode="External"/><Relationship Id="rId146" Type="http://schemas.openxmlformats.org/officeDocument/2006/relationships/hyperlink" Target="https://www.cbssports.com/nba/teams/OKC/oklahoma-city-thunder/" TargetMode="External"/><Relationship Id="rId167" Type="http://schemas.openxmlformats.org/officeDocument/2006/relationships/hyperlink" Target="https://www.cbssports.com/nba/teams/IND/indiana-pacers/" TargetMode="External"/><Relationship Id="rId188" Type="http://schemas.openxmlformats.org/officeDocument/2006/relationships/hyperlink" Target="https://www.cbssports.com/nba/gametracker/live/NBA_20211120_MEM@MIN/" TargetMode="External"/><Relationship Id="rId71" Type="http://schemas.openxmlformats.org/officeDocument/2006/relationships/hyperlink" Target="https://www.cbssports.com/nba/teams/MIA/miami-heat/" TargetMode="External"/><Relationship Id="rId92" Type="http://schemas.openxmlformats.org/officeDocument/2006/relationships/hyperlink" Target="https://www.cbssports.com/nba/gametracker/live/NBA_20211117_HOU@OKC/" TargetMode="External"/><Relationship Id="rId213" Type="http://schemas.openxmlformats.org/officeDocument/2006/relationships/hyperlink" Target="https://prf.hn/click/camref:1101liUFf/ar:CBSSports/destination:https:/www.stubhub.com/phoenix-suns-phoenix-tickets-11-21-2021/event/104950277/" TargetMode="External"/><Relationship Id="rId2" Type="http://schemas.openxmlformats.org/officeDocument/2006/relationships/hyperlink" Target="https://www.cbssports.com/nba/teams/BOS/boston-celtics/" TargetMode="External"/><Relationship Id="rId29" Type="http://schemas.openxmlformats.org/officeDocument/2006/relationships/hyperlink" Target="https://prf.hn/click/camref:1101liUFf/ar:CBSSports/destination:https:/www.stubhub.com/minnesota-timberwolves-minneapolis-tickets-11-15-2021/event/104951258/" TargetMode="External"/><Relationship Id="rId40" Type="http://schemas.openxmlformats.org/officeDocument/2006/relationships/hyperlink" Target="https://www.cbssports.com/nba/gametracker/live/NBA_20211115_TOR@POR/" TargetMode="External"/><Relationship Id="rId115" Type="http://schemas.openxmlformats.org/officeDocument/2006/relationships/hyperlink" Target="https://www.cbssports.com/nba/teams/MEM/memphis-grizzlies/" TargetMode="External"/><Relationship Id="rId136" Type="http://schemas.openxmlformats.org/officeDocument/2006/relationships/hyperlink" Target="https://www.cbssports.com/nba/gametracker/live/NBA_20211119_LAL@BOS/" TargetMode="External"/><Relationship Id="rId157" Type="http://schemas.openxmlformats.org/officeDocument/2006/relationships/hyperlink" Target="https://prf.hn/click/camref:1101liUFf/ar:CBSSports/destination:https:/www.stubhub.com/phoenix-suns-phoenix-tickets-11-19-2021/event/104949366/" TargetMode="External"/><Relationship Id="rId178" Type="http://schemas.openxmlformats.org/officeDocument/2006/relationships/hyperlink" Target="https://www.cbssports.com/nba/teams/OKC/oklahoma-city-thunder/" TargetMode="External"/><Relationship Id="rId61" Type="http://schemas.openxmlformats.org/officeDocument/2006/relationships/hyperlink" Target="https://prf.hn/click/camref:1101liUFf/ar:CBSSports/destination:https:/www.stubhub.com/detroit-pistons-detroit-tickets-11-17-2021/event/104949869/" TargetMode="External"/><Relationship Id="rId82" Type="http://schemas.openxmlformats.org/officeDocument/2006/relationships/hyperlink" Target="https://www.cbssports.com/nba/teams/ORL/orlando-magic/" TargetMode="External"/><Relationship Id="rId199" Type="http://schemas.openxmlformats.org/officeDocument/2006/relationships/hyperlink" Target="https://www.cbssports.com/nba/teams/LAC/los-angeles-clippers/" TargetMode="External"/><Relationship Id="rId203" Type="http://schemas.openxmlformats.org/officeDocument/2006/relationships/hyperlink" Target="https://www.cbssports.com/nba/teams/DET/detroit-pistons/" TargetMode="External"/><Relationship Id="rId19" Type="http://schemas.openxmlformats.org/officeDocument/2006/relationships/hyperlink" Target="https://www.cbssports.com/nba/teams/NY/new-york-knick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opLeftCell="A10" workbookViewId="0">
      <selection activeCell="P6" sqref="P6"/>
    </sheetView>
  </sheetViews>
  <sheetFormatPr defaultRowHeight="15"/>
  <cols>
    <col min="3" max="3" width="5.5703125" bestFit="1" customWidth="1"/>
    <col min="4" max="4" width="4.85546875" bestFit="1" customWidth="1"/>
    <col min="5" max="5" width="14.42578125" bestFit="1" customWidth="1"/>
    <col min="6" max="6" width="13.28515625" bestFit="1" customWidth="1"/>
    <col min="7" max="7" width="13.28515625" customWidth="1"/>
    <col min="18" max="18" width="8.42578125" bestFit="1" customWidth="1"/>
    <col min="19" max="19" width="11.5703125" customWidth="1"/>
    <col min="20" max="20" width="28.85546875" bestFit="1" customWidth="1"/>
    <col min="24" max="24" width="11.5703125" bestFit="1" customWidth="1"/>
    <col min="25" max="25" width="11.42578125" bestFit="1" customWidth="1"/>
    <col min="26" max="26" width="22.140625" bestFit="1" customWidth="1"/>
  </cols>
  <sheetData>
    <row r="1" spans="1:26">
      <c r="A1" s="1">
        <v>0.66666666666666663</v>
      </c>
      <c r="C1" s="1">
        <v>0.99930555555555556</v>
      </c>
      <c r="H1" s="1"/>
      <c r="I1" s="1"/>
      <c r="S1" s="8"/>
      <c r="T1" s="1" t="s">
        <v>43</v>
      </c>
      <c r="X1" t="s">
        <v>141</v>
      </c>
    </row>
    <row r="2" spans="1:26">
      <c r="A2" t="s">
        <v>140</v>
      </c>
    </row>
    <row r="3" spans="1:26" ht="15.75" thickBot="1">
      <c r="A3" t="s">
        <v>142</v>
      </c>
      <c r="C3" s="2">
        <v>0.70833333333333337</v>
      </c>
      <c r="D3" s="2">
        <v>0.83333333333333337</v>
      </c>
      <c r="E3" s="3" t="s">
        <v>0</v>
      </c>
      <c r="F3" s="3" t="s">
        <v>1</v>
      </c>
      <c r="G3" s="9"/>
      <c r="I3" t="str">
        <f>PROPER(E3)</f>
        <v>Florida State</v>
      </c>
      <c r="J3" t="s">
        <v>62</v>
      </c>
      <c r="K3" t="str">
        <f>PROPER(F3)</f>
        <v>Syracuse</v>
      </c>
      <c r="M3" t="str">
        <f>CONCATENATE(I3," ", J3, " ",K3)</f>
        <v>Florida State v Syracuse</v>
      </c>
      <c r="S3" s="7">
        <f t="shared" ref="S3:S34" si="0">C3+TIME(16,0,0)</f>
        <v>1.375</v>
      </c>
      <c r="T3" t="s">
        <v>63</v>
      </c>
      <c r="X3" s="7">
        <f>S3</f>
        <v>1.375</v>
      </c>
      <c r="Y3" s="7">
        <f>X3+TIME(3,0,0)</f>
        <v>1.5</v>
      </c>
      <c r="Z3" t="str">
        <f>T3</f>
        <v>Florida State v Syracuse</v>
      </c>
    </row>
    <row r="4" spans="1:26" ht="15.75" thickBot="1">
      <c r="C4" s="2">
        <v>0.70833333333333337</v>
      </c>
      <c r="D4" s="2">
        <v>0.83333333333333337</v>
      </c>
      <c r="E4" s="3" t="s">
        <v>2</v>
      </c>
      <c r="F4" s="3" t="s">
        <v>3</v>
      </c>
      <c r="G4" s="9"/>
      <c r="I4" t="str">
        <f t="shared" ref="I4:I34" si="1">PROPER(E4)</f>
        <v>Georgia Southern</v>
      </c>
      <c r="J4" t="s">
        <v>62</v>
      </c>
      <c r="K4" t="str">
        <f t="shared" ref="K4:K34" si="2">PROPER(F4)</f>
        <v>Clemson</v>
      </c>
      <c r="M4" t="str">
        <f t="shared" ref="M4:M34" si="3">CONCATENATE(I4," ", J4, " ",K4)</f>
        <v>Georgia Southern v Clemson</v>
      </c>
      <c r="S4" s="7">
        <f t="shared" si="0"/>
        <v>1.375</v>
      </c>
      <c r="T4" t="s">
        <v>64</v>
      </c>
      <c r="X4" s="7">
        <f t="shared" ref="X4:X34" si="4">S4</f>
        <v>1.375</v>
      </c>
      <c r="Y4" s="7">
        <f t="shared" ref="Y4:Y50" si="5">X4+TIME(3,0,0)</f>
        <v>1.5</v>
      </c>
      <c r="Z4" t="str">
        <f t="shared" ref="Z4:Z34" si="6">T4</f>
        <v>Georgia Southern v Clemson</v>
      </c>
    </row>
    <row r="5" spans="1:26" ht="15.75" thickBot="1">
      <c r="C5" s="2">
        <v>0.70833333333333337</v>
      </c>
      <c r="D5" s="2">
        <v>0.83333333333333337</v>
      </c>
      <c r="E5" s="3" t="s">
        <v>4</v>
      </c>
      <c r="F5" s="3" t="s">
        <v>5</v>
      </c>
      <c r="G5" s="9"/>
      <c r="I5" t="str">
        <f t="shared" si="1"/>
        <v>Hawaii</v>
      </c>
      <c r="J5" t="s">
        <v>62</v>
      </c>
      <c r="K5" t="str">
        <f t="shared" si="2"/>
        <v>Army</v>
      </c>
      <c r="M5" t="str">
        <f t="shared" si="3"/>
        <v>Hawaii v Army</v>
      </c>
      <c r="S5" s="7">
        <f t="shared" si="0"/>
        <v>1.375</v>
      </c>
      <c r="T5" t="s">
        <v>65</v>
      </c>
      <c r="X5" s="7">
        <f t="shared" si="4"/>
        <v>1.375</v>
      </c>
      <c r="Y5" s="7">
        <f t="shared" si="5"/>
        <v>1.5</v>
      </c>
      <c r="Z5" t="str">
        <f t="shared" si="6"/>
        <v>Hawaii v Army</v>
      </c>
    </row>
    <row r="6" spans="1:26" ht="15.75" thickBot="1">
      <c r="C6" s="2">
        <v>0.70833333333333337</v>
      </c>
      <c r="D6" s="2">
        <v>0.83333333333333337</v>
      </c>
      <c r="E6" s="3" t="s">
        <v>6</v>
      </c>
      <c r="F6" s="3" t="s">
        <v>7</v>
      </c>
      <c r="G6" s="9"/>
      <c r="I6" t="str">
        <f t="shared" si="1"/>
        <v>Kent State</v>
      </c>
      <c r="J6" t="s">
        <v>62</v>
      </c>
      <c r="K6" t="str">
        <f t="shared" si="2"/>
        <v>Penn State</v>
      </c>
      <c r="M6" t="str">
        <f t="shared" si="3"/>
        <v>Kent State v Penn State</v>
      </c>
      <c r="S6" s="7">
        <f t="shared" si="0"/>
        <v>1.375</v>
      </c>
      <c r="T6" t="s">
        <v>66</v>
      </c>
      <c r="X6" s="7">
        <f t="shared" si="4"/>
        <v>1.375</v>
      </c>
      <c r="Y6" s="7">
        <f t="shared" si="5"/>
        <v>1.5</v>
      </c>
      <c r="Z6" t="str">
        <f t="shared" si="6"/>
        <v>Kent State v Penn State</v>
      </c>
    </row>
    <row r="7" spans="1:26" ht="15.75" thickBot="1">
      <c r="C7" s="2">
        <v>0.70833333333333337</v>
      </c>
      <c r="D7" s="2">
        <v>0.83333333333333337</v>
      </c>
      <c r="E7" s="3" t="s">
        <v>8</v>
      </c>
      <c r="F7" s="3" t="s">
        <v>9</v>
      </c>
      <c r="G7" s="9"/>
      <c r="I7" t="str">
        <f t="shared" si="1"/>
        <v>Miami (Fl)</v>
      </c>
      <c r="J7" t="s">
        <v>62</v>
      </c>
      <c r="K7" t="str">
        <f t="shared" si="2"/>
        <v>Toledo</v>
      </c>
      <c r="M7" t="str">
        <f t="shared" si="3"/>
        <v>Miami (Fl) v Toledo</v>
      </c>
      <c r="S7" s="7">
        <f t="shared" si="0"/>
        <v>1.375</v>
      </c>
      <c r="T7" t="s">
        <v>67</v>
      </c>
      <c r="X7" s="7">
        <f t="shared" si="4"/>
        <v>1.375</v>
      </c>
      <c r="Y7" s="7">
        <f t="shared" si="5"/>
        <v>1.5</v>
      </c>
      <c r="Z7" t="str">
        <f t="shared" si="6"/>
        <v>Miami (Fl) v Toledo</v>
      </c>
    </row>
    <row r="8" spans="1:26" ht="15.75" thickBot="1">
      <c r="C8" s="2">
        <v>0.70833333333333337</v>
      </c>
      <c r="D8" s="2">
        <v>0.83333333333333337</v>
      </c>
      <c r="E8" s="3" t="s">
        <v>10</v>
      </c>
      <c r="F8" s="3" t="s">
        <v>11</v>
      </c>
      <c r="G8" s="9"/>
      <c r="I8" t="str">
        <f t="shared" si="1"/>
        <v>Middle Tennessee</v>
      </c>
      <c r="J8" t="s">
        <v>62</v>
      </c>
      <c r="K8" t="str">
        <f t="shared" si="2"/>
        <v>Georgia</v>
      </c>
      <c r="M8" t="str">
        <f t="shared" si="3"/>
        <v>Middle Tennessee v Georgia</v>
      </c>
      <c r="S8" s="7">
        <f t="shared" si="0"/>
        <v>1.375</v>
      </c>
      <c r="T8" t="s">
        <v>68</v>
      </c>
      <c r="X8" s="7">
        <f t="shared" si="4"/>
        <v>1.375</v>
      </c>
      <c r="Y8" s="7">
        <f t="shared" si="5"/>
        <v>1.5</v>
      </c>
      <c r="Z8" t="str">
        <f t="shared" si="6"/>
        <v>Middle Tennessee v Georgia</v>
      </c>
    </row>
    <row r="9" spans="1:26" ht="15.75" thickBot="1">
      <c r="C9" s="2">
        <v>0.70833333333333337</v>
      </c>
      <c r="D9" s="2">
        <v>0.83333333333333337</v>
      </c>
      <c r="E9" s="3" t="s">
        <v>12</v>
      </c>
      <c r="F9" s="3" t="s">
        <v>13</v>
      </c>
      <c r="G9" s="9"/>
      <c r="I9" t="str">
        <f t="shared" si="1"/>
        <v>Oklahoma</v>
      </c>
      <c r="J9" t="s">
        <v>62</v>
      </c>
      <c r="K9" t="str">
        <f t="shared" si="2"/>
        <v>Iowa State</v>
      </c>
      <c r="M9" t="str">
        <f t="shared" si="3"/>
        <v>Oklahoma v Iowa State</v>
      </c>
      <c r="S9" s="7">
        <f t="shared" si="0"/>
        <v>1.375</v>
      </c>
      <c r="T9" t="s">
        <v>69</v>
      </c>
      <c r="X9" s="7">
        <f t="shared" si="4"/>
        <v>1.375</v>
      </c>
      <c r="Y9" s="7">
        <f t="shared" si="5"/>
        <v>1.5</v>
      </c>
      <c r="Z9" t="str">
        <f t="shared" si="6"/>
        <v>Oklahoma v Iowa State</v>
      </c>
    </row>
    <row r="10" spans="1:26" ht="15.75" thickBot="1">
      <c r="C10" s="2">
        <v>0.70833333333333337</v>
      </c>
      <c r="D10" s="2">
        <v>0.83333333333333337</v>
      </c>
      <c r="E10" s="3" t="s">
        <v>14</v>
      </c>
      <c r="F10" s="3" t="s">
        <v>15</v>
      </c>
      <c r="G10" s="9"/>
      <c r="I10" t="str">
        <f t="shared" si="1"/>
        <v>Rutgers</v>
      </c>
      <c r="J10" t="s">
        <v>62</v>
      </c>
      <c r="K10" t="str">
        <f t="shared" si="2"/>
        <v>Kansas</v>
      </c>
      <c r="M10" t="str">
        <f t="shared" si="3"/>
        <v>Rutgers v Kansas</v>
      </c>
      <c r="S10" s="7">
        <f t="shared" si="0"/>
        <v>1.375</v>
      </c>
      <c r="T10" t="s">
        <v>70</v>
      </c>
      <c r="X10" s="7">
        <f t="shared" si="4"/>
        <v>1.375</v>
      </c>
      <c r="Y10" s="7">
        <f t="shared" si="5"/>
        <v>1.5</v>
      </c>
      <c r="Z10" t="str">
        <f t="shared" si="6"/>
        <v>Rutgers v Kansas</v>
      </c>
    </row>
    <row r="11" spans="1:26" ht="15.75" thickBot="1">
      <c r="C11" s="4">
        <v>0.70833333333333337</v>
      </c>
      <c r="D11" s="4">
        <v>0.83333333333333337</v>
      </c>
      <c r="E11" s="5" t="s">
        <v>16</v>
      </c>
      <c r="F11" s="5" t="s">
        <v>17</v>
      </c>
      <c r="G11" s="10"/>
      <c r="I11" t="str">
        <f t="shared" si="1"/>
        <v>Troy</v>
      </c>
      <c r="J11" t="s">
        <v>62</v>
      </c>
      <c r="K11" t="str">
        <f t="shared" si="2"/>
        <v>Nebraska</v>
      </c>
      <c r="M11" t="str">
        <f t="shared" si="3"/>
        <v>Troy v Nebraska</v>
      </c>
      <c r="S11" s="7">
        <f t="shared" si="0"/>
        <v>1.375</v>
      </c>
      <c r="T11" t="s">
        <v>71</v>
      </c>
      <c r="X11" s="7">
        <f t="shared" si="4"/>
        <v>1.375</v>
      </c>
      <c r="Y11" s="7">
        <f t="shared" si="5"/>
        <v>1.5</v>
      </c>
      <c r="Z11" t="str">
        <f t="shared" si="6"/>
        <v>Troy v Nebraska</v>
      </c>
    </row>
    <row r="12" spans="1:26" ht="15.75" thickBot="1">
      <c r="C12" s="4">
        <v>0.8125</v>
      </c>
      <c r="D12" s="4">
        <v>0.9375</v>
      </c>
      <c r="E12" s="5" t="s">
        <v>18</v>
      </c>
      <c r="F12" s="5" t="s">
        <v>19</v>
      </c>
      <c r="G12" s="10"/>
      <c r="I12" t="str">
        <f t="shared" si="1"/>
        <v>Vanderbilt</v>
      </c>
      <c r="J12" t="s">
        <v>62</v>
      </c>
      <c r="K12" t="str">
        <f t="shared" si="2"/>
        <v>Notre Dame</v>
      </c>
      <c r="M12" t="str">
        <f t="shared" si="3"/>
        <v>Vanderbilt v Notre Dame</v>
      </c>
      <c r="S12" s="7">
        <f t="shared" si="0"/>
        <v>1.4791666666666665</v>
      </c>
      <c r="T12" t="s">
        <v>72</v>
      </c>
      <c r="X12" s="7">
        <f t="shared" si="4"/>
        <v>1.4791666666666665</v>
      </c>
      <c r="Y12" s="7">
        <f t="shared" si="5"/>
        <v>1.6041666666666665</v>
      </c>
      <c r="Z12" t="str">
        <f t="shared" si="6"/>
        <v>Vanderbilt v Notre Dame</v>
      </c>
    </row>
    <row r="13" spans="1:26" ht="15.75" thickBot="1">
      <c r="C13" s="2">
        <v>0.85416666666666663</v>
      </c>
      <c r="D13" s="2">
        <v>0.97916666666666663</v>
      </c>
      <c r="E13" s="5" t="s">
        <v>20</v>
      </c>
      <c r="F13" s="3" t="s">
        <v>21</v>
      </c>
      <c r="G13" s="9"/>
      <c r="I13" t="str">
        <f t="shared" si="1"/>
        <v>Boise State</v>
      </c>
      <c r="J13" t="s">
        <v>62</v>
      </c>
      <c r="K13" t="str">
        <f t="shared" si="2"/>
        <v>Oklahoma State</v>
      </c>
      <c r="M13" t="str">
        <f t="shared" si="3"/>
        <v>Boise State v Oklahoma State</v>
      </c>
      <c r="S13" s="7">
        <f t="shared" si="0"/>
        <v>1.5208333333333333</v>
      </c>
      <c r="T13" t="s">
        <v>73</v>
      </c>
      <c r="X13" s="7">
        <f t="shared" si="4"/>
        <v>1.5208333333333333</v>
      </c>
      <c r="Y13" s="7">
        <f t="shared" si="5"/>
        <v>1.6458333333333333</v>
      </c>
      <c r="Z13" t="str">
        <f t="shared" si="6"/>
        <v>Boise State v Oklahoma State</v>
      </c>
    </row>
    <row r="14" spans="1:26" ht="15.75" thickBot="1">
      <c r="C14" s="4">
        <v>0.85416666666666663</v>
      </c>
      <c r="D14" s="6">
        <v>23.3</v>
      </c>
      <c r="E14" s="3" t="s">
        <v>22</v>
      </c>
      <c r="F14" s="3" t="s">
        <v>23</v>
      </c>
      <c r="G14" s="9"/>
      <c r="I14" t="str">
        <f t="shared" si="1"/>
        <v>Byu</v>
      </c>
      <c r="J14" t="s">
        <v>62</v>
      </c>
      <c r="K14" t="str">
        <f t="shared" si="2"/>
        <v>Wisconsin</v>
      </c>
      <c r="M14" t="str">
        <f t="shared" si="3"/>
        <v>Byu v Wisconsin</v>
      </c>
      <c r="S14" s="7">
        <f t="shared" si="0"/>
        <v>1.5208333333333333</v>
      </c>
      <c r="T14" t="s">
        <v>74</v>
      </c>
      <c r="X14" s="7">
        <f t="shared" si="4"/>
        <v>1.5208333333333333</v>
      </c>
      <c r="Y14" s="7">
        <f t="shared" si="5"/>
        <v>1.6458333333333333</v>
      </c>
      <c r="Z14" t="str">
        <f t="shared" si="6"/>
        <v>Byu v Wisconsin</v>
      </c>
    </row>
    <row r="15" spans="1:26" ht="15.75" thickBot="1">
      <c r="C15" s="4">
        <v>0.85416666666666663</v>
      </c>
      <c r="D15" s="4">
        <v>0.97916666666666663</v>
      </c>
      <c r="E15" s="3" t="s">
        <v>24</v>
      </c>
      <c r="F15" s="3" t="s">
        <v>25</v>
      </c>
      <c r="G15" s="9"/>
      <c r="I15" t="str">
        <f t="shared" si="1"/>
        <v>Duke</v>
      </c>
      <c r="J15" t="s">
        <v>62</v>
      </c>
      <c r="K15" t="str">
        <f t="shared" si="2"/>
        <v>Baylor</v>
      </c>
      <c r="M15" t="str">
        <f t="shared" si="3"/>
        <v>Duke v Baylor</v>
      </c>
      <c r="S15" s="7">
        <f t="shared" si="0"/>
        <v>1.5208333333333333</v>
      </c>
      <c r="T15" t="s">
        <v>75</v>
      </c>
      <c r="X15" s="7">
        <f t="shared" si="4"/>
        <v>1.5208333333333333</v>
      </c>
      <c r="Y15" s="7">
        <f t="shared" si="5"/>
        <v>1.6458333333333333</v>
      </c>
      <c r="Z15" t="str">
        <f t="shared" si="6"/>
        <v>Duke v Baylor</v>
      </c>
    </row>
    <row r="16" spans="1:26" ht="15.75" thickBot="1">
      <c r="C16" s="4">
        <v>0.85416666666666663</v>
      </c>
      <c r="D16" s="4">
        <v>0.97916666666666663</v>
      </c>
      <c r="E16" s="3" t="s">
        <v>26</v>
      </c>
      <c r="F16" s="3" t="s">
        <v>27</v>
      </c>
      <c r="G16" s="9"/>
      <c r="I16" t="str">
        <f t="shared" si="1"/>
        <v>Lehigh</v>
      </c>
      <c r="J16" t="s">
        <v>62</v>
      </c>
      <c r="K16" t="str">
        <f t="shared" si="2"/>
        <v>Navy</v>
      </c>
      <c r="M16" t="str">
        <f t="shared" si="3"/>
        <v>Lehigh v Navy</v>
      </c>
      <c r="S16" s="7">
        <f t="shared" si="0"/>
        <v>1.5208333333333333</v>
      </c>
      <c r="T16" t="s">
        <v>76</v>
      </c>
      <c r="X16" s="7">
        <f t="shared" si="4"/>
        <v>1.5208333333333333</v>
      </c>
      <c r="Y16" s="7">
        <f t="shared" si="5"/>
        <v>1.6458333333333333</v>
      </c>
      <c r="Z16" t="str">
        <f t="shared" si="6"/>
        <v>Lehigh v Navy</v>
      </c>
    </row>
    <row r="17" spans="3:26" ht="15.75" thickBot="1">
      <c r="C17" s="2">
        <v>0.85416666666666663</v>
      </c>
      <c r="D17" s="2">
        <v>0.97916666666666663</v>
      </c>
      <c r="E17" s="3" t="s">
        <v>28</v>
      </c>
      <c r="F17" s="3" t="s">
        <v>29</v>
      </c>
      <c r="G17" s="9"/>
      <c r="I17" t="str">
        <f t="shared" si="1"/>
        <v>Lsu</v>
      </c>
      <c r="J17" t="s">
        <v>62</v>
      </c>
      <c r="K17" t="str">
        <f t="shared" si="2"/>
        <v>Auburn</v>
      </c>
      <c r="M17" t="str">
        <f t="shared" si="3"/>
        <v>Lsu v Auburn</v>
      </c>
      <c r="S17" s="7">
        <f t="shared" si="0"/>
        <v>1.5208333333333333</v>
      </c>
      <c r="T17" t="s">
        <v>77</v>
      </c>
      <c r="X17" s="7">
        <f t="shared" si="4"/>
        <v>1.5208333333333333</v>
      </c>
      <c r="Y17" s="7">
        <f t="shared" si="5"/>
        <v>1.6458333333333333</v>
      </c>
      <c r="Z17" t="str">
        <f t="shared" si="6"/>
        <v>Lsu v Auburn</v>
      </c>
    </row>
    <row r="18" spans="3:26" ht="15.75" thickBot="1">
      <c r="C18" s="2">
        <v>0.85416666666666663</v>
      </c>
      <c r="D18" s="2">
        <v>0.97916666666666663</v>
      </c>
      <c r="E18" s="3" t="s">
        <v>30</v>
      </c>
      <c r="F18" s="3" t="s">
        <v>31</v>
      </c>
      <c r="G18" s="9"/>
      <c r="I18" t="str">
        <f t="shared" si="1"/>
        <v>Smu</v>
      </c>
      <c r="J18" t="s">
        <v>62</v>
      </c>
      <c r="K18" t="str">
        <f t="shared" si="2"/>
        <v>Michigan</v>
      </c>
      <c r="M18" t="str">
        <f t="shared" si="3"/>
        <v>Smu v Michigan</v>
      </c>
      <c r="S18" s="7">
        <f t="shared" si="0"/>
        <v>1.5208333333333333</v>
      </c>
      <c r="T18" t="s">
        <v>78</v>
      </c>
      <c r="X18" s="7">
        <f t="shared" si="4"/>
        <v>1.5208333333333333</v>
      </c>
      <c r="Y18" s="7">
        <f t="shared" si="5"/>
        <v>1.6458333333333333</v>
      </c>
      <c r="Z18" t="str">
        <f t="shared" si="6"/>
        <v>Smu v Michigan</v>
      </c>
    </row>
    <row r="19" spans="3:26" ht="15.75" thickBot="1">
      <c r="C19" s="4">
        <v>0.875</v>
      </c>
      <c r="D19" s="4">
        <v>0</v>
      </c>
      <c r="E19" s="5" t="s">
        <v>32</v>
      </c>
      <c r="F19" s="5" t="s">
        <v>33</v>
      </c>
      <c r="G19" s="10"/>
      <c r="I19" t="str">
        <f t="shared" si="1"/>
        <v>Colorado State</v>
      </c>
      <c r="J19" t="s">
        <v>62</v>
      </c>
      <c r="K19" t="str">
        <f t="shared" si="2"/>
        <v>Florida</v>
      </c>
      <c r="M19" t="str">
        <f t="shared" si="3"/>
        <v>Colorado State v Florida</v>
      </c>
      <c r="S19" s="7">
        <f t="shared" si="0"/>
        <v>1.5416666666666665</v>
      </c>
      <c r="T19" t="s">
        <v>79</v>
      </c>
      <c r="X19" s="7">
        <f t="shared" si="4"/>
        <v>1.5416666666666665</v>
      </c>
      <c r="Y19" s="7">
        <f t="shared" si="5"/>
        <v>1.6666666666666665</v>
      </c>
      <c r="Z19" t="str">
        <f t="shared" si="6"/>
        <v>Colorado State v Florida</v>
      </c>
    </row>
    <row r="20" spans="3:26" ht="15.75" thickBot="1">
      <c r="C20" s="4">
        <v>0.875</v>
      </c>
      <c r="D20" s="4">
        <v>0</v>
      </c>
      <c r="E20" s="5" t="s">
        <v>34</v>
      </c>
      <c r="F20" s="5" t="s">
        <v>35</v>
      </c>
      <c r="G20" s="10"/>
      <c r="I20" t="str">
        <f t="shared" si="1"/>
        <v>Houston</v>
      </c>
      <c r="J20" t="s">
        <v>62</v>
      </c>
      <c r="K20" t="str">
        <f t="shared" si="2"/>
        <v>Texas Tech</v>
      </c>
      <c r="M20" t="str">
        <f t="shared" si="3"/>
        <v>Houston v Texas Tech</v>
      </c>
      <c r="S20" s="7">
        <f t="shared" si="0"/>
        <v>1.5416666666666665</v>
      </c>
      <c r="T20" t="s">
        <v>80</v>
      </c>
      <c r="X20" s="7">
        <f t="shared" si="4"/>
        <v>1.5416666666666665</v>
      </c>
      <c r="Y20" s="7">
        <f t="shared" si="5"/>
        <v>1.6666666666666665</v>
      </c>
      <c r="Z20" t="str">
        <f t="shared" si="6"/>
        <v>Houston v Texas Tech</v>
      </c>
    </row>
    <row r="21" spans="3:26" ht="15.75" thickBot="1">
      <c r="C21" s="4">
        <v>0.875</v>
      </c>
      <c r="D21" s="4">
        <v>0</v>
      </c>
      <c r="E21" s="5" t="s">
        <v>36</v>
      </c>
      <c r="F21" s="5" t="s">
        <v>37</v>
      </c>
      <c r="G21" s="10"/>
      <c r="I21" t="str">
        <f t="shared" si="1"/>
        <v>Utsa</v>
      </c>
      <c r="J21" t="s">
        <v>62</v>
      </c>
      <c r="K21" t="str">
        <f t="shared" si="2"/>
        <v>Kansas State</v>
      </c>
      <c r="M21" t="str">
        <f t="shared" si="3"/>
        <v>Utsa v Kansas State</v>
      </c>
      <c r="S21" s="7">
        <f t="shared" si="0"/>
        <v>1.5416666666666665</v>
      </c>
      <c r="T21" t="s">
        <v>81</v>
      </c>
      <c r="X21" s="7">
        <f t="shared" si="4"/>
        <v>1.5416666666666665</v>
      </c>
      <c r="Y21" s="7">
        <f t="shared" si="5"/>
        <v>1.6666666666666665</v>
      </c>
      <c r="Z21" t="str">
        <f t="shared" si="6"/>
        <v>Utsa v Kansas State</v>
      </c>
    </row>
    <row r="22" spans="3:26" ht="15.75" thickBot="1">
      <c r="C22" s="4">
        <v>0.89583333333333337</v>
      </c>
      <c r="D22" s="4">
        <v>2.0833333333333332E-2</v>
      </c>
      <c r="E22" s="5" t="s">
        <v>38</v>
      </c>
      <c r="F22" s="5" t="s">
        <v>39</v>
      </c>
      <c r="G22" s="10"/>
      <c r="I22" t="str">
        <f t="shared" si="1"/>
        <v>Ohio</v>
      </c>
      <c r="J22" t="s">
        <v>62</v>
      </c>
      <c r="K22" t="str">
        <f t="shared" si="2"/>
        <v>Virginia</v>
      </c>
      <c r="M22" t="str">
        <f t="shared" si="3"/>
        <v>Ohio v Virginia</v>
      </c>
      <c r="S22" s="7">
        <f t="shared" si="0"/>
        <v>1.5625</v>
      </c>
      <c r="T22" t="s">
        <v>82</v>
      </c>
      <c r="X22" s="7">
        <f t="shared" si="4"/>
        <v>1.5625</v>
      </c>
      <c r="Y22" s="7">
        <f t="shared" si="5"/>
        <v>1.6875</v>
      </c>
      <c r="Z22" t="str">
        <f t="shared" si="6"/>
        <v>Ohio v Virginia</v>
      </c>
    </row>
    <row r="23" spans="3:26" ht="15.75" thickBot="1">
      <c r="C23" s="4">
        <v>0</v>
      </c>
      <c r="D23" s="4">
        <v>0.125</v>
      </c>
      <c r="E23" s="5" t="s">
        <v>40</v>
      </c>
      <c r="F23" s="5" t="s">
        <v>41</v>
      </c>
      <c r="G23" s="10"/>
      <c r="I23" t="str">
        <f t="shared" si="1"/>
        <v>Alabama</v>
      </c>
      <c r="J23" t="s">
        <v>62</v>
      </c>
      <c r="K23" t="str">
        <f t="shared" si="2"/>
        <v>Ole Miss</v>
      </c>
      <c r="M23" t="str">
        <f t="shared" si="3"/>
        <v>Alabama v Ole Miss</v>
      </c>
      <c r="S23" s="7">
        <f t="shared" si="0"/>
        <v>0.66666666666666663</v>
      </c>
      <c r="T23" t="s">
        <v>83</v>
      </c>
      <c r="X23" s="7">
        <f t="shared" si="4"/>
        <v>0.66666666666666663</v>
      </c>
      <c r="Y23" s="7">
        <f t="shared" si="5"/>
        <v>0.79166666666666663</v>
      </c>
      <c r="Z23" t="str">
        <f t="shared" si="6"/>
        <v>Alabama v Ole Miss</v>
      </c>
    </row>
    <row r="24" spans="3:26" ht="15.75" thickBot="1">
      <c r="C24" s="4"/>
      <c r="D24" s="4"/>
      <c r="E24" s="5"/>
      <c r="F24" s="5"/>
      <c r="G24" s="10"/>
      <c r="I24" t="str">
        <f t="shared" si="1"/>
        <v/>
      </c>
      <c r="J24" t="s">
        <v>62</v>
      </c>
      <c r="K24" t="str">
        <f t="shared" si="2"/>
        <v/>
      </c>
      <c r="M24" t="str">
        <f t="shared" si="3"/>
        <v xml:space="preserve"> v </v>
      </c>
      <c r="S24" s="7">
        <f t="shared" si="0"/>
        <v>0.66666666666666663</v>
      </c>
      <c r="T24" t="s">
        <v>84</v>
      </c>
      <c r="X24" s="7">
        <f t="shared" si="4"/>
        <v>0.66666666666666663</v>
      </c>
      <c r="Y24" s="7">
        <f t="shared" si="5"/>
        <v>0.79166666666666663</v>
      </c>
      <c r="Z24" t="str">
        <f t="shared" si="6"/>
        <v>Arkansas State v Tulsa</v>
      </c>
    </row>
    <row r="25" spans="3:26" ht="15.75" thickBot="1">
      <c r="C25" s="4">
        <v>0</v>
      </c>
      <c r="D25" s="4">
        <v>0.125</v>
      </c>
      <c r="E25" s="5" t="s">
        <v>42</v>
      </c>
      <c r="F25" s="5" t="s">
        <v>43</v>
      </c>
      <c r="G25" s="10"/>
      <c r="I25" t="str">
        <f t="shared" si="1"/>
        <v>Oregon State</v>
      </c>
      <c r="J25" t="s">
        <v>62</v>
      </c>
      <c r="K25" t="str">
        <f t="shared" si="2"/>
        <v>Nevada</v>
      </c>
      <c r="M25" t="str">
        <f t="shared" si="3"/>
        <v>Oregon State v Nevada</v>
      </c>
      <c r="S25" s="7">
        <f t="shared" si="0"/>
        <v>0.66666666666666663</v>
      </c>
      <c r="T25" t="s">
        <v>85</v>
      </c>
      <c r="X25" s="7">
        <f t="shared" si="4"/>
        <v>0.66666666666666663</v>
      </c>
      <c r="Y25" s="7">
        <f t="shared" si="5"/>
        <v>0.79166666666666663</v>
      </c>
      <c r="Z25" t="str">
        <f t="shared" si="6"/>
        <v>Oregon State v Nevada</v>
      </c>
    </row>
    <row r="26" spans="3:26" ht="15.75" thickBot="1">
      <c r="C26" s="4">
        <v>2.0833333333333332E-2</v>
      </c>
      <c r="D26" s="4">
        <v>0.14583333333333334</v>
      </c>
      <c r="E26" s="5" t="s">
        <v>44</v>
      </c>
      <c r="F26" s="5" t="s">
        <v>45</v>
      </c>
      <c r="G26" s="10"/>
      <c r="I26" t="str">
        <f t="shared" si="1"/>
        <v>Western Kentucky</v>
      </c>
      <c r="J26" t="s">
        <v>62</v>
      </c>
      <c r="K26" t="str">
        <f t="shared" si="2"/>
        <v>Louisville</v>
      </c>
      <c r="M26" t="str">
        <f t="shared" si="3"/>
        <v>Western Kentucky v Louisville</v>
      </c>
      <c r="S26" s="7">
        <f t="shared" si="0"/>
        <v>0.6875</v>
      </c>
      <c r="T26" t="s">
        <v>86</v>
      </c>
      <c r="X26" s="7">
        <f t="shared" si="4"/>
        <v>0.6875</v>
      </c>
      <c r="Y26" s="7">
        <f t="shared" si="5"/>
        <v>0.8125</v>
      </c>
      <c r="Z26" t="str">
        <f t="shared" si="6"/>
        <v>Western Kentucky v Louisville</v>
      </c>
    </row>
    <row r="27" spans="3:26" ht="15.75" thickBot="1">
      <c r="C27" s="4">
        <v>2.0833333333333332E-2</v>
      </c>
      <c r="D27" s="4">
        <v>0.14583333333333334</v>
      </c>
      <c r="E27" s="5" t="s">
        <v>46</v>
      </c>
      <c r="F27" s="5" t="s">
        <v>47</v>
      </c>
      <c r="G27" s="10"/>
      <c r="I27" t="str">
        <f t="shared" si="1"/>
        <v>Louisiana</v>
      </c>
      <c r="J27" t="s">
        <v>62</v>
      </c>
      <c r="K27" t="str">
        <f t="shared" si="2"/>
        <v>Mississippi State</v>
      </c>
      <c r="M27" t="str">
        <f t="shared" si="3"/>
        <v>Louisiana v Mississippi State</v>
      </c>
      <c r="S27" s="7">
        <f t="shared" si="0"/>
        <v>0.6875</v>
      </c>
      <c r="T27" t="s">
        <v>87</v>
      </c>
      <c r="X27" s="7">
        <f t="shared" si="4"/>
        <v>0.6875</v>
      </c>
      <c r="Y27" s="7">
        <f t="shared" si="5"/>
        <v>0.8125</v>
      </c>
      <c r="Z27" t="str">
        <f t="shared" si="6"/>
        <v>Louisiana v Mississippi State</v>
      </c>
    </row>
    <row r="28" spans="3:26" ht="15.75" thickBot="1">
      <c r="C28" s="4">
        <v>2.0833333333333332E-2</v>
      </c>
      <c r="D28" s="4">
        <v>0.14583333333333334</v>
      </c>
      <c r="E28" s="5" t="s">
        <v>48</v>
      </c>
      <c r="F28" s="5" t="s">
        <v>49</v>
      </c>
      <c r="G28" s="10"/>
      <c r="I28" t="str">
        <f t="shared" si="1"/>
        <v>Missouri</v>
      </c>
      <c r="J28" t="s">
        <v>62</v>
      </c>
      <c r="K28" t="str">
        <f t="shared" si="2"/>
        <v>Purdue</v>
      </c>
      <c r="M28" t="str">
        <f t="shared" si="3"/>
        <v>Missouri v Purdue</v>
      </c>
      <c r="S28" s="7">
        <f t="shared" si="0"/>
        <v>0.6875</v>
      </c>
      <c r="T28" t="s">
        <v>88</v>
      </c>
      <c r="X28" s="7">
        <f t="shared" si="4"/>
        <v>0.6875</v>
      </c>
      <c r="Y28" s="7">
        <f t="shared" si="5"/>
        <v>0.8125</v>
      </c>
      <c r="Z28" t="str">
        <f t="shared" si="6"/>
        <v>Missouri v Purdue</v>
      </c>
    </row>
    <row r="29" spans="3:26" ht="15.75" thickBot="1">
      <c r="C29" s="4">
        <v>2.0833333333333332E-2</v>
      </c>
      <c r="D29" s="4">
        <v>0.14583333333333334</v>
      </c>
      <c r="E29" s="5" t="s">
        <v>50</v>
      </c>
      <c r="F29" s="5" t="s">
        <v>51</v>
      </c>
      <c r="G29" s="10"/>
      <c r="I29" t="str">
        <f t="shared" si="1"/>
        <v>Ul Monroe</v>
      </c>
      <c r="J29" t="s">
        <v>62</v>
      </c>
      <c r="K29" t="str">
        <f t="shared" si="2"/>
        <v>Texas A&amp;M</v>
      </c>
      <c r="M29" t="str">
        <f t="shared" si="3"/>
        <v>Ul Monroe v Texas A&amp;M</v>
      </c>
      <c r="S29" s="7">
        <f t="shared" si="0"/>
        <v>0.6875</v>
      </c>
      <c r="T29" t="s">
        <v>89</v>
      </c>
      <c r="X29" s="7">
        <f t="shared" si="4"/>
        <v>0.6875</v>
      </c>
      <c r="Y29" s="7">
        <f t="shared" si="5"/>
        <v>0.8125</v>
      </c>
      <c r="Z29" t="str">
        <f t="shared" si="6"/>
        <v>Ul Monroe v Texas A&amp;M</v>
      </c>
    </row>
    <row r="30" spans="3:26" ht="15.75" thickBot="1">
      <c r="C30" s="4">
        <v>4.1666666666666664E-2</v>
      </c>
      <c r="D30" s="4">
        <v>0.16666666666666666</v>
      </c>
      <c r="E30" s="5" t="s">
        <v>52</v>
      </c>
      <c r="F30" s="5" t="s">
        <v>53</v>
      </c>
      <c r="G30" s="10"/>
      <c r="I30" t="str">
        <f t="shared" si="1"/>
        <v>Usc</v>
      </c>
      <c r="J30" t="s">
        <v>62</v>
      </c>
      <c r="K30" t="str">
        <f t="shared" si="2"/>
        <v>Texas</v>
      </c>
      <c r="M30" t="str">
        <f t="shared" si="3"/>
        <v>Usc v Texas</v>
      </c>
      <c r="S30" s="7">
        <f t="shared" si="0"/>
        <v>0.70833333333333326</v>
      </c>
      <c r="T30" t="s">
        <v>92</v>
      </c>
      <c r="X30" s="7">
        <f t="shared" si="4"/>
        <v>0.70833333333333326</v>
      </c>
      <c r="Y30" s="7">
        <f t="shared" si="5"/>
        <v>0.83333333333333326</v>
      </c>
      <c r="Z30" t="str">
        <f t="shared" si="6"/>
        <v>USC v Texas</v>
      </c>
    </row>
    <row r="31" spans="3:26" ht="15.75" thickBot="1">
      <c r="C31" s="4">
        <v>4.1666666666666664E-2</v>
      </c>
      <c r="D31" s="4">
        <v>0.16666666666666666</v>
      </c>
      <c r="E31" s="5" t="s">
        <v>54</v>
      </c>
      <c r="F31" s="5" t="s">
        <v>55</v>
      </c>
      <c r="G31" s="10"/>
      <c r="I31" t="str">
        <f t="shared" si="1"/>
        <v>Tcu</v>
      </c>
      <c r="J31" t="s">
        <v>62</v>
      </c>
      <c r="K31" t="str">
        <f t="shared" si="2"/>
        <v>Ohio State</v>
      </c>
      <c r="M31" t="str">
        <f t="shared" si="3"/>
        <v>Tcu v Ohio State</v>
      </c>
      <c r="S31" s="7">
        <f t="shared" si="0"/>
        <v>0.70833333333333326</v>
      </c>
      <c r="T31" t="s">
        <v>93</v>
      </c>
      <c r="X31" s="7">
        <f t="shared" si="4"/>
        <v>0.70833333333333326</v>
      </c>
      <c r="Y31" s="7">
        <f t="shared" si="5"/>
        <v>0.83333333333333326</v>
      </c>
      <c r="Z31" t="str">
        <f t="shared" si="6"/>
        <v>TCU v Ohio State</v>
      </c>
    </row>
    <row r="32" spans="3:26" ht="15.75" thickBot="1">
      <c r="C32" s="4">
        <v>0.125</v>
      </c>
      <c r="D32" s="4">
        <v>0.25</v>
      </c>
      <c r="E32" s="5" t="s">
        <v>56</v>
      </c>
      <c r="F32" s="5" t="s">
        <v>57</v>
      </c>
      <c r="G32" s="10"/>
      <c r="I32" t="str">
        <f t="shared" si="1"/>
        <v>Washington</v>
      </c>
      <c r="J32" t="s">
        <v>62</v>
      </c>
      <c r="K32" t="str">
        <f t="shared" si="2"/>
        <v>Utah</v>
      </c>
      <c r="M32" t="str">
        <f t="shared" si="3"/>
        <v>Washington v Utah</v>
      </c>
      <c r="S32" s="7">
        <f t="shared" si="0"/>
        <v>0.79166666666666663</v>
      </c>
      <c r="T32" t="s">
        <v>90</v>
      </c>
      <c r="X32" s="7">
        <f t="shared" si="4"/>
        <v>0.79166666666666663</v>
      </c>
      <c r="Y32" s="7">
        <f t="shared" si="5"/>
        <v>0.91666666666666663</v>
      </c>
      <c r="Z32" t="str">
        <f t="shared" si="6"/>
        <v>Washington v Utah</v>
      </c>
    </row>
    <row r="33" spans="3:26" ht="15.75" thickBot="1">
      <c r="C33" s="4">
        <v>0.14583333333333334</v>
      </c>
      <c r="D33" s="4">
        <v>0.27083333333333331</v>
      </c>
      <c r="E33" s="5" t="s">
        <v>58</v>
      </c>
      <c r="F33" s="5" t="s">
        <v>59</v>
      </c>
      <c r="G33" s="10"/>
      <c r="I33" t="str">
        <f t="shared" si="1"/>
        <v>Arizona State</v>
      </c>
      <c r="J33" t="s">
        <v>62</v>
      </c>
      <c r="K33" t="str">
        <f t="shared" si="2"/>
        <v>San Diego State</v>
      </c>
      <c r="M33" t="str">
        <f t="shared" si="3"/>
        <v>Arizona State v San Diego State</v>
      </c>
      <c r="S33" s="7">
        <f t="shared" si="0"/>
        <v>0.8125</v>
      </c>
      <c r="T33" t="s">
        <v>91</v>
      </c>
      <c r="X33" s="7">
        <f t="shared" si="4"/>
        <v>0.8125</v>
      </c>
      <c r="Y33" s="7">
        <f t="shared" si="5"/>
        <v>0.9375</v>
      </c>
      <c r="Z33" t="str">
        <f t="shared" si="6"/>
        <v>Arizona State v San Diego State</v>
      </c>
    </row>
    <row r="34" spans="3:26" ht="15.75" thickBot="1">
      <c r="C34" s="2">
        <v>0.14583333333333334</v>
      </c>
      <c r="D34" s="2">
        <v>0.27083333333333331</v>
      </c>
      <c r="E34" s="3" t="s">
        <v>60</v>
      </c>
      <c r="F34" s="3" t="s">
        <v>61</v>
      </c>
      <c r="G34" s="9"/>
      <c r="I34" t="str">
        <f t="shared" si="1"/>
        <v>Fresno State</v>
      </c>
      <c r="J34" t="s">
        <v>62</v>
      </c>
      <c r="K34" t="str">
        <f t="shared" si="2"/>
        <v>Ucla</v>
      </c>
      <c r="M34" t="str">
        <f t="shared" si="3"/>
        <v>Fresno State v Ucla</v>
      </c>
      <c r="S34" s="7">
        <f t="shared" si="0"/>
        <v>0.8125</v>
      </c>
      <c r="T34" t="s">
        <v>94</v>
      </c>
      <c r="X34" s="7">
        <f t="shared" si="4"/>
        <v>0.8125</v>
      </c>
      <c r="Y34" s="7">
        <f t="shared" si="5"/>
        <v>0.9375</v>
      </c>
      <c r="Z34" t="str">
        <f t="shared" si="6"/>
        <v>Fresno State v UCLA</v>
      </c>
    </row>
    <row r="35" spans="3:26">
      <c r="X35" s="7"/>
      <c r="Y35" s="7"/>
    </row>
    <row r="36" spans="3:26" ht="15.75" thickBot="1">
      <c r="C36" s="2">
        <v>0.75347222222222221</v>
      </c>
      <c r="D36" s="2">
        <v>0.87847222222222221</v>
      </c>
      <c r="E36" s="5" t="s">
        <v>99</v>
      </c>
      <c r="F36" s="5" t="s">
        <v>113</v>
      </c>
      <c r="G36" s="9"/>
      <c r="I36" t="str">
        <f t="shared" ref="I36:I50" si="7">PROPER(E36)</f>
        <v>Mets</v>
      </c>
      <c r="J36" t="s">
        <v>62</v>
      </c>
      <c r="K36" t="str">
        <f t="shared" ref="K36:K50" si="8">PROPER(F36)</f>
        <v>Red Sox</v>
      </c>
      <c r="M36" t="str">
        <f t="shared" ref="M36:M50" si="9">CONCATENATE(I36," ", J36, " ",K36)</f>
        <v>Mets v Red Sox</v>
      </c>
      <c r="S36" s="7">
        <f t="shared" ref="S36:S50" si="10">C36+TIME(16,0,0)</f>
        <v>1.4201388888888888</v>
      </c>
      <c r="T36" t="s">
        <v>125</v>
      </c>
      <c r="X36" s="7">
        <f>S36</f>
        <v>1.4201388888888888</v>
      </c>
      <c r="Y36" s="7">
        <f t="shared" si="5"/>
        <v>1.5451388888888888</v>
      </c>
      <c r="Z36" t="str">
        <f t="shared" ref="Z36:Z50" si="11">T36</f>
        <v>Nats v Braves</v>
      </c>
    </row>
    <row r="37" spans="3:26" ht="15.75" thickBot="1">
      <c r="C37" s="2">
        <v>0.75347222222222221</v>
      </c>
      <c r="D37" s="2">
        <v>0.87847222222222221</v>
      </c>
      <c r="E37" s="5" t="s">
        <v>100</v>
      </c>
      <c r="F37" s="5" t="s">
        <v>114</v>
      </c>
      <c r="G37" s="9"/>
      <c r="I37" t="str">
        <f t="shared" si="7"/>
        <v>Blue Jays</v>
      </c>
      <c r="J37" t="s">
        <v>62</v>
      </c>
      <c r="K37" t="str">
        <f t="shared" si="8"/>
        <v>Yankees</v>
      </c>
      <c r="M37" t="str">
        <f t="shared" si="9"/>
        <v>Blue Jays v Yankees</v>
      </c>
      <c r="S37" s="7">
        <f t="shared" si="10"/>
        <v>1.4201388888888888</v>
      </c>
      <c r="T37" t="s">
        <v>126</v>
      </c>
      <c r="X37" s="7">
        <f t="shared" ref="X37:X50" si="12">S37</f>
        <v>1.4201388888888888</v>
      </c>
      <c r="Y37" s="7">
        <f t="shared" si="5"/>
        <v>1.5451388888888888</v>
      </c>
      <c r="Z37" t="str">
        <f t="shared" si="11"/>
        <v>Dodgers v Cardinals</v>
      </c>
    </row>
    <row r="38" spans="3:26" ht="15.75" thickBot="1">
      <c r="C38" s="2">
        <v>0.75347222222222221</v>
      </c>
      <c r="D38" s="2">
        <v>0.87847222222222221</v>
      </c>
      <c r="E38" s="5" t="s">
        <v>104</v>
      </c>
      <c r="F38" s="5" t="s">
        <v>118</v>
      </c>
      <c r="G38" s="9"/>
      <c r="I38" t="str">
        <f t="shared" si="7"/>
        <v>White Sox</v>
      </c>
      <c r="J38" t="s">
        <v>62</v>
      </c>
      <c r="K38" t="str">
        <f t="shared" si="8"/>
        <v>Orioles</v>
      </c>
      <c r="M38" t="str">
        <f t="shared" si="9"/>
        <v>White Sox v Orioles</v>
      </c>
      <c r="S38" s="7">
        <f t="shared" si="10"/>
        <v>1.4201388888888888</v>
      </c>
      <c r="T38" t="s">
        <v>127</v>
      </c>
      <c r="X38" s="7">
        <f t="shared" si="12"/>
        <v>1.4201388888888888</v>
      </c>
      <c r="Y38" s="7">
        <f t="shared" si="5"/>
        <v>1.5451388888888888</v>
      </c>
      <c r="Z38" t="str">
        <f t="shared" si="11"/>
        <v>Tigers v Indians</v>
      </c>
    </row>
    <row r="39" spans="3:26" ht="15.75" thickBot="1">
      <c r="C39" s="2">
        <v>0.75694444444444453</v>
      </c>
      <c r="D39" s="2">
        <v>0.88194444444444453</v>
      </c>
      <c r="E39" s="5" t="s">
        <v>98</v>
      </c>
      <c r="F39" s="5" t="s">
        <v>112</v>
      </c>
      <c r="G39" s="9"/>
      <c r="I39" t="str">
        <f t="shared" si="7"/>
        <v>Tigers</v>
      </c>
      <c r="J39" t="s">
        <v>62</v>
      </c>
      <c r="K39" t="str">
        <f t="shared" si="8"/>
        <v>Indians</v>
      </c>
      <c r="M39" t="str">
        <f t="shared" si="9"/>
        <v>Tigers v Indians</v>
      </c>
      <c r="S39" s="7">
        <f t="shared" si="10"/>
        <v>1.4236111111111112</v>
      </c>
      <c r="T39" t="s">
        <v>128</v>
      </c>
      <c r="X39" s="7">
        <f t="shared" si="12"/>
        <v>1.4236111111111112</v>
      </c>
      <c r="Y39" s="7">
        <f t="shared" si="5"/>
        <v>1.5486111111111112</v>
      </c>
      <c r="Z39" t="str">
        <f t="shared" si="11"/>
        <v>Mets v Red Sox</v>
      </c>
    </row>
    <row r="40" spans="3:26" ht="15.75" thickBot="1">
      <c r="C40" s="2">
        <v>0.75694444444444453</v>
      </c>
      <c r="D40" s="2">
        <v>0.88194444444444453</v>
      </c>
      <c r="E40" s="5" t="s">
        <v>102</v>
      </c>
      <c r="F40" s="5" t="s">
        <v>116</v>
      </c>
      <c r="G40" s="9"/>
      <c r="I40" t="str">
        <f t="shared" si="7"/>
        <v>A'S</v>
      </c>
      <c r="J40" t="s">
        <v>62</v>
      </c>
      <c r="K40" t="str">
        <f t="shared" si="8"/>
        <v>Rays</v>
      </c>
      <c r="M40" t="str">
        <f t="shared" si="9"/>
        <v>A'S v Rays</v>
      </c>
      <c r="S40" s="7">
        <f t="shared" si="10"/>
        <v>1.4236111111111112</v>
      </c>
      <c r="T40" t="s">
        <v>129</v>
      </c>
      <c r="X40" s="7">
        <f t="shared" si="12"/>
        <v>1.4236111111111112</v>
      </c>
      <c r="Y40" s="7">
        <f t="shared" si="5"/>
        <v>1.5486111111111112</v>
      </c>
      <c r="Z40" t="str">
        <f t="shared" si="11"/>
        <v>Blue Jays v Yankees</v>
      </c>
    </row>
    <row r="41" spans="3:26" ht="15.75" thickBot="1">
      <c r="C41" s="2">
        <v>0.77430555555555547</v>
      </c>
      <c r="D41" s="2">
        <v>0.89930555555555547</v>
      </c>
      <c r="E41" s="5" t="s">
        <v>95</v>
      </c>
      <c r="F41" s="5" t="s">
        <v>96</v>
      </c>
      <c r="G41" s="9"/>
      <c r="I41" t="str">
        <f t="shared" si="7"/>
        <v>Nats</v>
      </c>
      <c r="J41" t="s">
        <v>62</v>
      </c>
      <c r="K41" t="str">
        <f t="shared" si="8"/>
        <v>Braves</v>
      </c>
      <c r="M41" t="str">
        <f t="shared" si="9"/>
        <v>Nats v Braves</v>
      </c>
      <c r="S41" s="7">
        <f t="shared" si="10"/>
        <v>1.4409722222222221</v>
      </c>
      <c r="T41" t="s">
        <v>130</v>
      </c>
      <c r="X41" s="7">
        <f t="shared" si="12"/>
        <v>1.4409722222222221</v>
      </c>
      <c r="Y41" s="7">
        <f t="shared" si="5"/>
        <v>1.5659722222222221</v>
      </c>
      <c r="Z41" t="str">
        <f t="shared" si="11"/>
        <v>Reds v Cubs</v>
      </c>
    </row>
    <row r="42" spans="3:26" ht="15.75" thickBot="1">
      <c r="C42" s="2">
        <v>0.77430555555555547</v>
      </c>
      <c r="D42" s="2">
        <v>0.89930555555555547</v>
      </c>
      <c r="E42" s="5" t="s">
        <v>103</v>
      </c>
      <c r="F42" s="5" t="s">
        <v>117</v>
      </c>
      <c r="G42" s="9"/>
      <c r="I42" t="str">
        <f t="shared" si="7"/>
        <v>Marlins</v>
      </c>
      <c r="J42" t="s">
        <v>62</v>
      </c>
      <c r="K42" t="str">
        <f t="shared" si="8"/>
        <v>Phillies</v>
      </c>
      <c r="M42" t="str">
        <f t="shared" si="9"/>
        <v>Marlins v Phillies</v>
      </c>
      <c r="S42" s="7">
        <f t="shared" si="10"/>
        <v>1.4409722222222221</v>
      </c>
      <c r="T42" t="s">
        <v>131</v>
      </c>
      <c r="X42" s="7">
        <f t="shared" si="12"/>
        <v>1.4409722222222221</v>
      </c>
      <c r="Y42" s="7">
        <f t="shared" si="5"/>
        <v>1.5659722222222221</v>
      </c>
      <c r="Z42" t="str">
        <f t="shared" si="11"/>
        <v>A'S v Rays</v>
      </c>
    </row>
    <row r="43" spans="3:26" ht="15.75" thickBot="1">
      <c r="C43" s="2">
        <v>0.79861111111111116</v>
      </c>
      <c r="D43" s="2">
        <v>0.92361111111111116</v>
      </c>
      <c r="E43" s="3" t="s">
        <v>106</v>
      </c>
      <c r="F43" s="3" t="s">
        <v>120</v>
      </c>
      <c r="G43" s="9"/>
      <c r="I43" t="str">
        <f t="shared" si="7"/>
        <v>D'Backs</v>
      </c>
      <c r="J43" t="s">
        <v>62</v>
      </c>
      <c r="K43" t="str">
        <f t="shared" si="8"/>
        <v>Astros</v>
      </c>
      <c r="M43" t="str">
        <f t="shared" si="9"/>
        <v>D'Backs v Astros</v>
      </c>
      <c r="S43" s="7">
        <f t="shared" si="10"/>
        <v>1.4652777777777777</v>
      </c>
      <c r="T43" t="s">
        <v>132</v>
      </c>
      <c r="X43" s="7">
        <f t="shared" si="12"/>
        <v>1.4652777777777777</v>
      </c>
      <c r="Y43" s="7">
        <f t="shared" si="5"/>
        <v>1.5902777777777777</v>
      </c>
      <c r="Z43" t="str">
        <f t="shared" si="11"/>
        <v>Marlins v Phillies</v>
      </c>
    </row>
    <row r="44" spans="3:26" ht="15.75" thickBot="1">
      <c r="C44" s="2">
        <v>0.79861111111111116</v>
      </c>
      <c r="D44" s="2">
        <v>0.92361111111111116</v>
      </c>
      <c r="E44" s="3" t="s">
        <v>105</v>
      </c>
      <c r="F44" s="3" t="s">
        <v>119</v>
      </c>
      <c r="G44" s="9"/>
      <c r="I44" t="str">
        <f t="shared" si="7"/>
        <v>Pirates</v>
      </c>
      <c r="J44" t="s">
        <v>62</v>
      </c>
      <c r="K44" t="str">
        <f t="shared" si="8"/>
        <v>Brewers</v>
      </c>
      <c r="M44" t="str">
        <f t="shared" si="9"/>
        <v>Pirates v Brewers</v>
      </c>
      <c r="S44" s="7">
        <f t="shared" si="10"/>
        <v>1.4652777777777777</v>
      </c>
      <c r="T44" t="s">
        <v>133</v>
      </c>
      <c r="X44" s="7">
        <f t="shared" si="12"/>
        <v>1.4652777777777777</v>
      </c>
      <c r="Y44" s="7">
        <f t="shared" si="5"/>
        <v>1.5902777777777777</v>
      </c>
      <c r="Z44" t="str">
        <f t="shared" si="11"/>
        <v>White Sox v Orioles</v>
      </c>
    </row>
    <row r="45" spans="3:26" ht="15.75" thickBot="1">
      <c r="C45" s="2">
        <v>0.80208333333333337</v>
      </c>
      <c r="D45" s="2">
        <v>0.92708333333333337</v>
      </c>
      <c r="E45" s="3" t="s">
        <v>107</v>
      </c>
      <c r="F45" s="3" t="s">
        <v>121</v>
      </c>
      <c r="G45" s="9"/>
      <c r="I45" t="str">
        <f t="shared" si="7"/>
        <v>Twins</v>
      </c>
      <c r="J45" t="s">
        <v>62</v>
      </c>
      <c r="K45" t="str">
        <f t="shared" si="8"/>
        <v>Royals</v>
      </c>
      <c r="M45" t="str">
        <f t="shared" si="9"/>
        <v>Twins v Royals</v>
      </c>
      <c r="S45" s="7">
        <f t="shared" si="10"/>
        <v>1.46875</v>
      </c>
      <c r="T45" t="s">
        <v>134</v>
      </c>
      <c r="X45" s="7">
        <f t="shared" si="12"/>
        <v>1.46875</v>
      </c>
      <c r="Y45" s="7">
        <f t="shared" si="5"/>
        <v>1.59375</v>
      </c>
      <c r="Z45" t="str">
        <f t="shared" si="11"/>
        <v>Pirates v Brewers</v>
      </c>
    </row>
    <row r="46" spans="3:26" ht="15.75" thickBot="1">
      <c r="C46" s="2">
        <v>0.80555555555555547</v>
      </c>
      <c r="D46" s="2">
        <v>0.93055555555555547</v>
      </c>
      <c r="E46" s="3" t="s">
        <v>101</v>
      </c>
      <c r="F46" s="3" t="s">
        <v>115</v>
      </c>
      <c r="G46" s="9"/>
      <c r="I46" t="str">
        <f t="shared" si="7"/>
        <v>Reds</v>
      </c>
      <c r="J46" t="s">
        <v>62</v>
      </c>
      <c r="K46" t="str">
        <f t="shared" si="8"/>
        <v>Cubs</v>
      </c>
      <c r="M46" t="str">
        <f t="shared" si="9"/>
        <v>Reds v Cubs</v>
      </c>
      <c r="S46" s="7">
        <f t="shared" si="10"/>
        <v>1.4722222222222221</v>
      </c>
      <c r="T46" t="s">
        <v>135</v>
      </c>
      <c r="X46" s="7">
        <f t="shared" si="12"/>
        <v>1.4722222222222221</v>
      </c>
      <c r="Y46" s="7">
        <f t="shared" si="5"/>
        <v>1.5972222222222221</v>
      </c>
      <c r="Z46" t="str">
        <f t="shared" si="11"/>
        <v>D'Backs v Astros</v>
      </c>
    </row>
    <row r="47" spans="3:26" ht="15.75" thickBot="1">
      <c r="C47" s="2">
        <v>0.87847222222222221</v>
      </c>
      <c r="D47" s="2">
        <v>3.472222222222222E-3</v>
      </c>
      <c r="E47" s="3" t="s">
        <v>109</v>
      </c>
      <c r="F47" s="3" t="s">
        <v>123</v>
      </c>
      <c r="G47" s="9"/>
      <c r="I47" t="str">
        <f t="shared" si="7"/>
        <v>Rockies</v>
      </c>
      <c r="J47" t="s">
        <v>62</v>
      </c>
      <c r="K47" t="str">
        <f t="shared" si="8"/>
        <v>Giants</v>
      </c>
      <c r="M47" t="str">
        <f t="shared" si="9"/>
        <v>Rockies v Giants</v>
      </c>
      <c r="S47" s="7">
        <f t="shared" si="10"/>
        <v>1.5451388888888888</v>
      </c>
      <c r="T47" t="s">
        <v>136</v>
      </c>
      <c r="X47" s="7">
        <f t="shared" si="12"/>
        <v>1.5451388888888888</v>
      </c>
      <c r="Y47" s="7">
        <f t="shared" si="5"/>
        <v>1.6701388888888888</v>
      </c>
      <c r="Z47" t="str">
        <f t="shared" si="11"/>
        <v>Twins v Royals</v>
      </c>
    </row>
    <row r="48" spans="3:26" ht="15.75" thickBot="1">
      <c r="C48" s="2">
        <v>0.87986111111111109</v>
      </c>
      <c r="D48" s="2">
        <v>4.8611111111111112E-3</v>
      </c>
      <c r="E48" s="3" t="s">
        <v>110</v>
      </c>
      <c r="F48" s="3" t="s">
        <v>124</v>
      </c>
      <c r="G48" s="9"/>
      <c r="I48" t="str">
        <f t="shared" si="7"/>
        <v>Mariners</v>
      </c>
      <c r="J48" t="s">
        <v>62</v>
      </c>
      <c r="K48" t="str">
        <f t="shared" si="8"/>
        <v>Angels</v>
      </c>
      <c r="M48" t="str">
        <f t="shared" si="9"/>
        <v>Mariners v Angels</v>
      </c>
      <c r="S48" s="7">
        <f t="shared" si="10"/>
        <v>1.5465277777777777</v>
      </c>
      <c r="T48" t="s">
        <v>137</v>
      </c>
      <c r="X48" s="7">
        <f t="shared" si="12"/>
        <v>1.5465277777777777</v>
      </c>
      <c r="Y48" s="7">
        <f t="shared" si="5"/>
        <v>1.6715277777777777</v>
      </c>
      <c r="Z48" t="str">
        <f t="shared" si="11"/>
        <v>Rangers v Padres</v>
      </c>
    </row>
    <row r="49" spans="3:26" ht="15.75" thickBot="1">
      <c r="C49" s="4">
        <v>0.88194444444444453</v>
      </c>
      <c r="D49" s="4">
        <v>6.9444444444444441E-3</v>
      </c>
      <c r="E49" s="5" t="s">
        <v>108</v>
      </c>
      <c r="F49" s="5" t="s">
        <v>122</v>
      </c>
      <c r="G49" s="9"/>
      <c r="I49" t="str">
        <f t="shared" si="7"/>
        <v>Rangers</v>
      </c>
      <c r="J49" t="s">
        <v>62</v>
      </c>
      <c r="K49" t="str">
        <f t="shared" si="8"/>
        <v>Padres</v>
      </c>
      <c r="M49" t="str">
        <f t="shared" si="9"/>
        <v>Rangers v Padres</v>
      </c>
      <c r="S49" s="7">
        <f t="shared" si="10"/>
        <v>1.5486111111111112</v>
      </c>
      <c r="T49" t="s">
        <v>138</v>
      </c>
      <c r="X49" s="7">
        <f t="shared" si="12"/>
        <v>1.5486111111111112</v>
      </c>
      <c r="Y49" s="7">
        <f t="shared" si="5"/>
        <v>1.6736111111111112</v>
      </c>
      <c r="Z49" t="str">
        <f t="shared" si="11"/>
        <v>Rockies v Giants</v>
      </c>
    </row>
    <row r="50" spans="3:26" ht="15.75" thickBot="1">
      <c r="C50" s="2">
        <v>4.7222222222222221E-2</v>
      </c>
      <c r="D50" s="2">
        <v>0.17222222222222225</v>
      </c>
      <c r="E50" s="3" t="s">
        <v>97</v>
      </c>
      <c r="F50" s="3" t="s">
        <v>111</v>
      </c>
      <c r="G50" s="9"/>
      <c r="I50" t="str">
        <f t="shared" si="7"/>
        <v>Dodgers</v>
      </c>
      <c r="J50" t="s">
        <v>62</v>
      </c>
      <c r="K50" t="str">
        <f t="shared" si="8"/>
        <v>Cardinals</v>
      </c>
      <c r="M50" t="str">
        <f t="shared" si="9"/>
        <v>Dodgers v Cardinals</v>
      </c>
      <c r="S50" s="7">
        <f t="shared" si="10"/>
        <v>0.7138888888888888</v>
      </c>
      <c r="T50" t="s">
        <v>139</v>
      </c>
      <c r="X50" s="7">
        <f t="shared" si="12"/>
        <v>0.7138888888888888</v>
      </c>
      <c r="Y50" s="7">
        <f t="shared" si="5"/>
        <v>0.8388888888888888</v>
      </c>
      <c r="Z50" t="str">
        <f t="shared" si="11"/>
        <v>Mariners v Angels</v>
      </c>
    </row>
    <row r="51" spans="3:26" ht="15.75" thickBot="1">
      <c r="C51" s="4"/>
      <c r="D51" s="4"/>
      <c r="E51" s="5"/>
      <c r="F51" s="5"/>
      <c r="G51" s="10"/>
      <c r="S51" s="7"/>
    </row>
    <row r="52" spans="3:26" ht="15.75" thickBot="1">
      <c r="C52" s="4"/>
      <c r="D52" s="4"/>
      <c r="E52" s="5"/>
      <c r="F52" s="5"/>
      <c r="G52" s="10"/>
      <c r="S52" s="7"/>
    </row>
    <row r="53" spans="3:26" ht="15.75" thickBot="1">
      <c r="C53" s="2"/>
      <c r="D53" s="2"/>
      <c r="E53" s="3"/>
      <c r="F53" s="3"/>
      <c r="G53" s="9"/>
      <c r="S53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F1D9-4707-46E2-A922-80B00E7ABB35}">
  <dimension ref="A1:AE705"/>
  <sheetViews>
    <sheetView topLeftCell="E1" workbookViewId="0">
      <selection activeCell="R88" sqref="R88"/>
    </sheetView>
  </sheetViews>
  <sheetFormatPr defaultRowHeight="15"/>
  <cols>
    <col min="1" max="2" width="18.5703125" customWidth="1"/>
    <col min="3" max="3" width="9.140625" customWidth="1"/>
    <col min="4" max="4" width="5.5703125" customWidth="1"/>
    <col min="5" max="5" width="3" customWidth="1"/>
    <col min="6" max="7" width="5.5703125" customWidth="1"/>
    <col min="8" max="8" width="2" customWidth="1"/>
    <col min="9" max="9" width="9.140625" customWidth="1"/>
    <col min="10" max="10" width="5.5703125" customWidth="1"/>
    <col min="11" max="12" width="9.140625" customWidth="1"/>
    <col min="13" max="14" width="5.5703125" customWidth="1"/>
    <col min="15" max="15" width="2" customWidth="1"/>
    <col min="17" max="17" width="14.28515625" customWidth="1"/>
    <col min="18" max="18" width="11.42578125" style="13" customWidth="1"/>
    <col min="19" max="19" width="26.28515625" customWidth="1"/>
    <col min="20" max="20" width="10.85546875" style="13" bestFit="1" customWidth="1"/>
    <col min="21" max="21" width="8.28515625" style="13" bestFit="1" customWidth="1"/>
    <col min="22" max="22" width="9.28515625" bestFit="1" customWidth="1"/>
    <col min="24" max="24" width="13.7109375" customWidth="1"/>
    <col min="25" max="25" width="11.42578125" customWidth="1"/>
    <col min="26" max="26" width="10.28515625" bestFit="1" customWidth="1"/>
    <col min="27" max="27" width="26.28515625" bestFit="1" customWidth="1"/>
    <col min="28" max="28" width="9.5703125" customWidth="1"/>
    <col min="29" max="29" width="9.140625" customWidth="1"/>
    <col min="30" max="30" width="9.28515625" bestFit="1" customWidth="1"/>
    <col min="31" max="31" width="10" bestFit="1" customWidth="1"/>
  </cols>
  <sheetData>
    <row r="1" spans="17:26">
      <c r="Q1" s="20" t="s">
        <v>343</v>
      </c>
      <c r="T1" s="27"/>
    </row>
    <row r="2" spans="17:26">
      <c r="Q2" s="21" t="s">
        <v>339</v>
      </c>
    </row>
    <row r="3" spans="17:26">
      <c r="Q3" s="21"/>
    </row>
    <row r="4" spans="17:26" ht="17.25" customHeight="1">
      <c r="R4" s="31"/>
      <c r="S4" s="25"/>
      <c r="T4" s="25"/>
      <c r="U4" s="25"/>
      <c r="V4" s="25"/>
      <c r="W4" s="25"/>
      <c r="X4" s="26"/>
      <c r="Z4" s="13"/>
    </row>
    <row r="5" spans="17:26">
      <c r="Q5" s="33" t="s">
        <v>342</v>
      </c>
      <c r="R5" s="34">
        <v>0.70833333333333337</v>
      </c>
      <c r="S5" s="34">
        <v>0.83333333333333337</v>
      </c>
      <c r="T5" s="35" t="s">
        <v>0</v>
      </c>
      <c r="U5" s="35" t="s">
        <v>1</v>
      </c>
      <c r="V5" s="33" t="s">
        <v>340</v>
      </c>
    </row>
    <row r="6" spans="17:26" ht="15.75" thickBot="1">
      <c r="Q6">
        <v>1</v>
      </c>
      <c r="R6" s="2">
        <v>0.66666666666666663</v>
      </c>
      <c r="S6" s="2">
        <v>0.75</v>
      </c>
      <c r="T6" s="3" t="s">
        <v>1191</v>
      </c>
      <c r="U6" s="3" t="s">
        <v>1192</v>
      </c>
      <c r="V6" s="32"/>
      <c r="W6" s="23"/>
      <c r="X6" s="23"/>
      <c r="Z6" s="13"/>
    </row>
    <row r="7" spans="17:26" ht="15.75" thickBot="1">
      <c r="Q7">
        <v>2</v>
      </c>
      <c r="R7" s="2">
        <v>0.6875</v>
      </c>
      <c r="S7" s="2">
        <v>0.77083333333333337</v>
      </c>
      <c r="T7" s="3" t="s">
        <v>1193</v>
      </c>
      <c r="U7" s="3" t="s">
        <v>1177</v>
      </c>
      <c r="V7" s="3"/>
      <c r="W7" s="23"/>
      <c r="X7" s="23"/>
      <c r="Z7" s="13"/>
    </row>
    <row r="8" spans="17:26" ht="15.75" thickBot="1">
      <c r="Q8">
        <v>3</v>
      </c>
      <c r="R8" s="2">
        <v>0.70833333333333337</v>
      </c>
      <c r="S8" s="2">
        <v>0.79166666666666663</v>
      </c>
      <c r="T8" s="3" t="s">
        <v>1194</v>
      </c>
      <c r="U8" s="3" t="s">
        <v>1195</v>
      </c>
      <c r="V8" s="23"/>
      <c r="W8" s="23"/>
      <c r="X8" s="23"/>
      <c r="Z8" s="13"/>
    </row>
    <row r="9" spans="17:26" ht="15.75" thickBot="1">
      <c r="Q9">
        <v>4</v>
      </c>
      <c r="R9" s="2">
        <v>0.75</v>
      </c>
      <c r="S9" s="2">
        <v>0.83333333333333337</v>
      </c>
      <c r="T9" s="3" t="s">
        <v>1196</v>
      </c>
      <c r="U9" s="3" t="s">
        <v>1197</v>
      </c>
      <c r="V9" s="23"/>
      <c r="W9" s="23"/>
      <c r="X9" s="23"/>
      <c r="Z9" s="13"/>
    </row>
    <row r="10" spans="17:26" ht="15.75" thickBot="1">
      <c r="Q10">
        <v>5</v>
      </c>
      <c r="R10" s="2">
        <v>0.77083333333333337</v>
      </c>
      <c r="S10" s="2">
        <v>0.85416666666666663</v>
      </c>
      <c r="T10" s="3" t="s">
        <v>1198</v>
      </c>
      <c r="U10" s="3" t="s">
        <v>1198</v>
      </c>
      <c r="V10" s="3"/>
      <c r="W10" s="23"/>
      <c r="X10" s="23"/>
      <c r="Z10" s="13"/>
    </row>
    <row r="11" spans="17:26" ht="15.75" thickBot="1">
      <c r="Q11">
        <v>6</v>
      </c>
      <c r="R11" s="2">
        <v>0.79166666666666663</v>
      </c>
      <c r="S11" s="2">
        <v>0.875</v>
      </c>
      <c r="T11" s="3" t="s">
        <v>1199</v>
      </c>
      <c r="U11" s="3" t="s">
        <v>1173</v>
      </c>
      <c r="V11" s="3"/>
      <c r="W11" s="23"/>
      <c r="X11" s="23"/>
      <c r="Z11" s="13"/>
    </row>
    <row r="12" spans="17:26" ht="15.75" thickBot="1">
      <c r="Q12">
        <v>7</v>
      </c>
      <c r="R12" s="2">
        <v>0.79166666666666663</v>
      </c>
      <c r="S12" s="2">
        <v>0.875</v>
      </c>
      <c r="T12" s="3" t="s">
        <v>1176</v>
      </c>
      <c r="U12" s="3" t="s">
        <v>1172</v>
      </c>
      <c r="V12" s="23"/>
      <c r="W12" s="23"/>
      <c r="X12" s="23"/>
      <c r="Z12" s="13"/>
    </row>
    <row r="13" spans="17:26" ht="15.75" thickBot="1">
      <c r="Q13">
        <v>8</v>
      </c>
      <c r="R13" s="2">
        <v>0.79166666666666663</v>
      </c>
      <c r="S13" s="2">
        <v>0.875</v>
      </c>
      <c r="T13" s="3" t="s">
        <v>1200</v>
      </c>
      <c r="U13" s="3" t="s">
        <v>1201</v>
      </c>
      <c r="V13" s="3"/>
      <c r="W13" s="23"/>
      <c r="X13" s="23"/>
      <c r="Z13" s="13"/>
    </row>
    <row r="14" spans="17:26" ht="15.75" thickBot="1">
      <c r="Q14">
        <v>9</v>
      </c>
      <c r="R14" s="2">
        <v>0.83333333333333337</v>
      </c>
      <c r="S14" s="2">
        <v>0.91666666666666663</v>
      </c>
      <c r="T14" s="3" t="s">
        <v>1202</v>
      </c>
      <c r="U14" s="3" t="s">
        <v>1203</v>
      </c>
      <c r="V14" s="3"/>
      <c r="W14" s="23"/>
      <c r="X14" s="23"/>
      <c r="Z14" s="13"/>
    </row>
    <row r="15" spans="17:26" ht="15.75" thickBot="1">
      <c r="Q15">
        <v>10</v>
      </c>
      <c r="R15" s="2">
        <v>0.83333333333333337</v>
      </c>
      <c r="S15" s="2">
        <v>0.91666666666666663</v>
      </c>
      <c r="T15" s="3" t="s">
        <v>1204</v>
      </c>
      <c r="U15" s="3" t="s">
        <v>1178</v>
      </c>
      <c r="V15" s="3"/>
      <c r="W15" s="23"/>
      <c r="X15" s="23"/>
      <c r="Z15" s="13"/>
    </row>
    <row r="16" spans="17:26" ht="15.75" thickBot="1">
      <c r="Q16">
        <v>11</v>
      </c>
      <c r="R16" s="2">
        <v>0.83333333333333337</v>
      </c>
      <c r="S16" s="2">
        <v>0.91666666666666663</v>
      </c>
      <c r="T16" s="3" t="s">
        <v>1205</v>
      </c>
      <c r="U16" s="3" t="s">
        <v>1180</v>
      </c>
      <c r="V16" s="3"/>
      <c r="W16" s="23"/>
      <c r="X16" s="23"/>
      <c r="Z16" s="13"/>
    </row>
    <row r="17" spans="17:26" ht="15.75" thickBot="1">
      <c r="Q17">
        <v>12</v>
      </c>
      <c r="R17" s="2">
        <v>0.83333333333333337</v>
      </c>
      <c r="S17" s="2">
        <v>0.91666666666666663</v>
      </c>
      <c r="T17" s="3" t="s">
        <v>1206</v>
      </c>
      <c r="U17" s="3" t="s">
        <v>1207</v>
      </c>
      <c r="V17" s="23"/>
      <c r="W17" s="23"/>
      <c r="X17" s="23"/>
      <c r="Z17" s="13"/>
    </row>
    <row r="18" spans="17:26" ht="15.75" thickBot="1">
      <c r="Q18">
        <v>13</v>
      </c>
      <c r="R18" s="2">
        <v>0.875</v>
      </c>
      <c r="S18" s="2">
        <v>0.95833333333333337</v>
      </c>
      <c r="T18" s="3" t="s">
        <v>1182</v>
      </c>
      <c r="U18" s="3" t="s">
        <v>1179</v>
      </c>
      <c r="V18" s="3"/>
      <c r="W18" s="23"/>
      <c r="X18" s="23"/>
      <c r="Z18" s="13"/>
    </row>
    <row r="19" spans="17:26" ht="15.75" thickBot="1">
      <c r="Q19">
        <v>14</v>
      </c>
      <c r="R19" s="2">
        <v>0.875</v>
      </c>
      <c r="S19" s="2">
        <v>0.95833333333333337</v>
      </c>
      <c r="T19" s="3" t="s">
        <v>1198</v>
      </c>
      <c r="U19" s="3" t="s">
        <v>1198</v>
      </c>
      <c r="V19" s="23"/>
      <c r="W19" s="23"/>
      <c r="X19" s="23"/>
      <c r="Z19" s="13"/>
    </row>
    <row r="20" spans="17:26" ht="15.75" thickBot="1">
      <c r="Q20">
        <v>15</v>
      </c>
      <c r="R20" s="2">
        <v>0.91666666666666663</v>
      </c>
      <c r="S20" s="2">
        <v>0</v>
      </c>
      <c r="T20" s="3" t="s">
        <v>1208</v>
      </c>
      <c r="U20" s="3" t="s">
        <v>1175</v>
      </c>
      <c r="V20" s="3"/>
      <c r="W20" s="23"/>
      <c r="X20" s="23"/>
      <c r="Z20" s="13"/>
    </row>
    <row r="21" spans="17:26" ht="15.75" thickBot="1">
      <c r="Q21">
        <v>16</v>
      </c>
      <c r="R21" s="2">
        <v>0.91666666666666663</v>
      </c>
      <c r="S21" s="2">
        <v>0</v>
      </c>
      <c r="T21" s="3" t="s">
        <v>1209</v>
      </c>
      <c r="U21" s="3" t="s">
        <v>1174</v>
      </c>
      <c r="V21" s="3"/>
      <c r="W21" s="23"/>
      <c r="X21" s="23"/>
      <c r="Z21" s="13"/>
    </row>
    <row r="22" spans="17:26" ht="15.75" thickBot="1">
      <c r="Q22">
        <v>17</v>
      </c>
      <c r="R22" s="2">
        <v>0.9375</v>
      </c>
      <c r="S22" s="2">
        <v>2.0833333333333332E-2</v>
      </c>
      <c r="T22" s="89" t="s">
        <v>1210</v>
      </c>
      <c r="U22" s="3" t="s">
        <v>1211</v>
      </c>
      <c r="V22" s="23"/>
      <c r="W22" s="23"/>
      <c r="X22" s="23"/>
      <c r="Z22" s="13"/>
    </row>
    <row r="23" spans="17:26" ht="15.75" thickBot="1">
      <c r="Q23">
        <v>18</v>
      </c>
      <c r="R23" s="2">
        <v>0.97916666666666663</v>
      </c>
      <c r="S23" s="2">
        <v>6.25E-2</v>
      </c>
      <c r="T23" s="90" t="s">
        <v>1198</v>
      </c>
      <c r="U23" s="3" t="s">
        <v>1198</v>
      </c>
      <c r="V23" s="23"/>
      <c r="W23" s="23"/>
      <c r="X23" s="23"/>
      <c r="Z23" s="13"/>
    </row>
    <row r="24" spans="17:26" ht="15.75" thickBot="1">
      <c r="Q24">
        <v>19</v>
      </c>
      <c r="R24" s="2">
        <v>0</v>
      </c>
      <c r="S24" s="2">
        <v>8.3333333333333329E-2</v>
      </c>
      <c r="T24" s="90" t="s">
        <v>1212</v>
      </c>
      <c r="U24" s="3" t="s">
        <v>1171</v>
      </c>
      <c r="V24" s="3"/>
      <c r="W24" s="23"/>
      <c r="X24" s="23"/>
      <c r="Z24" s="13"/>
    </row>
    <row r="25" spans="17:26" ht="15.75" thickBot="1">
      <c r="Q25">
        <v>20</v>
      </c>
      <c r="R25" s="2">
        <v>0</v>
      </c>
      <c r="S25" s="2">
        <v>8.3333333333333329E-2</v>
      </c>
      <c r="T25" s="90" t="s">
        <v>1213</v>
      </c>
      <c r="U25" s="3" t="s">
        <v>1214</v>
      </c>
      <c r="V25" s="23"/>
      <c r="W25" s="23"/>
      <c r="X25" s="23"/>
      <c r="Z25" s="13"/>
    </row>
    <row r="26" spans="17:26" ht="15.75" thickBot="1">
      <c r="Q26">
        <v>21</v>
      </c>
      <c r="R26" s="2">
        <v>0</v>
      </c>
      <c r="S26" s="2">
        <v>8.3333333333333329E-2</v>
      </c>
      <c r="T26" s="90" t="s">
        <v>1215</v>
      </c>
      <c r="U26" s="3" t="s">
        <v>1216</v>
      </c>
      <c r="V26" s="3"/>
      <c r="W26" s="23"/>
      <c r="X26" s="23"/>
      <c r="Z26" s="13"/>
    </row>
    <row r="27" spans="17:26" ht="15.75" thickBot="1">
      <c r="Q27">
        <v>22</v>
      </c>
      <c r="R27" s="2"/>
      <c r="S27" s="2"/>
      <c r="T27" s="90"/>
      <c r="U27" s="3"/>
      <c r="V27" s="23"/>
      <c r="W27" s="23"/>
      <c r="X27" s="23"/>
      <c r="Z27" s="13"/>
    </row>
    <row r="28" spans="17:26" ht="15.75" thickBot="1">
      <c r="Q28">
        <v>23</v>
      </c>
      <c r="R28" s="2">
        <v>2.0833333333333332E-2</v>
      </c>
      <c r="S28" s="2">
        <v>0.10416666666666667</v>
      </c>
      <c r="T28" s="90" t="s">
        <v>1217</v>
      </c>
      <c r="U28" s="3" t="s">
        <v>1181</v>
      </c>
      <c r="V28" s="3"/>
      <c r="W28" s="23"/>
      <c r="X28" s="23"/>
      <c r="Z28" s="13"/>
    </row>
    <row r="29" spans="17:26" ht="15.75" thickBot="1">
      <c r="Q29">
        <v>24</v>
      </c>
      <c r="R29" s="2">
        <v>4.1666666666666664E-2</v>
      </c>
      <c r="S29" s="2">
        <v>0.125</v>
      </c>
      <c r="T29" s="90" t="s">
        <v>1218</v>
      </c>
      <c r="U29" s="3" t="s">
        <v>1219</v>
      </c>
      <c r="V29" s="3"/>
      <c r="W29" s="23"/>
      <c r="X29" s="23"/>
      <c r="Z29" s="13"/>
    </row>
    <row r="30" spans="17:26" ht="15.75" thickBot="1">
      <c r="Q30">
        <v>25</v>
      </c>
      <c r="R30" s="2">
        <v>4.1666666666666664E-2</v>
      </c>
      <c r="S30" s="2">
        <v>0.125</v>
      </c>
      <c r="T30" s="90" t="s">
        <v>1220</v>
      </c>
      <c r="U30" s="3" t="s">
        <v>1221</v>
      </c>
      <c r="V30" s="23"/>
      <c r="W30" s="23"/>
      <c r="X30" s="23"/>
      <c r="Z30" s="13"/>
    </row>
    <row r="31" spans="17:26" ht="15.75" thickBot="1">
      <c r="Q31">
        <v>26</v>
      </c>
      <c r="R31" s="2">
        <v>6.25E-2</v>
      </c>
      <c r="S31" s="2">
        <v>0.14583333333333334</v>
      </c>
      <c r="T31" s="90" t="s">
        <v>1222</v>
      </c>
      <c r="U31" s="3" t="s">
        <v>1223</v>
      </c>
      <c r="V31" s="3"/>
      <c r="W31" s="23"/>
      <c r="X31" s="23"/>
      <c r="Z31" s="13"/>
    </row>
    <row r="32" spans="17:26" ht="15.75" thickBot="1">
      <c r="Q32">
        <v>27</v>
      </c>
      <c r="R32" s="2">
        <v>8.3333333333333329E-2</v>
      </c>
      <c r="S32" s="2">
        <v>0.16666666666666666</v>
      </c>
      <c r="T32" s="90" t="s">
        <v>1224</v>
      </c>
      <c r="U32" s="3" t="s">
        <v>1225</v>
      </c>
      <c r="V32" s="23"/>
      <c r="W32" s="23"/>
      <c r="X32" s="23"/>
      <c r="Z32" s="13"/>
    </row>
    <row r="33" spans="17:26" ht="15.75" thickBot="1">
      <c r="Q33">
        <v>28</v>
      </c>
      <c r="R33" s="2">
        <v>8.3333333333333329E-2</v>
      </c>
      <c r="S33" s="2">
        <v>0.16666666666666666</v>
      </c>
      <c r="T33" s="90" t="s">
        <v>1198</v>
      </c>
      <c r="U33" s="3" t="s">
        <v>1198</v>
      </c>
      <c r="V33" s="23"/>
      <c r="W33" s="23"/>
      <c r="X33" s="23"/>
      <c r="Z33" s="13"/>
    </row>
    <row r="34" spans="17:26" ht="15.75" thickBot="1">
      <c r="Q34">
        <v>29</v>
      </c>
      <c r="R34" s="2"/>
      <c r="S34" s="2"/>
      <c r="T34" s="90"/>
      <c r="U34" s="3"/>
      <c r="V34" s="23"/>
      <c r="W34" s="23"/>
      <c r="X34" s="23"/>
      <c r="Z34" s="13"/>
    </row>
    <row r="35" spans="17:26" ht="15.75" thickBot="1">
      <c r="Q35">
        <v>30</v>
      </c>
      <c r="R35" s="2"/>
      <c r="S35" s="2"/>
      <c r="T35" s="90"/>
      <c r="U35" s="3"/>
      <c r="V35" s="3"/>
      <c r="W35" s="23"/>
      <c r="X35" s="23"/>
      <c r="Z35" s="13"/>
    </row>
    <row r="36" spans="17:26" ht="15.75" thickBot="1">
      <c r="Q36">
        <v>31</v>
      </c>
      <c r="R36" s="2"/>
      <c r="S36" s="2"/>
      <c r="T36" s="90"/>
      <c r="U36" s="3"/>
      <c r="V36" s="23"/>
      <c r="W36" s="23"/>
      <c r="X36" s="23"/>
      <c r="Z36" s="13"/>
    </row>
    <row r="37" spans="17:26" ht="15.75" thickBot="1">
      <c r="Q37">
        <v>32</v>
      </c>
      <c r="R37" s="2"/>
      <c r="S37" s="2"/>
      <c r="T37" s="90"/>
      <c r="U37" s="3"/>
      <c r="V37" s="23"/>
      <c r="W37" s="23"/>
      <c r="X37" s="23"/>
      <c r="Z37" s="13"/>
    </row>
    <row r="38" spans="17:26" ht="15.75" thickBot="1">
      <c r="Q38">
        <v>33</v>
      </c>
      <c r="R38" s="2"/>
      <c r="S38" s="2"/>
      <c r="T38" s="90" t="s">
        <v>1226</v>
      </c>
      <c r="U38" s="3" t="s">
        <v>1227</v>
      </c>
      <c r="V38" s="3"/>
      <c r="W38" s="23"/>
      <c r="X38" s="23"/>
      <c r="Z38" s="13"/>
    </row>
    <row r="39" spans="17:26" ht="15.75" thickBot="1">
      <c r="Q39">
        <v>34</v>
      </c>
      <c r="R39" s="2"/>
      <c r="S39" s="2"/>
      <c r="T39" s="90"/>
      <c r="U39" s="3"/>
      <c r="V39" s="3"/>
      <c r="W39" s="23"/>
      <c r="X39" s="23"/>
      <c r="Z39" s="13"/>
    </row>
    <row r="40" spans="17:26" ht="15.75" thickBot="1">
      <c r="Q40">
        <v>35</v>
      </c>
      <c r="R40" s="2"/>
      <c r="S40" s="2"/>
      <c r="T40" s="90"/>
      <c r="U40" s="3"/>
      <c r="V40" s="23"/>
      <c r="W40" s="23"/>
      <c r="X40" s="23"/>
      <c r="Z40" s="13"/>
    </row>
    <row r="41" spans="17:26" ht="15.75" thickBot="1">
      <c r="Q41">
        <v>36</v>
      </c>
      <c r="R41" s="2"/>
      <c r="S41" s="2"/>
      <c r="T41" s="90"/>
      <c r="U41" s="3"/>
      <c r="V41" s="23"/>
      <c r="W41" s="23"/>
      <c r="X41" s="23"/>
      <c r="Z41" s="13"/>
    </row>
    <row r="42" spans="17:26" ht="15.75" thickBot="1">
      <c r="Q42">
        <v>37</v>
      </c>
      <c r="R42" s="2"/>
      <c r="S42" s="2"/>
      <c r="T42" s="90"/>
      <c r="U42" s="3"/>
      <c r="V42" s="23"/>
      <c r="W42" s="23"/>
      <c r="X42" s="23"/>
      <c r="Z42" s="13"/>
    </row>
    <row r="43" spans="17:26" ht="15.75" thickBot="1">
      <c r="Q43">
        <v>38</v>
      </c>
      <c r="R43" s="2"/>
      <c r="S43" s="2"/>
      <c r="T43" s="90"/>
      <c r="U43" s="3"/>
      <c r="V43" s="23"/>
      <c r="W43" s="23"/>
      <c r="X43" s="23"/>
      <c r="Z43" s="13"/>
    </row>
    <row r="44" spans="17:26" ht="15.75" thickBot="1">
      <c r="Q44">
        <v>39</v>
      </c>
      <c r="R44" s="2"/>
      <c r="S44" s="2"/>
      <c r="T44" s="90"/>
      <c r="U44" s="3"/>
      <c r="V44" s="23"/>
      <c r="W44" s="23"/>
      <c r="X44" s="23"/>
      <c r="Z44" s="13"/>
    </row>
    <row r="45" spans="17:26" ht="15.75" thickBot="1">
      <c r="Q45">
        <v>40</v>
      </c>
      <c r="R45" s="2"/>
      <c r="S45" s="2"/>
      <c r="T45" s="90"/>
      <c r="U45" s="3"/>
      <c r="V45" s="3"/>
      <c r="W45" s="23"/>
      <c r="X45" s="23"/>
      <c r="Z45" s="13"/>
    </row>
    <row r="46" spans="17:26" ht="15.75" thickBot="1">
      <c r="Q46">
        <v>41</v>
      </c>
      <c r="R46" s="2"/>
      <c r="S46" s="2"/>
      <c r="T46" s="90"/>
      <c r="U46" s="3"/>
      <c r="V46" s="23"/>
      <c r="W46" s="23"/>
      <c r="X46" s="23"/>
      <c r="Z46" s="13"/>
    </row>
    <row r="47" spans="17:26" ht="15.75" thickBot="1">
      <c r="Q47">
        <v>42</v>
      </c>
      <c r="R47" s="2"/>
      <c r="S47" s="2"/>
      <c r="T47" s="90"/>
      <c r="U47" s="3"/>
      <c r="V47" s="23"/>
      <c r="W47" s="23"/>
      <c r="X47" s="23"/>
      <c r="Z47" s="13"/>
    </row>
    <row r="48" spans="17:26" ht="15.75" thickBot="1">
      <c r="Q48">
        <v>43</v>
      </c>
      <c r="R48" s="2"/>
      <c r="S48" s="2"/>
      <c r="T48" s="90"/>
      <c r="U48" s="3"/>
      <c r="V48" s="3"/>
      <c r="W48" s="23"/>
      <c r="X48" s="23"/>
      <c r="Z48" s="13"/>
    </row>
    <row r="49" spans="17:26" ht="15.75" thickBot="1">
      <c r="Q49">
        <v>44</v>
      </c>
      <c r="R49" s="2"/>
      <c r="S49" s="2"/>
      <c r="T49" s="90"/>
      <c r="U49" s="3"/>
      <c r="V49" s="23"/>
      <c r="W49" s="23"/>
      <c r="X49" s="23"/>
      <c r="Z49" s="13"/>
    </row>
    <row r="50" spans="17:26" ht="15.75" thickBot="1">
      <c r="Q50">
        <v>45</v>
      </c>
      <c r="R50" s="2"/>
      <c r="S50" s="2"/>
      <c r="T50" s="90"/>
      <c r="U50" s="3"/>
      <c r="V50" s="23"/>
      <c r="W50" s="23"/>
      <c r="X50" s="23"/>
      <c r="Z50" s="13"/>
    </row>
    <row r="51" spans="17:26" ht="15.75" thickBot="1">
      <c r="Q51">
        <v>46</v>
      </c>
      <c r="R51" s="2"/>
      <c r="S51" s="2"/>
      <c r="T51" s="90"/>
      <c r="U51" s="3"/>
      <c r="V51" s="23"/>
      <c r="W51" s="23"/>
      <c r="X51" s="23"/>
      <c r="Z51" s="13"/>
    </row>
    <row r="52" spans="17:26" ht="15.75" thickBot="1">
      <c r="Q52">
        <v>47</v>
      </c>
      <c r="R52" s="2"/>
      <c r="S52" s="2"/>
      <c r="T52" s="90"/>
      <c r="U52" s="3"/>
      <c r="V52" s="23"/>
      <c r="W52" s="23"/>
      <c r="X52" s="23"/>
      <c r="Z52" s="13"/>
    </row>
    <row r="53" spans="17:26" ht="15.75" thickBot="1">
      <c r="Q53">
        <v>48</v>
      </c>
      <c r="R53" s="2"/>
      <c r="S53" s="2"/>
      <c r="T53" s="90"/>
      <c r="U53" s="3"/>
      <c r="V53" s="23"/>
      <c r="W53" s="23"/>
      <c r="X53" s="23"/>
      <c r="Z53" s="13"/>
    </row>
    <row r="54" spans="17:26" ht="15.75" thickBot="1">
      <c r="Q54">
        <v>49</v>
      </c>
      <c r="R54" s="2"/>
      <c r="S54" s="2"/>
      <c r="T54" s="90"/>
      <c r="U54" s="3"/>
      <c r="V54" s="23"/>
      <c r="W54" s="23"/>
      <c r="X54" s="23"/>
      <c r="Z54" s="13"/>
    </row>
    <row r="55" spans="17:26" ht="15.75" thickBot="1">
      <c r="Q55">
        <v>50</v>
      </c>
      <c r="R55" s="2"/>
      <c r="S55" s="2"/>
      <c r="T55" s="90"/>
      <c r="U55" s="3"/>
      <c r="V55" s="23"/>
      <c r="W55" s="23"/>
      <c r="X55" s="23"/>
      <c r="Z55" s="13"/>
    </row>
    <row r="56" spans="17:26" ht="15.75" thickBot="1">
      <c r="Q56">
        <v>51</v>
      </c>
      <c r="R56" s="2"/>
      <c r="S56" s="2"/>
      <c r="T56" s="90"/>
      <c r="U56" s="3"/>
      <c r="V56" s="3"/>
      <c r="W56" s="23"/>
      <c r="X56" s="23"/>
      <c r="Z56" s="13"/>
    </row>
    <row r="57" spans="17:26" ht="15.75" thickBot="1">
      <c r="Q57">
        <v>52</v>
      </c>
      <c r="R57" s="2"/>
      <c r="S57" s="2"/>
      <c r="T57" s="90"/>
      <c r="U57" s="3"/>
      <c r="V57" s="23"/>
      <c r="W57" s="23"/>
      <c r="X57" s="23"/>
      <c r="Z57" s="13"/>
    </row>
    <row r="58" spans="17:26" ht="15.75" thickBot="1">
      <c r="Q58">
        <v>53</v>
      </c>
      <c r="R58" s="2"/>
      <c r="S58" s="2"/>
      <c r="T58" s="90"/>
      <c r="U58" s="3"/>
      <c r="V58" s="23"/>
      <c r="W58" s="23"/>
      <c r="X58" s="23"/>
      <c r="Z58" s="13"/>
    </row>
    <row r="59" spans="17:26" ht="15.75" thickBot="1">
      <c r="Q59">
        <v>54</v>
      </c>
      <c r="R59" s="2"/>
      <c r="S59" s="2"/>
      <c r="T59" s="90"/>
      <c r="U59" s="3"/>
      <c r="V59" s="23"/>
      <c r="W59" s="23"/>
      <c r="X59" s="23"/>
      <c r="Z59" s="13"/>
    </row>
    <row r="60" spans="17:26" ht="15.75" thickBot="1">
      <c r="Q60">
        <v>55</v>
      </c>
      <c r="R60" s="2"/>
      <c r="S60" s="2"/>
      <c r="T60" s="3"/>
      <c r="U60" s="3"/>
      <c r="V60" s="23"/>
      <c r="W60" s="23"/>
      <c r="X60" s="23"/>
      <c r="Z60" s="13"/>
    </row>
    <row r="61" spans="17:26" ht="15.75" thickBot="1">
      <c r="Q61">
        <v>56</v>
      </c>
      <c r="R61" s="2"/>
      <c r="S61" s="2"/>
      <c r="T61" s="3"/>
      <c r="U61" s="3"/>
      <c r="V61" s="23"/>
      <c r="W61" s="23"/>
      <c r="X61" s="23"/>
      <c r="Z61" s="13"/>
    </row>
    <row r="62" spans="17:26" ht="15.75" thickBot="1">
      <c r="Q62">
        <v>57</v>
      </c>
      <c r="R62" s="2"/>
      <c r="S62" s="2"/>
      <c r="T62" s="3"/>
      <c r="U62" s="3"/>
      <c r="V62" s="23"/>
      <c r="W62" s="23"/>
      <c r="X62" s="23"/>
      <c r="Z62" s="13"/>
    </row>
    <row r="63" spans="17:26" ht="15.75" thickBot="1">
      <c r="Q63">
        <v>58</v>
      </c>
      <c r="R63" s="2"/>
      <c r="S63" s="2"/>
      <c r="T63" s="3"/>
      <c r="U63" s="3"/>
      <c r="V63" s="23"/>
      <c r="W63" s="23"/>
      <c r="X63" s="23"/>
      <c r="Z63" s="13"/>
    </row>
    <row r="64" spans="17:26" ht="15.75" thickBot="1">
      <c r="Q64">
        <v>59</v>
      </c>
      <c r="R64" s="2"/>
      <c r="S64" s="2"/>
      <c r="T64" s="3"/>
      <c r="U64" s="3"/>
      <c r="V64" s="23"/>
      <c r="W64" s="23"/>
      <c r="X64" s="23"/>
      <c r="Z64" s="13"/>
    </row>
    <row r="65" spans="17:26" ht="15.75" thickBot="1">
      <c r="Q65">
        <v>60</v>
      </c>
      <c r="R65" s="2"/>
      <c r="S65" s="2"/>
      <c r="T65" s="3"/>
      <c r="U65" s="3"/>
      <c r="V65" s="23"/>
      <c r="W65" s="23"/>
      <c r="X65" s="23"/>
      <c r="Z65" s="13"/>
    </row>
    <row r="66" spans="17:26" ht="15.75" thickBot="1">
      <c r="Q66">
        <v>61</v>
      </c>
      <c r="R66" s="2"/>
      <c r="S66" s="2"/>
      <c r="T66" s="3"/>
      <c r="U66" s="3"/>
      <c r="V66" s="23"/>
      <c r="W66" s="23"/>
      <c r="X66" s="23"/>
      <c r="Z66" s="13"/>
    </row>
    <row r="67" spans="17:26" ht="15.75" thickBot="1">
      <c r="Q67">
        <v>62</v>
      </c>
      <c r="R67" s="2"/>
      <c r="S67" s="2"/>
      <c r="T67" s="3"/>
      <c r="U67" s="3"/>
      <c r="V67" s="23"/>
      <c r="W67" s="23"/>
      <c r="X67" s="23"/>
      <c r="Z67" s="13"/>
    </row>
    <row r="68" spans="17:26" ht="15.75" thickBot="1">
      <c r="Q68">
        <v>63</v>
      </c>
      <c r="R68" s="2"/>
      <c r="S68" s="2"/>
      <c r="T68" s="3"/>
      <c r="U68" s="3"/>
      <c r="V68" s="23"/>
      <c r="W68" s="23"/>
      <c r="X68" s="23"/>
      <c r="Z68" s="13"/>
    </row>
    <row r="69" spans="17:26" ht="15.75" thickBot="1">
      <c r="Q69">
        <v>64</v>
      </c>
      <c r="R69" s="2"/>
      <c r="S69" s="2"/>
      <c r="T69" s="3"/>
      <c r="U69" s="3"/>
      <c r="V69" s="23"/>
      <c r="W69" s="23"/>
      <c r="X69" s="23"/>
      <c r="Z69" s="13"/>
    </row>
    <row r="70" spans="17:26" ht="15.75" thickBot="1">
      <c r="Q70">
        <v>65</v>
      </c>
      <c r="R70" s="2"/>
      <c r="S70" s="2"/>
      <c r="T70" s="3"/>
      <c r="U70" s="3"/>
      <c r="V70" s="23"/>
      <c r="W70" s="23"/>
      <c r="X70" s="23"/>
      <c r="Z70" s="13"/>
    </row>
    <row r="71" spans="17:26" ht="15.75" thickBot="1">
      <c r="Q71">
        <v>66</v>
      </c>
      <c r="R71" s="2"/>
      <c r="S71" s="2"/>
      <c r="T71" s="3"/>
      <c r="U71" s="3"/>
      <c r="V71" s="23"/>
      <c r="W71" s="23"/>
      <c r="X71" s="23"/>
      <c r="Z71" s="13"/>
    </row>
    <row r="72" spans="17:26" ht="15.75" thickBot="1">
      <c r="Q72">
        <v>67</v>
      </c>
      <c r="R72" s="2"/>
      <c r="S72" s="2"/>
      <c r="T72" s="3"/>
      <c r="U72" s="3"/>
      <c r="V72" s="23"/>
      <c r="W72" s="23"/>
      <c r="X72" s="23"/>
      <c r="Z72" s="13"/>
    </row>
    <row r="73" spans="17:26" ht="15.75" thickBot="1">
      <c r="Q73">
        <v>68</v>
      </c>
      <c r="R73" s="2"/>
      <c r="S73" s="2"/>
      <c r="T73" s="3"/>
      <c r="U73" s="3"/>
      <c r="V73" s="23"/>
      <c r="W73" s="23"/>
      <c r="X73" s="23"/>
      <c r="Z73" s="13"/>
    </row>
    <row r="74" spans="17:26" ht="15.75" thickBot="1">
      <c r="Q74">
        <v>69</v>
      </c>
      <c r="R74" s="2"/>
      <c r="S74" s="2"/>
      <c r="T74" s="3"/>
      <c r="U74" s="3"/>
      <c r="V74" s="23"/>
      <c r="W74" s="23"/>
      <c r="X74" s="23"/>
      <c r="Z74" s="13"/>
    </row>
    <row r="75" spans="17:26" ht="15.75" thickBot="1">
      <c r="Q75">
        <v>70</v>
      </c>
      <c r="R75" s="71"/>
      <c r="S75" s="71"/>
      <c r="T75" s="72"/>
      <c r="U75" s="72"/>
      <c r="V75" s="23"/>
      <c r="W75" s="23"/>
      <c r="X75" s="23"/>
      <c r="Z75" s="13"/>
    </row>
    <row r="76" spans="17:26" ht="15.75" thickBot="1">
      <c r="Q76">
        <v>71</v>
      </c>
      <c r="R76" s="71"/>
      <c r="S76" s="71"/>
      <c r="T76" s="72"/>
      <c r="U76" s="72"/>
      <c r="V76" s="23"/>
      <c r="W76" s="23"/>
      <c r="X76" s="23"/>
      <c r="Z76" s="13"/>
    </row>
    <row r="77" spans="17:26" ht="15.75" thickBot="1">
      <c r="Q77">
        <v>72</v>
      </c>
      <c r="R77" s="2"/>
      <c r="S77" s="2"/>
      <c r="T77" s="3"/>
      <c r="U77" s="3"/>
      <c r="V77" s="23"/>
      <c r="W77" s="23"/>
      <c r="X77" s="23"/>
      <c r="Z77" s="13"/>
    </row>
    <row r="78" spans="17:26">
      <c r="Q78">
        <v>73</v>
      </c>
      <c r="R78" s="23"/>
      <c r="S78" s="23"/>
      <c r="T78" s="23"/>
      <c r="U78" s="23"/>
      <c r="V78" s="23"/>
      <c r="W78" s="23"/>
      <c r="X78" s="23"/>
      <c r="Z78" s="13"/>
    </row>
    <row r="79" spans="17:26">
      <c r="Q79">
        <v>74</v>
      </c>
      <c r="R79" s="23"/>
      <c r="S79" s="23"/>
      <c r="T79" s="23"/>
      <c r="U79" s="23"/>
      <c r="V79" s="23"/>
      <c r="W79" s="23"/>
      <c r="X79" s="23"/>
      <c r="Z79" s="13"/>
    </row>
    <row r="80" spans="17:26">
      <c r="Q80">
        <v>75</v>
      </c>
      <c r="R80" s="23"/>
      <c r="S80" s="23"/>
      <c r="T80" s="23"/>
      <c r="U80" s="23"/>
      <c r="V80" s="23"/>
      <c r="W80" s="23"/>
      <c r="X80" s="23"/>
      <c r="Z80" s="13"/>
    </row>
    <row r="83" spans="1:31">
      <c r="V83" s="14" t="s">
        <v>546</v>
      </c>
      <c r="AD83" s="18" t="s">
        <v>546</v>
      </c>
    </row>
    <row r="85" spans="1:31">
      <c r="A85" t="s">
        <v>747</v>
      </c>
      <c r="Q85" s="12" t="s">
        <v>187</v>
      </c>
      <c r="R85" s="323" t="s">
        <v>341</v>
      </c>
      <c r="S85" s="324"/>
      <c r="T85" s="324"/>
      <c r="U85" s="325"/>
      <c r="V85" s="12"/>
      <c r="X85" s="70" t="s">
        <v>192</v>
      </c>
      <c r="Y85" s="326" t="s">
        <v>181</v>
      </c>
      <c r="Z85" s="326"/>
      <c r="AA85" s="326"/>
      <c r="AB85" s="326"/>
      <c r="AC85" s="326"/>
      <c r="AD85" s="70"/>
      <c r="AE85" s="70"/>
    </row>
    <row r="86" spans="1:31">
      <c r="A86" t="s">
        <v>614</v>
      </c>
      <c r="Q86" s="12"/>
      <c r="R86" s="12" t="s">
        <v>182</v>
      </c>
      <c r="S86" s="12" t="s">
        <v>183</v>
      </c>
      <c r="T86" s="12" t="s">
        <v>184</v>
      </c>
      <c r="U86" s="12" t="s">
        <v>185</v>
      </c>
      <c r="V86" s="12" t="s">
        <v>186</v>
      </c>
      <c r="X86" s="70"/>
      <c r="Y86" s="70" t="s">
        <v>182</v>
      </c>
      <c r="Z86" s="70" t="s">
        <v>191</v>
      </c>
      <c r="AA86" s="70" t="s">
        <v>183</v>
      </c>
      <c r="AB86" s="70" t="s">
        <v>184</v>
      </c>
      <c r="AC86" s="70" t="s">
        <v>185</v>
      </c>
      <c r="AD86" s="70" t="s">
        <v>186</v>
      </c>
      <c r="AE86" s="37" t="s">
        <v>346</v>
      </c>
    </row>
    <row r="87" spans="1:31">
      <c r="Q87" s="11"/>
      <c r="R87" s="14"/>
      <c r="S87" s="11"/>
      <c r="T87" s="14"/>
      <c r="U87" s="14"/>
      <c r="V87" s="14"/>
      <c r="X87" s="18"/>
      <c r="Y87" s="18"/>
      <c r="Z87" s="18"/>
      <c r="AA87" s="16"/>
      <c r="AB87" s="18"/>
      <c r="AC87" s="18"/>
      <c r="AD87" s="18"/>
      <c r="AE87" s="18"/>
    </row>
    <row r="88" spans="1:31">
      <c r="A88" t="s">
        <v>243</v>
      </c>
      <c r="B88" t="s">
        <v>243</v>
      </c>
      <c r="E88">
        <v>1</v>
      </c>
      <c r="F88" t="str">
        <f t="shared" ref="F88:F119" si="0">IF(ISERROR(INDEX($B$88:$B$1103,MATCH(T6,$A$88:$A$1103,0)))*1=1,"",INDEX($B$88:$B$1103,MATCH(T6,$A$88:$A$1103,0)))</f>
        <v>Auburn</v>
      </c>
      <c r="G88" t="str">
        <f t="shared" ref="G88:G119" si="1">IF(ISERROR(INDEX($B$88:$B$1103,MATCH(U6,$A$88:$A$1103,0)))*1=1,"",INDEX($B$88:$B$1103,MATCH(U6,$A$88:$A$1103,0)))</f>
        <v>Gonzaga</v>
      </c>
      <c r="H88" t="s">
        <v>62</v>
      </c>
      <c r="J88" t="str">
        <f>CONCATENATE(F88," ", H88, " ",G88)</f>
        <v>Auburn v Gonzaga</v>
      </c>
      <c r="L88" t="str">
        <f>CONCATENATE(M88, " ", O88, " ", N88)</f>
        <v>15 v 151</v>
      </c>
      <c r="M88">
        <f t="shared" ref="M88:M119" si="2">IF(ISERROR(INDEX($C:$C,MATCH(T6,$A:$A,0)))*1=1,"",INDEX($C:$C,MATCH(T6,$A:$A,0)))</f>
        <v>15</v>
      </c>
      <c r="N88">
        <f t="shared" ref="N88:N119" si="3">IF(ISERROR(INDEX($C:$C,MATCH(U6,$A:$A,0)))*1=1,"",INDEX($C:$C,MATCH(U6,$A:$A,0)))</f>
        <v>151</v>
      </c>
      <c r="O88" t="s">
        <v>62</v>
      </c>
      <c r="Q88" s="11"/>
      <c r="R88" s="15">
        <f>R6+TIME(16,0,0)</f>
        <v>1.3333333333333333</v>
      </c>
      <c r="S88" s="11" t="str">
        <f>J88</f>
        <v>Auburn v Gonzaga</v>
      </c>
      <c r="T88" s="14" t="str">
        <f>$A$85</f>
        <v>College BK</v>
      </c>
      <c r="U88" s="14" t="str">
        <f>L88</f>
        <v>15 v 151</v>
      </c>
      <c r="V88" s="14" t="str">
        <f>$V$83</f>
        <v>Primary</v>
      </c>
      <c r="W88" s="13">
        <v>1</v>
      </c>
      <c r="X88" s="18"/>
      <c r="Y88" s="19">
        <f>R88</f>
        <v>1.3333333333333333</v>
      </c>
      <c r="Z88" s="19">
        <f>Y88+TIME(3,0,0)</f>
        <v>1.4583333333333333</v>
      </c>
      <c r="AA88" s="16" t="str">
        <f>S88</f>
        <v>Auburn v Gonzaga</v>
      </c>
      <c r="AB88" s="18" t="str">
        <f t="shared" ref="AB88:AC103" si="4">T88</f>
        <v>College BK</v>
      </c>
      <c r="AC88" s="18" t="str">
        <f t="shared" si="4"/>
        <v>15 v 151</v>
      </c>
      <c r="AD88" s="18" t="str">
        <f t="shared" ref="AD88:AD152" si="5">$AD$83</f>
        <v>Primary</v>
      </c>
      <c r="AE88" s="36" t="str">
        <f t="shared" ref="AE88:AE119" si="6">IF(OR(F88="Rutgers",G88="Rutgers", F88="Rider", G88="Rider", F88="Princeton", G88="Princeton",  F88="Monmouth", G88="Monmouth",  F88="Fairleigh", G88="Fairleigh", F88="Fairleigh Dickinson", G88="Fairleigh Dickinson",  F88="NJIT", G88="NJIT", F88="Saint Peter", G88="Saint Peter", F88="St Peter", G88="St Peter", F88="St. Peter", G88="St. Peter", F88="Saint Peters", G88="Saint Peters", F88="St Peters", G88="St Peters", F88="St. Peters", G88="St. Peters", F88="Saint Peter’s", G88="Saint Peter’s", F88="St Peter’s", G88="St Peter’s", F88="St. Peter’s", G88="St. Peter’s", F88="Seton Hall", G88="Seton Hall", F88="Seton", G88="Seton"), "DO NOT MAP","")</f>
        <v/>
      </c>
    </row>
    <row r="89" spans="1:31">
      <c r="A89" t="s">
        <v>244</v>
      </c>
      <c r="B89" t="s">
        <v>244</v>
      </c>
      <c r="E89">
        <v>2</v>
      </c>
      <c r="F89" t="str">
        <f t="shared" si="0"/>
        <v>San Francisco</v>
      </c>
      <c r="G89" t="str">
        <f t="shared" si="1"/>
        <v>Virginia</v>
      </c>
      <c r="H89" t="s">
        <v>62</v>
      </c>
      <c r="J89" t="str">
        <f t="shared" ref="J89:J152" si="7">CONCATENATE(F89," ", H89, " ",G89)</f>
        <v>San Francisco v Virginia</v>
      </c>
      <c r="L89" t="str">
        <f t="shared" ref="L89:L152" si="8">CONCATENATE(M89, " ", O89, " ", N89)</f>
        <v>393 v 479</v>
      </c>
      <c r="M89">
        <f t="shared" si="2"/>
        <v>393</v>
      </c>
      <c r="N89">
        <f t="shared" si="3"/>
        <v>479</v>
      </c>
      <c r="O89" t="s">
        <v>62</v>
      </c>
      <c r="Q89" s="11"/>
      <c r="R89" s="15">
        <f t="shared" ref="R89:R152" si="9">R7+TIME(16,0,0)</f>
        <v>1.3541666666666665</v>
      </c>
      <c r="S89" s="11" t="str">
        <f t="shared" ref="S89:S152" si="10">J89</f>
        <v>San Francisco v Virginia</v>
      </c>
      <c r="T89" s="14" t="str">
        <f t="shared" ref="T89:T152" si="11">$A$85</f>
        <v>College BK</v>
      </c>
      <c r="U89" s="14" t="str">
        <f t="shared" ref="U89:U152" si="12">L89</f>
        <v>393 v 479</v>
      </c>
      <c r="V89" s="14" t="str">
        <f t="shared" ref="V89:V152" si="13">$V$83</f>
        <v>Primary</v>
      </c>
      <c r="W89" s="13">
        <v>2</v>
      </c>
      <c r="X89" s="18"/>
      <c r="Y89" s="19">
        <f t="shared" ref="Y89:Y152" si="14">R89</f>
        <v>1.3541666666666665</v>
      </c>
      <c r="Z89" s="19">
        <f t="shared" ref="Z89:Z152" si="15">Y89+TIME(3,0,0)</f>
        <v>1.4791666666666665</v>
      </c>
      <c r="AA89" s="16" t="str">
        <f t="shared" ref="AA89:AC152" si="16">S89</f>
        <v>San Francisco v Virginia</v>
      </c>
      <c r="AB89" s="18" t="str">
        <f t="shared" si="4"/>
        <v>College BK</v>
      </c>
      <c r="AC89" s="18" t="str">
        <f t="shared" si="4"/>
        <v>393 v 479</v>
      </c>
      <c r="AD89" s="18" t="str">
        <f t="shared" si="5"/>
        <v>Primary</v>
      </c>
      <c r="AE89" s="36" t="str">
        <f t="shared" si="6"/>
        <v/>
      </c>
    </row>
    <row r="90" spans="1:31">
      <c r="A90" t="s">
        <v>245</v>
      </c>
      <c r="B90" t="s">
        <v>245</v>
      </c>
      <c r="E90">
        <v>3</v>
      </c>
      <c r="F90" t="str">
        <f t="shared" si="0"/>
        <v>Toledo</v>
      </c>
      <c r="G90" t="str">
        <f t="shared" si="1"/>
        <v>Xavier</v>
      </c>
      <c r="H90" t="s">
        <v>62</v>
      </c>
      <c r="J90" t="str">
        <f t="shared" si="7"/>
        <v>Toledo v Xavier</v>
      </c>
      <c r="L90" t="str">
        <f t="shared" si="8"/>
        <v>441 v 513</v>
      </c>
      <c r="M90">
        <f t="shared" si="2"/>
        <v>441</v>
      </c>
      <c r="N90">
        <f t="shared" si="3"/>
        <v>513</v>
      </c>
      <c r="O90" t="s">
        <v>62</v>
      </c>
      <c r="Q90" s="11"/>
      <c r="R90" s="15">
        <f t="shared" si="9"/>
        <v>1.375</v>
      </c>
      <c r="S90" s="11" t="str">
        <f t="shared" si="10"/>
        <v>Toledo v Xavier</v>
      </c>
      <c r="T90" s="14" t="str">
        <f t="shared" si="11"/>
        <v>College BK</v>
      </c>
      <c r="U90" s="14" t="str">
        <f t="shared" si="12"/>
        <v>441 v 513</v>
      </c>
      <c r="V90" s="14" t="str">
        <f t="shared" si="13"/>
        <v>Primary</v>
      </c>
      <c r="W90" s="13">
        <v>3</v>
      </c>
      <c r="X90" s="18"/>
      <c r="Y90" s="19">
        <f t="shared" si="14"/>
        <v>1.375</v>
      </c>
      <c r="Z90" s="19">
        <f t="shared" si="15"/>
        <v>1.5</v>
      </c>
      <c r="AA90" s="16" t="str">
        <f t="shared" si="16"/>
        <v>Toledo v Xavier</v>
      </c>
      <c r="AB90" s="18" t="str">
        <f t="shared" si="4"/>
        <v>College BK</v>
      </c>
      <c r="AC90" s="18" t="str">
        <f t="shared" si="4"/>
        <v>441 v 513</v>
      </c>
      <c r="AD90" s="18" t="str">
        <f t="shared" si="5"/>
        <v>Primary</v>
      </c>
      <c r="AE90" s="36" t="str">
        <f t="shared" si="6"/>
        <v/>
      </c>
    </row>
    <row r="91" spans="1:31">
      <c r="A91" t="s">
        <v>399</v>
      </c>
      <c r="B91" t="s">
        <v>399</v>
      </c>
      <c r="E91">
        <v>4</v>
      </c>
      <c r="F91" t="str">
        <f t="shared" si="0"/>
        <v>Ohio U</v>
      </c>
      <c r="G91" t="str">
        <f t="shared" si="1"/>
        <v>Illinois</v>
      </c>
      <c r="H91" t="s">
        <v>62</v>
      </c>
      <c r="J91" t="str">
        <f t="shared" si="7"/>
        <v>Ohio U v Illinois</v>
      </c>
      <c r="L91" t="str">
        <f t="shared" si="8"/>
        <v>328 v 184</v>
      </c>
      <c r="M91">
        <f t="shared" si="2"/>
        <v>328</v>
      </c>
      <c r="N91">
        <f t="shared" si="3"/>
        <v>184</v>
      </c>
      <c r="O91" t="s">
        <v>62</v>
      </c>
      <c r="Q91" s="11"/>
      <c r="R91" s="15">
        <f t="shared" si="9"/>
        <v>1.4166666666666665</v>
      </c>
      <c r="S91" s="11" t="str">
        <f t="shared" si="10"/>
        <v>Ohio U v Illinois</v>
      </c>
      <c r="T91" s="14" t="str">
        <f t="shared" si="11"/>
        <v>College BK</v>
      </c>
      <c r="U91" s="14" t="str">
        <f t="shared" si="12"/>
        <v>328 v 184</v>
      </c>
      <c r="V91" s="14" t="str">
        <f t="shared" si="13"/>
        <v>Primary</v>
      </c>
      <c r="W91" s="13">
        <v>4</v>
      </c>
      <c r="X91" s="18"/>
      <c r="Y91" s="19">
        <f t="shared" si="14"/>
        <v>1.4166666666666665</v>
      </c>
      <c r="Z91" s="19">
        <f t="shared" si="15"/>
        <v>1.5416666666666665</v>
      </c>
      <c r="AA91" s="16" t="str">
        <f t="shared" si="16"/>
        <v>Ohio U v Illinois</v>
      </c>
      <c r="AB91" s="18" t="str">
        <f t="shared" si="4"/>
        <v>College BK</v>
      </c>
      <c r="AC91" s="18" t="str">
        <f t="shared" si="4"/>
        <v>328 v 184</v>
      </c>
      <c r="AD91" s="18" t="str">
        <f t="shared" si="5"/>
        <v>Primary</v>
      </c>
      <c r="AE91" s="36" t="str">
        <f t="shared" si="6"/>
        <v/>
      </c>
    </row>
    <row r="92" spans="1:31">
      <c r="A92" t="s">
        <v>167</v>
      </c>
      <c r="B92" t="s">
        <v>167</v>
      </c>
      <c r="E92">
        <v>5</v>
      </c>
      <c r="F92" t="str">
        <f t="shared" si="0"/>
        <v/>
      </c>
      <c r="G92" t="str">
        <f t="shared" si="1"/>
        <v/>
      </c>
      <c r="H92" t="s">
        <v>62</v>
      </c>
      <c r="J92" t="str">
        <f t="shared" si="7"/>
        <v xml:space="preserve"> v </v>
      </c>
      <c r="L92" t="str">
        <f t="shared" si="8"/>
        <v xml:space="preserve"> v </v>
      </c>
      <c r="M92" t="str">
        <f t="shared" si="2"/>
        <v/>
      </c>
      <c r="N92" t="str">
        <f t="shared" si="3"/>
        <v/>
      </c>
      <c r="O92" t="s">
        <v>62</v>
      </c>
      <c r="Q92" s="11"/>
      <c r="R92" s="15">
        <f t="shared" si="9"/>
        <v>1.4375</v>
      </c>
      <c r="S92" s="11" t="str">
        <f t="shared" si="10"/>
        <v xml:space="preserve"> v </v>
      </c>
      <c r="T92" s="14" t="str">
        <f t="shared" si="11"/>
        <v>College BK</v>
      </c>
      <c r="U92" s="14" t="str">
        <f t="shared" si="12"/>
        <v xml:space="preserve"> v </v>
      </c>
      <c r="V92" s="14" t="str">
        <f t="shared" si="13"/>
        <v>Primary</v>
      </c>
      <c r="W92" s="13">
        <v>5</v>
      </c>
      <c r="X92" s="18"/>
      <c r="Y92" s="19">
        <f t="shared" si="14"/>
        <v>1.4375</v>
      </c>
      <c r="Z92" s="19">
        <f t="shared" si="15"/>
        <v>1.5625</v>
      </c>
      <c r="AA92" s="16" t="str">
        <f>S92</f>
        <v xml:space="preserve"> v </v>
      </c>
      <c r="AB92" s="18" t="str">
        <f t="shared" si="4"/>
        <v>College BK</v>
      </c>
      <c r="AC92" s="18" t="str">
        <f t="shared" si="4"/>
        <v xml:space="preserve"> v </v>
      </c>
      <c r="AD92" s="18" t="str">
        <f t="shared" si="5"/>
        <v>Primary</v>
      </c>
      <c r="AE92" s="36" t="str">
        <f t="shared" si="6"/>
        <v/>
      </c>
    </row>
    <row r="93" spans="1:31">
      <c r="A93" t="s">
        <v>400</v>
      </c>
      <c r="B93" t="s">
        <v>400</v>
      </c>
      <c r="E93">
        <v>6</v>
      </c>
      <c r="F93" t="str">
        <f t="shared" si="0"/>
        <v>Saint Joseph's</v>
      </c>
      <c r="G93" t="str">
        <f t="shared" si="1"/>
        <v>Kansas</v>
      </c>
      <c r="H93" t="s">
        <v>62</v>
      </c>
      <c r="J93" t="str">
        <f t="shared" si="7"/>
        <v>Saint Joseph's v Kansas</v>
      </c>
      <c r="L93" t="str">
        <f t="shared" si="8"/>
        <v>408 v 213</v>
      </c>
      <c r="M93">
        <f t="shared" si="2"/>
        <v>408</v>
      </c>
      <c r="N93">
        <f t="shared" si="3"/>
        <v>213</v>
      </c>
      <c r="O93" t="s">
        <v>62</v>
      </c>
      <c r="Q93" s="11"/>
      <c r="R93" s="15">
        <f t="shared" si="9"/>
        <v>1.4583333333333333</v>
      </c>
      <c r="S93" s="11" t="str">
        <f t="shared" si="10"/>
        <v>Saint Joseph's v Kansas</v>
      </c>
      <c r="T93" s="14" t="str">
        <f t="shared" si="11"/>
        <v>College BK</v>
      </c>
      <c r="U93" s="14" t="str">
        <f t="shared" si="12"/>
        <v>408 v 213</v>
      </c>
      <c r="V93" s="14" t="str">
        <f t="shared" si="13"/>
        <v>Primary</v>
      </c>
      <c r="W93" s="13">
        <v>6</v>
      </c>
      <c r="X93" s="18"/>
      <c r="Y93" s="19">
        <f t="shared" si="14"/>
        <v>1.4583333333333333</v>
      </c>
      <c r="Z93" s="19">
        <f t="shared" si="15"/>
        <v>1.5833333333333333</v>
      </c>
      <c r="AA93" s="16" t="str">
        <f t="shared" si="16"/>
        <v>Saint Joseph's v Kansas</v>
      </c>
      <c r="AB93" s="18" t="str">
        <f t="shared" si="4"/>
        <v>College BK</v>
      </c>
      <c r="AC93" s="18" t="str">
        <f t="shared" si="4"/>
        <v>408 v 213</v>
      </c>
      <c r="AD93" s="18" t="str">
        <f t="shared" si="5"/>
        <v>Primary</v>
      </c>
      <c r="AE93" s="36" t="str">
        <f t="shared" si="6"/>
        <v/>
      </c>
    </row>
    <row r="94" spans="1:31">
      <c r="A94" t="s">
        <v>246</v>
      </c>
      <c r="B94" t="s">
        <v>246</v>
      </c>
      <c r="E94">
        <v>7</v>
      </c>
      <c r="F94" t="str">
        <f t="shared" si="0"/>
        <v>Sam Houston State</v>
      </c>
      <c r="G94" t="str">
        <f t="shared" si="1"/>
        <v>Texas Tech</v>
      </c>
      <c r="H94" t="s">
        <v>62</v>
      </c>
      <c r="J94" t="str">
        <f t="shared" si="7"/>
        <v>Sam Houston State v Texas Tech</v>
      </c>
      <c r="L94" t="str">
        <f t="shared" si="8"/>
        <v>390 v 440</v>
      </c>
      <c r="M94">
        <f t="shared" si="2"/>
        <v>390</v>
      </c>
      <c r="N94">
        <f t="shared" si="3"/>
        <v>440</v>
      </c>
      <c r="O94" t="s">
        <v>62</v>
      </c>
      <c r="Q94" s="11"/>
      <c r="R94" s="15">
        <f t="shared" si="9"/>
        <v>1.4583333333333333</v>
      </c>
      <c r="S94" s="11" t="str">
        <f t="shared" si="10"/>
        <v>Sam Houston State v Texas Tech</v>
      </c>
      <c r="T94" s="14" t="str">
        <f t="shared" si="11"/>
        <v>College BK</v>
      </c>
      <c r="U94" s="14" t="str">
        <f t="shared" si="12"/>
        <v>390 v 440</v>
      </c>
      <c r="V94" s="14" t="str">
        <f t="shared" si="13"/>
        <v>Primary</v>
      </c>
      <c r="W94" s="13">
        <v>7</v>
      </c>
      <c r="X94" s="18"/>
      <c r="Y94" s="19">
        <f t="shared" si="14"/>
        <v>1.4583333333333333</v>
      </c>
      <c r="Z94" s="19">
        <f t="shared" si="15"/>
        <v>1.5833333333333333</v>
      </c>
      <c r="AA94" s="16" t="str">
        <f t="shared" si="16"/>
        <v>Sam Houston State v Texas Tech</v>
      </c>
      <c r="AB94" s="18" t="str">
        <f t="shared" si="4"/>
        <v>College BK</v>
      </c>
      <c r="AC94" s="18" t="str">
        <f t="shared" si="4"/>
        <v>390 v 440</v>
      </c>
      <c r="AD94" s="18" t="str">
        <f t="shared" si="5"/>
        <v>Primary</v>
      </c>
      <c r="AE94" s="36" t="str">
        <f t="shared" si="6"/>
        <v/>
      </c>
    </row>
    <row r="95" spans="1:31">
      <c r="A95" t="s">
        <v>401</v>
      </c>
      <c r="B95" t="s">
        <v>401</v>
      </c>
      <c r="E95">
        <v>8</v>
      </c>
      <c r="F95" t="str">
        <f t="shared" si="0"/>
        <v>Rice</v>
      </c>
      <c r="G95" t="str">
        <f t="shared" si="1"/>
        <v>Incarnate Word</v>
      </c>
      <c r="H95" t="s">
        <v>62</v>
      </c>
      <c r="J95" t="str">
        <f t="shared" si="7"/>
        <v>Rice v Incarnate Word</v>
      </c>
      <c r="L95" t="str">
        <f t="shared" si="8"/>
        <v>367 v 192</v>
      </c>
      <c r="M95">
        <f t="shared" si="2"/>
        <v>367</v>
      </c>
      <c r="N95">
        <f t="shared" si="3"/>
        <v>192</v>
      </c>
      <c r="O95" t="s">
        <v>62</v>
      </c>
      <c r="Q95" s="11"/>
      <c r="R95" s="15">
        <f t="shared" si="9"/>
        <v>1.4583333333333333</v>
      </c>
      <c r="S95" s="11" t="str">
        <f t="shared" si="10"/>
        <v>Rice v Incarnate Word</v>
      </c>
      <c r="T95" s="14" t="str">
        <f t="shared" si="11"/>
        <v>College BK</v>
      </c>
      <c r="U95" s="14" t="str">
        <f t="shared" si="12"/>
        <v>367 v 192</v>
      </c>
      <c r="V95" s="14" t="str">
        <f t="shared" si="13"/>
        <v>Primary</v>
      </c>
      <c r="W95" s="13">
        <v>8</v>
      </c>
      <c r="X95" s="18"/>
      <c r="Y95" s="19">
        <f t="shared" si="14"/>
        <v>1.4583333333333333</v>
      </c>
      <c r="Z95" s="19">
        <f t="shared" si="15"/>
        <v>1.5833333333333333</v>
      </c>
      <c r="AA95" s="16" t="str">
        <f t="shared" si="16"/>
        <v>Rice v Incarnate Word</v>
      </c>
      <c r="AB95" s="18" t="str">
        <f t="shared" si="4"/>
        <v>College BK</v>
      </c>
      <c r="AC95" s="18" t="str">
        <f t="shared" si="4"/>
        <v>367 v 192</v>
      </c>
      <c r="AD95" s="18" t="str">
        <f t="shared" si="5"/>
        <v>Primary</v>
      </c>
      <c r="AE95" s="36" t="str">
        <f t="shared" si="6"/>
        <v/>
      </c>
    </row>
    <row r="96" spans="1:31">
      <c r="A96" t="s">
        <v>423</v>
      </c>
      <c r="B96" t="s">
        <v>423</v>
      </c>
      <c r="E96">
        <v>9</v>
      </c>
      <c r="F96" t="str">
        <f t="shared" si="0"/>
        <v>Boise State</v>
      </c>
      <c r="G96" t="str">
        <f t="shared" si="1"/>
        <v>Houston</v>
      </c>
      <c r="H96" t="s">
        <v>62</v>
      </c>
      <c r="J96" t="str">
        <f t="shared" si="7"/>
        <v>Boise State v Houston</v>
      </c>
      <c r="L96" t="str">
        <f t="shared" si="8"/>
        <v>30 v 168</v>
      </c>
      <c r="M96">
        <f t="shared" si="2"/>
        <v>30</v>
      </c>
      <c r="N96">
        <f t="shared" si="3"/>
        <v>168</v>
      </c>
      <c r="O96" t="s">
        <v>62</v>
      </c>
      <c r="Q96" s="11"/>
      <c r="R96" s="15">
        <f t="shared" si="9"/>
        <v>1.5</v>
      </c>
      <c r="S96" s="11" t="str">
        <f t="shared" si="10"/>
        <v>Boise State v Houston</v>
      </c>
      <c r="T96" s="14" t="str">
        <f t="shared" si="11"/>
        <v>College BK</v>
      </c>
      <c r="U96" s="14" t="str">
        <f t="shared" si="12"/>
        <v>30 v 168</v>
      </c>
      <c r="V96" s="14" t="str">
        <f t="shared" si="13"/>
        <v>Primary</v>
      </c>
      <c r="W96" s="13">
        <v>9</v>
      </c>
      <c r="X96" s="18"/>
      <c r="Y96" s="19">
        <f t="shared" si="14"/>
        <v>1.5</v>
      </c>
      <c r="Z96" s="19">
        <f t="shared" si="15"/>
        <v>1.625</v>
      </c>
      <c r="AA96" s="16" t="str">
        <f t="shared" si="16"/>
        <v>Boise State v Houston</v>
      </c>
      <c r="AB96" s="18" t="str">
        <f t="shared" si="4"/>
        <v>College BK</v>
      </c>
      <c r="AC96" s="18" t="str">
        <f t="shared" si="4"/>
        <v>30 v 168</v>
      </c>
      <c r="AD96" s="18" t="str">
        <f t="shared" si="5"/>
        <v>Primary</v>
      </c>
      <c r="AE96" s="36" t="str">
        <f t="shared" si="6"/>
        <v/>
      </c>
    </row>
    <row r="97" spans="1:31">
      <c r="A97" t="s">
        <v>247</v>
      </c>
      <c r="B97" t="s">
        <v>247</v>
      </c>
      <c r="E97">
        <v>10</v>
      </c>
      <c r="F97" t="str">
        <f t="shared" si="0"/>
        <v>Bryant</v>
      </c>
      <c r="G97" t="str">
        <f t="shared" si="1"/>
        <v>Syracuse</v>
      </c>
      <c r="H97" t="s">
        <v>62</v>
      </c>
      <c r="J97" t="str">
        <f t="shared" si="7"/>
        <v>Bryant v Syracuse</v>
      </c>
      <c r="L97" t="str">
        <f t="shared" si="8"/>
        <v>613 v 417</v>
      </c>
      <c r="M97">
        <f t="shared" si="2"/>
        <v>613</v>
      </c>
      <c r="N97">
        <f t="shared" si="3"/>
        <v>417</v>
      </c>
      <c r="O97" t="s">
        <v>62</v>
      </c>
      <c r="Q97" s="11"/>
      <c r="R97" s="15">
        <f t="shared" si="9"/>
        <v>1.5</v>
      </c>
      <c r="S97" s="11" t="str">
        <f t="shared" si="10"/>
        <v>Bryant v Syracuse</v>
      </c>
      <c r="T97" s="14" t="str">
        <f t="shared" si="11"/>
        <v>College BK</v>
      </c>
      <c r="U97" s="14" t="str">
        <f t="shared" si="12"/>
        <v>613 v 417</v>
      </c>
      <c r="V97" s="14" t="str">
        <f t="shared" si="13"/>
        <v>Primary</v>
      </c>
      <c r="W97" s="13">
        <v>10</v>
      </c>
      <c r="X97" s="18"/>
      <c r="Y97" s="19">
        <f t="shared" si="14"/>
        <v>1.5</v>
      </c>
      <c r="Z97" s="19">
        <f t="shared" si="15"/>
        <v>1.625</v>
      </c>
      <c r="AA97" s="16" t="str">
        <f t="shared" si="16"/>
        <v>Bryant v Syracuse</v>
      </c>
      <c r="AB97" s="18" t="str">
        <f t="shared" si="4"/>
        <v>College BK</v>
      </c>
      <c r="AC97" s="18" t="str">
        <f t="shared" si="4"/>
        <v>613 v 417</v>
      </c>
      <c r="AD97" s="18" t="str">
        <f t="shared" si="5"/>
        <v>Primary</v>
      </c>
      <c r="AE97" s="36" t="str">
        <f t="shared" si="6"/>
        <v/>
      </c>
    </row>
    <row r="98" spans="1:31">
      <c r="A98" t="s">
        <v>402</v>
      </c>
      <c r="B98" t="s">
        <v>402</v>
      </c>
      <c r="E98">
        <v>11</v>
      </c>
      <c r="F98" t="str">
        <f t="shared" si="0"/>
        <v>Pepperdine</v>
      </c>
      <c r="G98" t="str">
        <f t="shared" si="1"/>
        <v>UCLA</v>
      </c>
      <c r="H98" t="s">
        <v>62</v>
      </c>
      <c r="J98" t="str">
        <f t="shared" si="7"/>
        <v>Pepperdine v UCLA</v>
      </c>
      <c r="L98" t="str">
        <f t="shared" si="8"/>
        <v>348 v 459</v>
      </c>
      <c r="M98">
        <f t="shared" si="2"/>
        <v>348</v>
      </c>
      <c r="N98">
        <f t="shared" si="3"/>
        <v>459</v>
      </c>
      <c r="O98" t="s">
        <v>62</v>
      </c>
      <c r="Q98" s="11"/>
      <c r="R98" s="15">
        <f t="shared" si="9"/>
        <v>1.5</v>
      </c>
      <c r="S98" s="11" t="str">
        <f t="shared" si="10"/>
        <v>Pepperdine v UCLA</v>
      </c>
      <c r="T98" s="14" t="str">
        <f t="shared" si="11"/>
        <v>College BK</v>
      </c>
      <c r="U98" s="14" t="str">
        <f t="shared" si="12"/>
        <v>348 v 459</v>
      </c>
      <c r="V98" s="14" t="str">
        <f t="shared" si="13"/>
        <v>Primary</v>
      </c>
      <c r="W98" s="13">
        <v>11</v>
      </c>
      <c r="X98" s="18"/>
      <c r="Y98" s="19">
        <f t="shared" si="14"/>
        <v>1.5</v>
      </c>
      <c r="Z98" s="19">
        <f t="shared" si="15"/>
        <v>1.625</v>
      </c>
      <c r="AA98" s="16" t="str">
        <f t="shared" si="16"/>
        <v>Pepperdine v UCLA</v>
      </c>
      <c r="AB98" s="18" t="str">
        <f t="shared" si="4"/>
        <v>College BK</v>
      </c>
      <c r="AC98" s="18" t="str">
        <f t="shared" si="4"/>
        <v>348 v 459</v>
      </c>
      <c r="AD98" s="18" t="str">
        <f t="shared" si="5"/>
        <v>Primary</v>
      </c>
      <c r="AE98" s="36" t="str">
        <f t="shared" si="6"/>
        <v/>
      </c>
    </row>
    <row r="99" spans="1:31">
      <c r="A99" t="s">
        <v>248</v>
      </c>
      <c r="B99" t="s">
        <v>248</v>
      </c>
      <c r="E99">
        <v>12</v>
      </c>
      <c r="F99" t="str">
        <f t="shared" si="0"/>
        <v>Navy</v>
      </c>
      <c r="G99" t="str">
        <f t="shared" si="1"/>
        <v>Maryland</v>
      </c>
      <c r="H99" t="s">
        <v>62</v>
      </c>
      <c r="J99" t="str">
        <f t="shared" si="7"/>
        <v>Navy v Maryland</v>
      </c>
      <c r="L99" t="str">
        <f t="shared" si="8"/>
        <v>300 v 255</v>
      </c>
      <c r="M99">
        <f t="shared" si="2"/>
        <v>300</v>
      </c>
      <c r="N99">
        <f t="shared" si="3"/>
        <v>255</v>
      </c>
      <c r="O99" t="s">
        <v>62</v>
      </c>
      <c r="Q99" s="11"/>
      <c r="R99" s="15">
        <f t="shared" si="9"/>
        <v>1.5</v>
      </c>
      <c r="S99" s="11" t="str">
        <f t="shared" si="10"/>
        <v>Navy v Maryland</v>
      </c>
      <c r="T99" s="14" t="str">
        <f t="shared" si="11"/>
        <v>College BK</v>
      </c>
      <c r="U99" s="14" t="str">
        <f t="shared" si="12"/>
        <v>300 v 255</v>
      </c>
      <c r="V99" s="14" t="str">
        <f t="shared" si="13"/>
        <v>Primary</v>
      </c>
      <c r="W99" s="13">
        <v>12</v>
      </c>
      <c r="X99" s="18"/>
      <c r="Y99" s="19">
        <f t="shared" si="14"/>
        <v>1.5</v>
      </c>
      <c r="Z99" s="19">
        <f t="shared" si="15"/>
        <v>1.625</v>
      </c>
      <c r="AA99" s="16" t="str">
        <f t="shared" si="16"/>
        <v>Navy v Maryland</v>
      </c>
      <c r="AB99" s="18" t="str">
        <f t="shared" si="4"/>
        <v>College BK</v>
      </c>
      <c r="AC99" s="18" t="str">
        <f t="shared" si="4"/>
        <v>300 v 255</v>
      </c>
      <c r="AD99" s="18" t="str">
        <f t="shared" si="5"/>
        <v>Primary</v>
      </c>
      <c r="AE99" s="36" t="str">
        <f t="shared" si="6"/>
        <v/>
      </c>
    </row>
    <row r="100" spans="1:31">
      <c r="A100" t="s">
        <v>403</v>
      </c>
      <c r="B100" t="s">
        <v>403</v>
      </c>
      <c r="E100">
        <v>13</v>
      </c>
      <c r="F100" t="str">
        <f t="shared" si="0"/>
        <v>Seton Hall</v>
      </c>
      <c r="G100" t="str">
        <f t="shared" si="1"/>
        <v>Louisville</v>
      </c>
      <c r="H100" t="s">
        <v>62</v>
      </c>
      <c r="J100" t="str">
        <f t="shared" si="7"/>
        <v>Seton Hall v Louisville</v>
      </c>
      <c r="L100" t="str">
        <f t="shared" si="8"/>
        <v>397 v 235</v>
      </c>
      <c r="M100">
        <f t="shared" si="2"/>
        <v>397</v>
      </c>
      <c r="N100">
        <f t="shared" si="3"/>
        <v>235</v>
      </c>
      <c r="O100" t="s">
        <v>62</v>
      </c>
      <c r="Q100" s="11"/>
      <c r="R100" s="15">
        <f t="shared" si="9"/>
        <v>1.5416666666666665</v>
      </c>
      <c r="S100" s="11" t="str">
        <f t="shared" si="10"/>
        <v>Seton Hall v Louisville</v>
      </c>
      <c r="T100" s="14" t="str">
        <f t="shared" si="11"/>
        <v>College BK</v>
      </c>
      <c r="U100" s="14" t="str">
        <f t="shared" si="12"/>
        <v>397 v 235</v>
      </c>
      <c r="V100" s="14" t="str">
        <f t="shared" si="13"/>
        <v>Primary</v>
      </c>
      <c r="W100" s="13">
        <v>13</v>
      </c>
      <c r="X100" s="18"/>
      <c r="Y100" s="19">
        <f t="shared" si="14"/>
        <v>1.5416666666666665</v>
      </c>
      <c r="Z100" s="19">
        <f t="shared" si="15"/>
        <v>1.6666666666666665</v>
      </c>
      <c r="AA100" s="16" t="str">
        <f t="shared" si="16"/>
        <v>Seton Hall v Louisville</v>
      </c>
      <c r="AB100" s="18" t="str">
        <f t="shared" si="4"/>
        <v>College BK</v>
      </c>
      <c r="AC100" s="18" t="str">
        <f t="shared" si="4"/>
        <v>397 v 235</v>
      </c>
      <c r="AD100" s="18" t="str">
        <f t="shared" si="5"/>
        <v>Primary</v>
      </c>
      <c r="AE100" s="36" t="str">
        <f t="shared" si="6"/>
        <v>DO NOT MAP</v>
      </c>
    </row>
    <row r="101" spans="1:31">
      <c r="A101" t="s">
        <v>249</v>
      </c>
      <c r="B101" t="s">
        <v>249</v>
      </c>
      <c r="E101">
        <v>14</v>
      </c>
      <c r="F101" t="str">
        <f t="shared" si="0"/>
        <v/>
      </c>
      <c r="G101" t="str">
        <f t="shared" si="1"/>
        <v/>
      </c>
      <c r="H101" t="s">
        <v>62</v>
      </c>
      <c r="J101" t="str">
        <f t="shared" si="7"/>
        <v xml:space="preserve"> v </v>
      </c>
      <c r="L101" t="str">
        <f t="shared" si="8"/>
        <v xml:space="preserve"> v </v>
      </c>
      <c r="M101" t="str">
        <f t="shared" si="2"/>
        <v/>
      </c>
      <c r="N101" t="str">
        <f t="shared" si="3"/>
        <v/>
      </c>
      <c r="O101" t="s">
        <v>62</v>
      </c>
      <c r="Q101" s="11"/>
      <c r="R101" s="15">
        <f t="shared" si="9"/>
        <v>1.5416666666666665</v>
      </c>
      <c r="S101" s="11" t="str">
        <f t="shared" si="10"/>
        <v xml:space="preserve"> v </v>
      </c>
      <c r="T101" s="14" t="str">
        <f t="shared" si="11"/>
        <v>College BK</v>
      </c>
      <c r="U101" s="14" t="str">
        <f t="shared" si="12"/>
        <v xml:space="preserve"> v </v>
      </c>
      <c r="V101" s="14" t="str">
        <f t="shared" si="13"/>
        <v>Primary</v>
      </c>
      <c r="W101" s="13">
        <v>14</v>
      </c>
      <c r="X101" s="18"/>
      <c r="Y101" s="19">
        <f t="shared" si="14"/>
        <v>1.5416666666666665</v>
      </c>
      <c r="Z101" s="19">
        <f t="shared" si="15"/>
        <v>1.6666666666666665</v>
      </c>
      <c r="AA101" s="16" t="str">
        <f t="shared" si="16"/>
        <v xml:space="preserve"> v </v>
      </c>
      <c r="AB101" s="18" t="str">
        <f t="shared" si="4"/>
        <v>College BK</v>
      </c>
      <c r="AC101" s="18" t="str">
        <f t="shared" si="4"/>
        <v xml:space="preserve"> v </v>
      </c>
      <c r="AD101" s="18" t="str">
        <f t="shared" si="5"/>
        <v>Primary</v>
      </c>
      <c r="AE101" s="36" t="str">
        <f t="shared" si="6"/>
        <v/>
      </c>
    </row>
    <row r="102" spans="1:31">
      <c r="A102" t="s">
        <v>250</v>
      </c>
      <c r="B102" t="s">
        <v>250</v>
      </c>
      <c r="E102">
        <v>15</v>
      </c>
      <c r="F102" t="str">
        <f t="shared" si="0"/>
        <v>Grambling State</v>
      </c>
      <c r="G102" t="str">
        <f t="shared" si="1"/>
        <v>Arizona</v>
      </c>
      <c r="H102" t="s">
        <v>62</v>
      </c>
      <c r="J102" t="str">
        <f t="shared" si="7"/>
        <v>Grambling State v Arizona</v>
      </c>
      <c r="L102" t="str">
        <f t="shared" si="8"/>
        <v>152 v 9</v>
      </c>
      <c r="M102">
        <f t="shared" si="2"/>
        <v>152</v>
      </c>
      <c r="N102">
        <f t="shared" si="3"/>
        <v>9</v>
      </c>
      <c r="O102" t="s">
        <v>62</v>
      </c>
      <c r="Q102" s="11"/>
      <c r="R102" s="15">
        <f t="shared" si="9"/>
        <v>1.5833333333333333</v>
      </c>
      <c r="S102" s="11" t="str">
        <f t="shared" si="10"/>
        <v>Grambling State v Arizona</v>
      </c>
      <c r="T102" s="14" t="str">
        <f t="shared" si="11"/>
        <v>College BK</v>
      </c>
      <c r="U102" s="14" t="str">
        <f t="shared" si="12"/>
        <v>152 v 9</v>
      </c>
      <c r="V102" s="14" t="str">
        <f t="shared" si="13"/>
        <v>Primary</v>
      </c>
      <c r="W102" s="13">
        <v>15</v>
      </c>
      <c r="X102" s="18"/>
      <c r="Y102" s="19">
        <f t="shared" si="14"/>
        <v>1.5833333333333333</v>
      </c>
      <c r="Z102" s="19">
        <f t="shared" si="15"/>
        <v>1.7083333333333333</v>
      </c>
      <c r="AA102" s="16" t="str">
        <f t="shared" si="16"/>
        <v>Grambling State v Arizona</v>
      </c>
      <c r="AB102" s="18" t="str">
        <f t="shared" si="4"/>
        <v>College BK</v>
      </c>
      <c r="AC102" s="18" t="str">
        <f t="shared" si="4"/>
        <v>152 v 9</v>
      </c>
      <c r="AD102" s="18" t="str">
        <f t="shared" si="5"/>
        <v>Primary</v>
      </c>
      <c r="AE102" s="36" t="str">
        <f t="shared" si="6"/>
        <v/>
      </c>
    </row>
    <row r="103" spans="1:31">
      <c r="A103" t="s">
        <v>197</v>
      </c>
      <c r="B103" t="s">
        <v>197</v>
      </c>
      <c r="E103">
        <v>16</v>
      </c>
      <c r="F103" t="str">
        <f t="shared" si="0"/>
        <v>Southern</v>
      </c>
      <c r="G103" t="str">
        <f t="shared" si="1"/>
        <v>Iowa</v>
      </c>
      <c r="H103" t="s">
        <v>62</v>
      </c>
      <c r="J103" t="str">
        <f t="shared" si="7"/>
        <v>Southern v Iowa</v>
      </c>
      <c r="L103" t="str">
        <f t="shared" si="8"/>
        <v>404 v 188</v>
      </c>
      <c r="M103">
        <f t="shared" si="2"/>
        <v>404</v>
      </c>
      <c r="N103">
        <f t="shared" si="3"/>
        <v>188</v>
      </c>
      <c r="O103" t="s">
        <v>62</v>
      </c>
      <c r="Q103" s="11"/>
      <c r="R103" s="15">
        <f t="shared" si="9"/>
        <v>1.5833333333333333</v>
      </c>
      <c r="S103" s="11" t="str">
        <f t="shared" si="10"/>
        <v>Southern v Iowa</v>
      </c>
      <c r="T103" s="14" t="str">
        <f t="shared" si="11"/>
        <v>College BK</v>
      </c>
      <c r="U103" s="14" t="str">
        <f t="shared" si="12"/>
        <v>404 v 188</v>
      </c>
      <c r="V103" s="14" t="str">
        <f t="shared" si="13"/>
        <v>Primary</v>
      </c>
      <c r="W103" s="13">
        <v>16</v>
      </c>
      <c r="X103" s="18"/>
      <c r="Y103" s="19">
        <f t="shared" si="14"/>
        <v>1.5833333333333333</v>
      </c>
      <c r="Z103" s="19">
        <f t="shared" si="15"/>
        <v>1.7083333333333333</v>
      </c>
      <c r="AA103" s="16" t="str">
        <f t="shared" si="16"/>
        <v>Southern v Iowa</v>
      </c>
      <c r="AB103" s="18" t="str">
        <f t="shared" si="4"/>
        <v>College BK</v>
      </c>
      <c r="AC103" s="18" t="str">
        <f t="shared" si="4"/>
        <v>404 v 188</v>
      </c>
      <c r="AD103" s="18" t="str">
        <f t="shared" si="5"/>
        <v>Primary</v>
      </c>
      <c r="AE103" s="36" t="str">
        <f t="shared" si="6"/>
        <v/>
      </c>
    </row>
    <row r="104" spans="1:31">
      <c r="A104" t="s">
        <v>144</v>
      </c>
      <c r="B104" t="s">
        <v>22</v>
      </c>
      <c r="E104">
        <v>17</v>
      </c>
      <c r="F104" t="str">
        <f t="shared" si="0"/>
        <v xml:space="preserve">North Florida </v>
      </c>
      <c r="G104" t="str">
        <f t="shared" si="1"/>
        <v>NC State</v>
      </c>
      <c r="H104" t="s">
        <v>62</v>
      </c>
      <c r="J104" t="str">
        <f t="shared" si="7"/>
        <v>North Florida  v NC State</v>
      </c>
      <c r="L104" t="str">
        <f t="shared" si="8"/>
        <v>324 v 294</v>
      </c>
      <c r="M104">
        <f t="shared" si="2"/>
        <v>324</v>
      </c>
      <c r="N104">
        <f t="shared" si="3"/>
        <v>294</v>
      </c>
      <c r="O104" t="s">
        <v>62</v>
      </c>
      <c r="Q104" s="11"/>
      <c r="R104" s="15">
        <f t="shared" si="9"/>
        <v>1.6041666666666665</v>
      </c>
      <c r="S104" s="11" t="str">
        <f t="shared" si="10"/>
        <v>North Florida  v NC State</v>
      </c>
      <c r="T104" s="14" t="str">
        <f t="shared" si="11"/>
        <v>College BK</v>
      </c>
      <c r="U104" s="14" t="str">
        <f t="shared" si="12"/>
        <v>324 v 294</v>
      </c>
      <c r="V104" s="14" t="str">
        <f t="shared" si="13"/>
        <v>Primary</v>
      </c>
      <c r="W104" s="13">
        <v>17</v>
      </c>
      <c r="X104" s="18"/>
      <c r="Y104" s="19">
        <f t="shared" si="14"/>
        <v>1.6041666666666665</v>
      </c>
      <c r="Z104" s="19">
        <f t="shared" si="15"/>
        <v>1.7291666666666665</v>
      </c>
      <c r="AA104" s="16" t="str">
        <f t="shared" si="16"/>
        <v>North Florida  v NC State</v>
      </c>
      <c r="AB104" s="18" t="str">
        <f t="shared" si="16"/>
        <v>College BK</v>
      </c>
      <c r="AC104" s="18" t="str">
        <f t="shared" si="16"/>
        <v>324 v 294</v>
      </c>
      <c r="AD104" s="18" t="str">
        <f t="shared" si="5"/>
        <v>Primary</v>
      </c>
      <c r="AE104" s="36" t="str">
        <f t="shared" si="6"/>
        <v/>
      </c>
    </row>
    <row r="105" spans="1:31">
      <c r="A105" t="s">
        <v>251</v>
      </c>
      <c r="B105" t="s">
        <v>251</v>
      </c>
      <c r="E105">
        <v>18</v>
      </c>
      <c r="F105" t="str">
        <f t="shared" si="0"/>
        <v/>
      </c>
      <c r="G105" t="str">
        <f t="shared" si="1"/>
        <v/>
      </c>
      <c r="H105" t="s">
        <v>62</v>
      </c>
      <c r="J105" t="str">
        <f t="shared" si="7"/>
        <v xml:space="preserve"> v </v>
      </c>
      <c r="L105" t="str">
        <f t="shared" si="8"/>
        <v xml:space="preserve"> v </v>
      </c>
      <c r="M105" t="str">
        <f t="shared" si="2"/>
        <v/>
      </c>
      <c r="N105" t="str">
        <f t="shared" si="3"/>
        <v/>
      </c>
      <c r="O105" t="s">
        <v>62</v>
      </c>
      <c r="Q105" s="11"/>
      <c r="R105" s="15">
        <f t="shared" si="9"/>
        <v>1.6458333333333333</v>
      </c>
      <c r="S105" s="11" t="str">
        <f t="shared" si="10"/>
        <v xml:space="preserve"> v </v>
      </c>
      <c r="T105" s="14" t="str">
        <f t="shared" si="11"/>
        <v>College BK</v>
      </c>
      <c r="U105" s="14" t="str">
        <f t="shared" si="12"/>
        <v xml:space="preserve"> v </v>
      </c>
      <c r="V105" s="14" t="str">
        <f t="shared" si="13"/>
        <v>Primary</v>
      </c>
      <c r="W105" s="13">
        <v>18</v>
      </c>
      <c r="X105" s="18"/>
      <c r="Y105" s="19">
        <f t="shared" si="14"/>
        <v>1.6458333333333333</v>
      </c>
      <c r="Z105" s="19">
        <f t="shared" si="15"/>
        <v>1.7708333333333333</v>
      </c>
      <c r="AA105" s="16" t="str">
        <f t="shared" si="16"/>
        <v xml:space="preserve"> v </v>
      </c>
      <c r="AB105" s="18" t="str">
        <f t="shared" si="16"/>
        <v>College BK</v>
      </c>
      <c r="AC105" s="18" t="str">
        <f t="shared" si="16"/>
        <v xml:space="preserve"> v </v>
      </c>
      <c r="AD105" s="18" t="str">
        <f t="shared" si="5"/>
        <v>Primary</v>
      </c>
      <c r="AE105" s="36" t="str">
        <f t="shared" si="6"/>
        <v/>
      </c>
    </row>
    <row r="106" spans="1:31">
      <c r="A106" t="s">
        <v>253</v>
      </c>
      <c r="B106" t="s">
        <v>253</v>
      </c>
      <c r="E106">
        <v>19</v>
      </c>
      <c r="F106" t="str">
        <f t="shared" si="0"/>
        <v>Fairleigh Dickinson</v>
      </c>
      <c r="G106" t="str">
        <f t="shared" si="1"/>
        <v>Rutgers</v>
      </c>
      <c r="H106" t="s">
        <v>62</v>
      </c>
      <c r="J106" t="str">
        <f t="shared" si="7"/>
        <v>Fairleigh Dickinson v Rutgers</v>
      </c>
      <c r="L106" t="str">
        <f t="shared" si="8"/>
        <v>131 v 370</v>
      </c>
      <c r="M106">
        <f t="shared" si="2"/>
        <v>131</v>
      </c>
      <c r="N106">
        <f t="shared" si="3"/>
        <v>370</v>
      </c>
      <c r="O106" t="s">
        <v>62</v>
      </c>
      <c r="Q106" s="11"/>
      <c r="R106" s="15">
        <f t="shared" si="9"/>
        <v>0.66666666666666663</v>
      </c>
      <c r="S106" s="11" t="str">
        <f t="shared" si="10"/>
        <v>Fairleigh Dickinson v Rutgers</v>
      </c>
      <c r="T106" s="14" t="str">
        <f t="shared" si="11"/>
        <v>College BK</v>
      </c>
      <c r="U106" s="14" t="str">
        <f t="shared" si="12"/>
        <v>131 v 370</v>
      </c>
      <c r="V106" s="14" t="str">
        <f t="shared" si="13"/>
        <v>Primary</v>
      </c>
      <c r="W106" s="13">
        <v>19</v>
      </c>
      <c r="X106" s="18"/>
      <c r="Y106" s="19">
        <f t="shared" si="14"/>
        <v>0.66666666666666663</v>
      </c>
      <c r="Z106" s="19">
        <f t="shared" si="15"/>
        <v>0.79166666666666663</v>
      </c>
      <c r="AA106" s="16" t="str">
        <f t="shared" si="16"/>
        <v>Fairleigh Dickinson v Rutgers</v>
      </c>
      <c r="AB106" s="18" t="str">
        <f t="shared" si="16"/>
        <v>College BK</v>
      </c>
      <c r="AC106" s="18" t="str">
        <f t="shared" si="16"/>
        <v>131 v 370</v>
      </c>
      <c r="AD106" s="18" t="str">
        <f t="shared" si="5"/>
        <v>Primary</v>
      </c>
      <c r="AE106" s="36" t="str">
        <f t="shared" si="6"/>
        <v>DO NOT MAP</v>
      </c>
    </row>
    <row r="107" spans="1:31">
      <c r="A107" t="s">
        <v>254</v>
      </c>
      <c r="B107" t="s">
        <v>254</v>
      </c>
      <c r="E107">
        <v>20</v>
      </c>
      <c r="F107" t="str">
        <f t="shared" si="0"/>
        <v>Longwood</v>
      </c>
      <c r="G107" t="str">
        <f t="shared" si="1"/>
        <v>Wake Forest</v>
      </c>
      <c r="H107" t="s">
        <v>62</v>
      </c>
      <c r="J107" t="str">
        <f t="shared" si="7"/>
        <v>Longwood v Wake Forest</v>
      </c>
      <c r="L107" t="str">
        <f t="shared" si="8"/>
        <v>530 v 491</v>
      </c>
      <c r="M107">
        <f t="shared" si="2"/>
        <v>530</v>
      </c>
      <c r="N107">
        <f t="shared" si="3"/>
        <v>491</v>
      </c>
      <c r="O107" t="s">
        <v>62</v>
      </c>
      <c r="Q107" s="11"/>
      <c r="R107" s="15">
        <f t="shared" si="9"/>
        <v>0.66666666666666663</v>
      </c>
      <c r="S107" s="11" t="str">
        <f t="shared" si="10"/>
        <v>Longwood v Wake Forest</v>
      </c>
      <c r="T107" s="14" t="str">
        <f t="shared" si="11"/>
        <v>College BK</v>
      </c>
      <c r="U107" s="14" t="str">
        <f t="shared" si="12"/>
        <v>530 v 491</v>
      </c>
      <c r="V107" s="14" t="str">
        <f t="shared" si="13"/>
        <v>Primary</v>
      </c>
      <c r="W107" s="13">
        <v>20</v>
      </c>
      <c r="X107" s="18"/>
      <c r="Y107" s="19">
        <f t="shared" si="14"/>
        <v>0.66666666666666663</v>
      </c>
      <c r="Z107" s="19">
        <f t="shared" si="15"/>
        <v>0.79166666666666663</v>
      </c>
      <c r="AA107" s="16" t="str">
        <f t="shared" si="16"/>
        <v>Longwood v Wake Forest</v>
      </c>
      <c r="AB107" s="18" t="str">
        <f t="shared" si="16"/>
        <v>College BK</v>
      </c>
      <c r="AC107" s="18" t="str">
        <f t="shared" si="16"/>
        <v>530 v 491</v>
      </c>
      <c r="AD107" s="18" t="str">
        <f t="shared" si="5"/>
        <v>Primary</v>
      </c>
      <c r="AE107" s="36" t="str">
        <f t="shared" si="6"/>
        <v/>
      </c>
    </row>
    <row r="108" spans="1:31">
      <c r="A108" t="s">
        <v>160</v>
      </c>
      <c r="B108" t="s">
        <v>160</v>
      </c>
      <c r="E108">
        <v>21</v>
      </c>
      <c r="F108" t="str">
        <f t="shared" si="0"/>
        <v>Valparaiso</v>
      </c>
      <c r="G108" t="str">
        <f t="shared" si="1"/>
        <v>Vanderbilt</v>
      </c>
      <c r="H108" t="s">
        <v>62</v>
      </c>
      <c r="J108" t="str">
        <f t="shared" si="7"/>
        <v>Valparaiso v Vanderbilt</v>
      </c>
      <c r="L108" t="str">
        <f t="shared" si="8"/>
        <v>475 v 476</v>
      </c>
      <c r="M108">
        <f t="shared" si="2"/>
        <v>475</v>
      </c>
      <c r="N108">
        <f t="shared" si="3"/>
        <v>476</v>
      </c>
      <c r="O108" t="s">
        <v>62</v>
      </c>
      <c r="Q108" s="11"/>
      <c r="R108" s="15">
        <f t="shared" si="9"/>
        <v>0.66666666666666663</v>
      </c>
      <c r="S108" s="11" t="str">
        <f t="shared" si="10"/>
        <v>Valparaiso v Vanderbilt</v>
      </c>
      <c r="T108" s="14" t="str">
        <f t="shared" si="11"/>
        <v>College BK</v>
      </c>
      <c r="U108" s="14" t="str">
        <f t="shared" si="12"/>
        <v>475 v 476</v>
      </c>
      <c r="V108" s="14" t="str">
        <f t="shared" si="13"/>
        <v>Primary</v>
      </c>
      <c r="W108" s="13">
        <v>21</v>
      </c>
      <c r="X108" s="18"/>
      <c r="Y108" s="19">
        <f t="shared" si="14"/>
        <v>0.66666666666666663</v>
      </c>
      <c r="Z108" s="19">
        <f t="shared" si="15"/>
        <v>0.79166666666666663</v>
      </c>
      <c r="AA108" s="16" t="str">
        <f t="shared" si="16"/>
        <v>Valparaiso v Vanderbilt</v>
      </c>
      <c r="AB108" s="18" t="str">
        <f t="shared" si="16"/>
        <v>College BK</v>
      </c>
      <c r="AC108" s="18" t="str">
        <f t="shared" si="16"/>
        <v>475 v 476</v>
      </c>
      <c r="AD108" s="18" t="str">
        <f t="shared" si="5"/>
        <v>Primary</v>
      </c>
      <c r="AE108" s="36" t="str">
        <f t="shared" si="6"/>
        <v/>
      </c>
    </row>
    <row r="109" spans="1:31">
      <c r="A109" t="s">
        <v>255</v>
      </c>
      <c r="B109" t="s">
        <v>255</v>
      </c>
      <c r="E109">
        <v>22</v>
      </c>
      <c r="F109" t="str">
        <f t="shared" si="0"/>
        <v/>
      </c>
      <c r="G109" t="str">
        <f t="shared" si="1"/>
        <v/>
      </c>
      <c r="H109" t="s">
        <v>62</v>
      </c>
      <c r="J109" t="str">
        <f t="shared" si="7"/>
        <v xml:space="preserve"> v </v>
      </c>
      <c r="L109" t="str">
        <f t="shared" si="8"/>
        <v xml:space="preserve"> v </v>
      </c>
      <c r="M109" t="str">
        <f t="shared" si="2"/>
        <v/>
      </c>
      <c r="N109" t="str">
        <f t="shared" si="3"/>
        <v/>
      </c>
      <c r="O109" t="s">
        <v>62</v>
      </c>
      <c r="Q109" s="11"/>
      <c r="R109" s="15">
        <f t="shared" si="9"/>
        <v>0.66666666666666663</v>
      </c>
      <c r="S109" s="11" t="str">
        <f t="shared" si="10"/>
        <v xml:space="preserve"> v </v>
      </c>
      <c r="T109" s="14" t="str">
        <f t="shared" si="11"/>
        <v>College BK</v>
      </c>
      <c r="U109" s="14" t="str">
        <f t="shared" si="12"/>
        <v xml:space="preserve"> v </v>
      </c>
      <c r="V109" s="14" t="str">
        <f t="shared" si="13"/>
        <v>Primary</v>
      </c>
      <c r="W109" s="13">
        <v>22</v>
      </c>
      <c r="X109" s="18"/>
      <c r="Y109" s="19">
        <f t="shared" si="14"/>
        <v>0.66666666666666663</v>
      </c>
      <c r="Z109" s="19">
        <f t="shared" si="15"/>
        <v>0.79166666666666663</v>
      </c>
      <c r="AA109" s="16" t="str">
        <f t="shared" si="16"/>
        <v xml:space="preserve"> v </v>
      </c>
      <c r="AB109" s="18" t="str">
        <f t="shared" si="16"/>
        <v>College BK</v>
      </c>
      <c r="AC109" s="18" t="str">
        <f t="shared" si="16"/>
        <v xml:space="preserve"> v </v>
      </c>
      <c r="AD109" s="18" t="str">
        <f t="shared" si="5"/>
        <v>Primary</v>
      </c>
      <c r="AE109" s="36" t="str">
        <f t="shared" si="6"/>
        <v/>
      </c>
    </row>
    <row r="110" spans="1:31">
      <c r="A110" t="s">
        <v>256</v>
      </c>
      <c r="B110" t="s">
        <v>256</v>
      </c>
      <c r="E110">
        <v>23</v>
      </c>
      <c r="F110" t="str">
        <f t="shared" si="0"/>
        <v>Eastern Illinois</v>
      </c>
      <c r="G110" t="str">
        <f t="shared" si="1"/>
        <v>Marquette</v>
      </c>
      <c r="H110" t="s">
        <v>62</v>
      </c>
      <c r="J110" t="str">
        <f t="shared" si="7"/>
        <v>Eastern Illinois v Marquette</v>
      </c>
      <c r="L110" t="str">
        <f t="shared" si="8"/>
        <v>107 v 253</v>
      </c>
      <c r="M110">
        <f t="shared" si="2"/>
        <v>107</v>
      </c>
      <c r="N110">
        <f t="shared" si="3"/>
        <v>253</v>
      </c>
      <c r="O110" t="s">
        <v>62</v>
      </c>
      <c r="Q110" s="11"/>
      <c r="R110" s="15">
        <f t="shared" si="9"/>
        <v>0.6875</v>
      </c>
      <c r="S110" s="11" t="str">
        <f t="shared" si="10"/>
        <v>Eastern Illinois v Marquette</v>
      </c>
      <c r="T110" s="14" t="str">
        <f t="shared" si="11"/>
        <v>College BK</v>
      </c>
      <c r="U110" s="14" t="str">
        <f t="shared" si="12"/>
        <v>107 v 253</v>
      </c>
      <c r="V110" s="14" t="str">
        <f t="shared" si="13"/>
        <v>Primary</v>
      </c>
      <c r="W110" s="13">
        <v>23</v>
      </c>
      <c r="X110" s="18"/>
      <c r="Y110" s="19">
        <f t="shared" si="14"/>
        <v>0.6875</v>
      </c>
      <c r="Z110" s="19">
        <f t="shared" si="15"/>
        <v>0.8125</v>
      </c>
      <c r="AA110" s="16" t="str">
        <f t="shared" si="16"/>
        <v>Eastern Illinois v Marquette</v>
      </c>
      <c r="AB110" s="18" t="str">
        <f t="shared" si="16"/>
        <v>College BK</v>
      </c>
      <c r="AC110" s="18" t="str">
        <f t="shared" si="16"/>
        <v>107 v 253</v>
      </c>
      <c r="AD110" s="18" t="str">
        <f t="shared" si="5"/>
        <v>Primary</v>
      </c>
      <c r="AE110" s="36" t="str">
        <f t="shared" si="6"/>
        <v/>
      </c>
    </row>
    <row r="111" spans="1:31">
      <c r="A111" t="s">
        <v>170</v>
      </c>
      <c r="B111" t="s">
        <v>170</v>
      </c>
      <c r="E111">
        <v>24</v>
      </c>
      <c r="F111" t="str">
        <f t="shared" si="0"/>
        <v>Mercer</v>
      </c>
      <c r="G111" t="str">
        <f t="shared" si="1"/>
        <v>Georgia Tech</v>
      </c>
      <c r="H111" t="s">
        <v>62</v>
      </c>
      <c r="J111" t="str">
        <f t="shared" si="7"/>
        <v>Mercer v Georgia Tech</v>
      </c>
      <c r="L111" t="str">
        <f t="shared" si="8"/>
        <v>262 v 148</v>
      </c>
      <c r="M111">
        <f t="shared" si="2"/>
        <v>262</v>
      </c>
      <c r="N111">
        <f t="shared" si="3"/>
        <v>148</v>
      </c>
      <c r="O111" t="s">
        <v>62</v>
      </c>
      <c r="Q111" s="11"/>
      <c r="R111" s="15">
        <f t="shared" si="9"/>
        <v>0.70833333333333326</v>
      </c>
      <c r="S111" s="11" t="str">
        <f t="shared" si="10"/>
        <v>Mercer v Georgia Tech</v>
      </c>
      <c r="T111" s="14" t="str">
        <f t="shared" si="11"/>
        <v>College BK</v>
      </c>
      <c r="U111" s="14" t="str">
        <f t="shared" si="12"/>
        <v>262 v 148</v>
      </c>
      <c r="V111" s="14" t="str">
        <f t="shared" si="13"/>
        <v>Primary</v>
      </c>
      <c r="W111" s="13">
        <v>24</v>
      </c>
      <c r="X111" s="18"/>
      <c r="Y111" s="19">
        <f t="shared" si="14"/>
        <v>0.70833333333333326</v>
      </c>
      <c r="Z111" s="19">
        <f t="shared" si="15"/>
        <v>0.83333333333333326</v>
      </c>
      <c r="AA111" s="16" t="str">
        <f t="shared" si="16"/>
        <v>Mercer v Georgia Tech</v>
      </c>
      <c r="AB111" s="18" t="str">
        <f t="shared" si="16"/>
        <v>College BK</v>
      </c>
      <c r="AC111" s="18" t="str">
        <f t="shared" si="16"/>
        <v>262 v 148</v>
      </c>
      <c r="AD111" s="18" t="str">
        <f t="shared" si="5"/>
        <v>Primary</v>
      </c>
      <c r="AE111" s="36" t="str">
        <f t="shared" si="6"/>
        <v/>
      </c>
    </row>
    <row r="112" spans="1:31">
      <c r="A112" t="s">
        <v>404</v>
      </c>
      <c r="B112" t="s">
        <v>404</v>
      </c>
      <c r="E112">
        <v>25</v>
      </c>
      <c r="F112" t="str">
        <f t="shared" si="0"/>
        <v>Hartford</v>
      </c>
      <c r="G112" t="str">
        <f t="shared" si="1"/>
        <v>Connecticut</v>
      </c>
      <c r="H112" t="s">
        <v>62</v>
      </c>
      <c r="J112" t="str">
        <f t="shared" si="7"/>
        <v>Hartford v Connecticut</v>
      </c>
      <c r="L112" t="str">
        <f t="shared" si="8"/>
        <v>163 v 70</v>
      </c>
      <c r="M112">
        <f t="shared" si="2"/>
        <v>163</v>
      </c>
      <c r="N112">
        <f t="shared" si="3"/>
        <v>70</v>
      </c>
      <c r="O112" t="s">
        <v>62</v>
      </c>
      <c r="Q112" s="11"/>
      <c r="R112" s="15">
        <f t="shared" si="9"/>
        <v>0.70833333333333326</v>
      </c>
      <c r="S112" s="11" t="str">
        <f t="shared" si="10"/>
        <v>Hartford v Connecticut</v>
      </c>
      <c r="T112" s="14" t="str">
        <f t="shared" si="11"/>
        <v>College BK</v>
      </c>
      <c r="U112" s="14" t="str">
        <f t="shared" si="12"/>
        <v>163 v 70</v>
      </c>
      <c r="V112" s="14" t="str">
        <f t="shared" si="13"/>
        <v>Primary</v>
      </c>
      <c r="W112" s="13">
        <v>25</v>
      </c>
      <c r="X112" s="18"/>
      <c r="Y112" s="19">
        <f t="shared" si="14"/>
        <v>0.70833333333333326</v>
      </c>
      <c r="Z112" s="19">
        <f t="shared" si="15"/>
        <v>0.83333333333333326</v>
      </c>
      <c r="AA112" s="16" t="str">
        <f t="shared" si="16"/>
        <v>Hartford v Connecticut</v>
      </c>
      <c r="AB112" s="18" t="str">
        <f t="shared" si="16"/>
        <v>College BK</v>
      </c>
      <c r="AC112" s="18" t="str">
        <f t="shared" si="16"/>
        <v>163 v 70</v>
      </c>
      <c r="AD112" s="18" t="str">
        <f t="shared" si="5"/>
        <v>Primary</v>
      </c>
      <c r="AE112" s="36" t="str">
        <f t="shared" si="6"/>
        <v/>
      </c>
    </row>
    <row r="113" spans="1:31">
      <c r="A113" t="s">
        <v>426</v>
      </c>
      <c r="B113" t="s">
        <v>426</v>
      </c>
      <c r="E113">
        <v>26</v>
      </c>
      <c r="F113" t="str">
        <f t="shared" si="0"/>
        <v>Colorado</v>
      </c>
      <c r="G113" t="str">
        <f t="shared" si="1"/>
        <v>Kansas State</v>
      </c>
      <c r="H113" t="s">
        <v>62</v>
      </c>
      <c r="J113" t="str">
        <f t="shared" si="7"/>
        <v>Colorado v Kansas State</v>
      </c>
      <c r="L113" t="str">
        <f t="shared" si="8"/>
        <v>68 v 214</v>
      </c>
      <c r="M113">
        <f t="shared" si="2"/>
        <v>68</v>
      </c>
      <c r="N113">
        <f t="shared" si="3"/>
        <v>214</v>
      </c>
      <c r="O113" t="s">
        <v>62</v>
      </c>
      <c r="Q113" s="11"/>
      <c r="R113" s="15">
        <f t="shared" si="9"/>
        <v>0.72916666666666663</v>
      </c>
      <c r="S113" s="11" t="str">
        <f t="shared" si="10"/>
        <v>Colorado v Kansas State</v>
      </c>
      <c r="T113" s="14" t="str">
        <f t="shared" si="11"/>
        <v>College BK</v>
      </c>
      <c r="U113" s="14" t="str">
        <f t="shared" si="12"/>
        <v>68 v 214</v>
      </c>
      <c r="V113" s="14" t="str">
        <f t="shared" si="13"/>
        <v>Primary</v>
      </c>
      <c r="W113" s="13">
        <v>26</v>
      </c>
      <c r="X113" s="18"/>
      <c r="Y113" s="19">
        <f t="shared" si="14"/>
        <v>0.72916666666666663</v>
      </c>
      <c r="Z113" s="19">
        <f t="shared" si="15"/>
        <v>0.85416666666666663</v>
      </c>
      <c r="AA113" s="16" t="str">
        <f t="shared" si="16"/>
        <v>Colorado v Kansas State</v>
      </c>
      <c r="AB113" s="18" t="str">
        <f t="shared" si="16"/>
        <v>College BK</v>
      </c>
      <c r="AC113" s="18" t="str">
        <f t="shared" si="16"/>
        <v>68 v 214</v>
      </c>
      <c r="AD113" s="18" t="str">
        <f t="shared" si="5"/>
        <v>Primary</v>
      </c>
      <c r="AE113" s="36" t="str">
        <f t="shared" si="6"/>
        <v/>
      </c>
    </row>
    <row r="114" spans="1:31">
      <c r="A114" t="s">
        <v>257</v>
      </c>
      <c r="B114" t="s">
        <v>257</v>
      </c>
      <c r="E114">
        <v>27</v>
      </c>
      <c r="F114" t="str">
        <f t="shared" si="0"/>
        <v>Arkansas Pine Bluff</v>
      </c>
      <c r="G114" t="str">
        <f t="shared" si="1"/>
        <v>Wisconsin</v>
      </c>
      <c r="H114" t="s">
        <v>62</v>
      </c>
      <c r="J114" t="str">
        <f t="shared" si="7"/>
        <v>Arkansas Pine Bluff v Wisconsin</v>
      </c>
      <c r="L114" t="str">
        <f t="shared" si="8"/>
        <v>22 v 503</v>
      </c>
      <c r="M114">
        <f t="shared" si="2"/>
        <v>22</v>
      </c>
      <c r="N114">
        <f t="shared" si="3"/>
        <v>503</v>
      </c>
      <c r="O114" t="s">
        <v>62</v>
      </c>
      <c r="Q114" s="11"/>
      <c r="R114" s="15">
        <f t="shared" si="9"/>
        <v>0.75</v>
      </c>
      <c r="S114" s="11" t="str">
        <f t="shared" si="10"/>
        <v>Arkansas Pine Bluff v Wisconsin</v>
      </c>
      <c r="T114" s="14" t="str">
        <f t="shared" si="11"/>
        <v>College BK</v>
      </c>
      <c r="U114" s="14" t="str">
        <f t="shared" si="12"/>
        <v>22 v 503</v>
      </c>
      <c r="V114" s="14" t="str">
        <f t="shared" si="13"/>
        <v>Primary</v>
      </c>
      <c r="W114" s="13">
        <v>27</v>
      </c>
      <c r="X114" s="18"/>
      <c r="Y114" s="19">
        <f t="shared" si="14"/>
        <v>0.75</v>
      </c>
      <c r="Z114" s="19">
        <f t="shared" si="15"/>
        <v>0.875</v>
      </c>
      <c r="AA114" s="16" t="str">
        <f t="shared" si="16"/>
        <v>Arkansas Pine Bluff v Wisconsin</v>
      </c>
      <c r="AB114" s="18" t="str">
        <f t="shared" si="16"/>
        <v>College BK</v>
      </c>
      <c r="AC114" s="18" t="str">
        <f t="shared" si="16"/>
        <v>22 v 503</v>
      </c>
      <c r="AD114" s="18" t="str">
        <f t="shared" si="5"/>
        <v>Primary</v>
      </c>
      <c r="AE114" s="36" t="str">
        <f t="shared" si="6"/>
        <v/>
      </c>
    </row>
    <row r="115" spans="1:31">
      <c r="A115" t="s">
        <v>258</v>
      </c>
      <c r="B115" t="s">
        <v>258</v>
      </c>
      <c r="E115">
        <v>28</v>
      </c>
      <c r="F115" t="str">
        <f t="shared" si="0"/>
        <v/>
      </c>
      <c r="G115" t="str">
        <f t="shared" si="1"/>
        <v/>
      </c>
      <c r="H115" t="s">
        <v>62</v>
      </c>
      <c r="J115" t="str">
        <f t="shared" si="7"/>
        <v xml:space="preserve"> v </v>
      </c>
      <c r="L115" t="str">
        <f t="shared" si="8"/>
        <v xml:space="preserve"> v </v>
      </c>
      <c r="M115" t="str">
        <f t="shared" si="2"/>
        <v/>
      </c>
      <c r="N115" t="str">
        <f t="shared" si="3"/>
        <v/>
      </c>
      <c r="O115" t="s">
        <v>62</v>
      </c>
      <c r="Q115" s="11"/>
      <c r="R115" s="15">
        <f t="shared" si="9"/>
        <v>0.75</v>
      </c>
      <c r="S115" s="11" t="str">
        <f t="shared" si="10"/>
        <v xml:space="preserve"> v </v>
      </c>
      <c r="T115" s="14" t="str">
        <f t="shared" si="11"/>
        <v>College BK</v>
      </c>
      <c r="U115" s="14" t="str">
        <f t="shared" si="12"/>
        <v xml:space="preserve"> v </v>
      </c>
      <c r="V115" s="14" t="str">
        <f t="shared" si="13"/>
        <v>Primary</v>
      </c>
      <c r="W115" s="13">
        <v>28</v>
      </c>
      <c r="X115" s="18"/>
      <c r="Y115" s="19">
        <f t="shared" si="14"/>
        <v>0.75</v>
      </c>
      <c r="Z115" s="19">
        <f t="shared" si="15"/>
        <v>0.875</v>
      </c>
      <c r="AA115" s="16" t="str">
        <f t="shared" si="16"/>
        <v xml:space="preserve"> v </v>
      </c>
      <c r="AB115" s="18" t="str">
        <f t="shared" si="16"/>
        <v>College BK</v>
      </c>
      <c r="AC115" s="18" t="str">
        <f t="shared" si="16"/>
        <v xml:space="preserve"> v </v>
      </c>
      <c r="AD115" s="18" t="str">
        <f t="shared" si="5"/>
        <v>Primary</v>
      </c>
      <c r="AE115" s="36" t="str">
        <f t="shared" si="6"/>
        <v/>
      </c>
    </row>
    <row r="116" spans="1:31">
      <c r="A116" t="s">
        <v>260</v>
      </c>
      <c r="B116" t="s">
        <v>260</v>
      </c>
      <c r="E116">
        <v>29</v>
      </c>
      <c r="F116" t="str">
        <f t="shared" si="0"/>
        <v/>
      </c>
      <c r="G116" t="str">
        <f t="shared" si="1"/>
        <v/>
      </c>
      <c r="H116" t="s">
        <v>62</v>
      </c>
      <c r="J116" t="str">
        <f t="shared" si="7"/>
        <v xml:space="preserve"> v </v>
      </c>
      <c r="L116" t="str">
        <f t="shared" si="8"/>
        <v xml:space="preserve"> v </v>
      </c>
      <c r="M116" t="str">
        <f t="shared" si="2"/>
        <v/>
      </c>
      <c r="N116" t="str">
        <f t="shared" si="3"/>
        <v/>
      </c>
      <c r="O116" t="s">
        <v>62</v>
      </c>
      <c r="Q116" s="11"/>
      <c r="R116" s="15">
        <f t="shared" si="9"/>
        <v>0.66666666666666663</v>
      </c>
      <c r="S116" s="11" t="str">
        <f t="shared" si="10"/>
        <v xml:space="preserve"> v </v>
      </c>
      <c r="T116" s="14" t="str">
        <f t="shared" si="11"/>
        <v>College BK</v>
      </c>
      <c r="U116" s="14" t="str">
        <f t="shared" si="12"/>
        <v xml:space="preserve"> v </v>
      </c>
      <c r="V116" s="14" t="str">
        <f t="shared" si="13"/>
        <v>Primary</v>
      </c>
      <c r="W116" s="13">
        <v>29</v>
      </c>
      <c r="X116" s="18"/>
      <c r="Y116" s="19">
        <f t="shared" si="14"/>
        <v>0.66666666666666663</v>
      </c>
      <c r="Z116" s="19">
        <f t="shared" si="15"/>
        <v>0.79166666666666663</v>
      </c>
      <c r="AA116" s="16" t="str">
        <f t="shared" si="16"/>
        <v xml:space="preserve"> v </v>
      </c>
      <c r="AB116" s="18" t="str">
        <f t="shared" si="16"/>
        <v>College BK</v>
      </c>
      <c r="AC116" s="18" t="str">
        <f t="shared" si="16"/>
        <v xml:space="preserve"> v </v>
      </c>
      <c r="AD116" s="18" t="str">
        <f t="shared" si="5"/>
        <v>Primary</v>
      </c>
      <c r="AE116" s="36" t="str">
        <f t="shared" si="6"/>
        <v/>
      </c>
    </row>
    <row r="117" spans="1:31">
      <c r="A117" t="s">
        <v>259</v>
      </c>
      <c r="B117" t="s">
        <v>259</v>
      </c>
      <c r="E117">
        <v>30</v>
      </c>
      <c r="F117" t="str">
        <f t="shared" si="0"/>
        <v/>
      </c>
      <c r="G117" t="str">
        <f t="shared" si="1"/>
        <v/>
      </c>
      <c r="H117" t="s">
        <v>62</v>
      </c>
      <c r="J117" t="str">
        <f t="shared" si="7"/>
        <v xml:space="preserve"> v </v>
      </c>
      <c r="L117" t="str">
        <f t="shared" si="8"/>
        <v xml:space="preserve"> v </v>
      </c>
      <c r="M117" t="str">
        <f t="shared" si="2"/>
        <v/>
      </c>
      <c r="N117" t="str">
        <f t="shared" si="3"/>
        <v/>
      </c>
      <c r="O117" t="s">
        <v>62</v>
      </c>
      <c r="Q117" s="11"/>
      <c r="R117" s="15">
        <f t="shared" si="9"/>
        <v>0.66666666666666663</v>
      </c>
      <c r="S117" s="11" t="str">
        <f t="shared" si="10"/>
        <v xml:space="preserve"> v </v>
      </c>
      <c r="T117" s="14" t="str">
        <f t="shared" si="11"/>
        <v>College BK</v>
      </c>
      <c r="U117" s="14" t="str">
        <f t="shared" si="12"/>
        <v xml:space="preserve"> v </v>
      </c>
      <c r="V117" s="14" t="str">
        <f t="shared" si="13"/>
        <v>Primary</v>
      </c>
      <c r="W117" s="13">
        <v>30</v>
      </c>
      <c r="X117" s="18"/>
      <c r="Y117" s="19">
        <f t="shared" si="14"/>
        <v>0.66666666666666663</v>
      </c>
      <c r="Z117" s="19">
        <f t="shared" si="15"/>
        <v>0.79166666666666663</v>
      </c>
      <c r="AA117" s="16" t="str">
        <f t="shared" si="16"/>
        <v xml:space="preserve"> v </v>
      </c>
      <c r="AB117" s="18" t="str">
        <f t="shared" si="16"/>
        <v>College BK</v>
      </c>
      <c r="AC117" s="18" t="str">
        <f t="shared" si="16"/>
        <v xml:space="preserve"> v </v>
      </c>
      <c r="AD117" s="18" t="str">
        <f t="shared" si="5"/>
        <v>Primary</v>
      </c>
      <c r="AE117" s="36" t="str">
        <f t="shared" si="6"/>
        <v/>
      </c>
    </row>
    <row r="118" spans="1:31">
      <c r="A118" t="s">
        <v>422</v>
      </c>
      <c r="B118" t="s">
        <v>422</v>
      </c>
      <c r="E118">
        <v>31</v>
      </c>
      <c r="F118" t="str">
        <f t="shared" si="0"/>
        <v/>
      </c>
      <c r="G118" t="str">
        <f t="shared" si="1"/>
        <v/>
      </c>
      <c r="H118" t="s">
        <v>62</v>
      </c>
      <c r="J118" t="str">
        <f t="shared" si="7"/>
        <v xml:space="preserve"> v </v>
      </c>
      <c r="L118" t="str">
        <f t="shared" si="8"/>
        <v xml:space="preserve"> v </v>
      </c>
      <c r="M118" t="str">
        <f t="shared" si="2"/>
        <v/>
      </c>
      <c r="N118" t="str">
        <f t="shared" si="3"/>
        <v/>
      </c>
      <c r="O118" t="s">
        <v>62</v>
      </c>
      <c r="Q118" s="11"/>
      <c r="R118" s="15">
        <f t="shared" si="9"/>
        <v>0.66666666666666663</v>
      </c>
      <c r="S118" s="11" t="str">
        <f t="shared" si="10"/>
        <v xml:space="preserve"> v </v>
      </c>
      <c r="T118" s="14" t="str">
        <f t="shared" si="11"/>
        <v>College BK</v>
      </c>
      <c r="U118" s="14" t="str">
        <f t="shared" si="12"/>
        <v xml:space="preserve"> v </v>
      </c>
      <c r="V118" s="14" t="str">
        <f t="shared" si="13"/>
        <v>Primary</v>
      </c>
      <c r="W118" s="13">
        <v>31</v>
      </c>
      <c r="X118" s="18"/>
      <c r="Y118" s="19">
        <f t="shared" si="14"/>
        <v>0.66666666666666663</v>
      </c>
      <c r="Z118" s="19">
        <f t="shared" si="15"/>
        <v>0.79166666666666663</v>
      </c>
      <c r="AA118" s="16" t="str">
        <f t="shared" si="16"/>
        <v xml:space="preserve"> v </v>
      </c>
      <c r="AB118" s="18" t="str">
        <f t="shared" si="16"/>
        <v>College BK</v>
      </c>
      <c r="AC118" s="18" t="str">
        <f t="shared" si="16"/>
        <v xml:space="preserve"> v </v>
      </c>
      <c r="AD118" s="18" t="str">
        <f t="shared" si="5"/>
        <v>Primary</v>
      </c>
      <c r="AE118" s="36" t="str">
        <f t="shared" si="6"/>
        <v/>
      </c>
    </row>
    <row r="119" spans="1:31">
      <c r="A119" t="s">
        <v>262</v>
      </c>
      <c r="B119" t="s">
        <v>262</v>
      </c>
      <c r="E119">
        <v>32</v>
      </c>
      <c r="F119" t="str">
        <f t="shared" si="0"/>
        <v/>
      </c>
      <c r="G119" t="str">
        <f t="shared" si="1"/>
        <v/>
      </c>
      <c r="H119" t="s">
        <v>62</v>
      </c>
      <c r="J119" t="str">
        <f t="shared" si="7"/>
        <v xml:space="preserve"> v </v>
      </c>
      <c r="L119" t="str">
        <f t="shared" si="8"/>
        <v xml:space="preserve"> v </v>
      </c>
      <c r="M119" t="str">
        <f t="shared" si="2"/>
        <v/>
      </c>
      <c r="N119" t="str">
        <f t="shared" si="3"/>
        <v/>
      </c>
      <c r="O119" t="s">
        <v>62</v>
      </c>
      <c r="Q119" s="11"/>
      <c r="R119" s="15">
        <f t="shared" si="9"/>
        <v>0.66666666666666663</v>
      </c>
      <c r="S119" s="11" t="str">
        <f t="shared" si="10"/>
        <v xml:space="preserve"> v </v>
      </c>
      <c r="T119" s="14" t="str">
        <f t="shared" si="11"/>
        <v>College BK</v>
      </c>
      <c r="U119" s="14" t="str">
        <f t="shared" si="12"/>
        <v xml:space="preserve"> v </v>
      </c>
      <c r="V119" s="14" t="str">
        <f t="shared" si="13"/>
        <v>Primary</v>
      </c>
      <c r="W119" s="13">
        <v>32</v>
      </c>
      <c r="X119" s="18"/>
      <c r="Y119" s="19">
        <f t="shared" si="14"/>
        <v>0.66666666666666663</v>
      </c>
      <c r="Z119" s="19">
        <f t="shared" si="15"/>
        <v>0.79166666666666663</v>
      </c>
      <c r="AA119" s="16" t="str">
        <f t="shared" si="16"/>
        <v xml:space="preserve"> v </v>
      </c>
      <c r="AB119" s="18" t="str">
        <f t="shared" si="16"/>
        <v>College BK</v>
      </c>
      <c r="AC119" s="18" t="str">
        <f t="shared" si="16"/>
        <v xml:space="preserve"> v </v>
      </c>
      <c r="AD119" s="18" t="str">
        <f t="shared" si="5"/>
        <v>Primary</v>
      </c>
      <c r="AE119" s="36" t="str">
        <f t="shared" si="6"/>
        <v/>
      </c>
    </row>
    <row r="120" spans="1:31">
      <c r="A120" t="s">
        <v>263</v>
      </c>
      <c r="B120" t="s">
        <v>263</v>
      </c>
      <c r="E120">
        <v>33</v>
      </c>
      <c r="F120" t="str">
        <f t="shared" ref="F120:F151" si="17">IF(ISERROR(INDEX($B$88:$B$1103,MATCH(T38,$A$88:$A$1103,0)))*1=1,"",INDEX($B$88:$B$1103,MATCH(T38,$A$88:$A$1103,0)))</f>
        <v>Western Kentucky</v>
      </c>
      <c r="G120" t="str">
        <f t="shared" ref="G120:G151" si="18">IF(ISERROR(INDEX($B$88:$B$1103,MATCH(U38,$A$88:$A$1103,0)))*1=1,"",INDEX($B$88:$B$1103,MATCH(U38,$A$88:$A$1103,0)))</f>
        <v>West Virginia</v>
      </c>
      <c r="H120" t="s">
        <v>62</v>
      </c>
      <c r="J120" t="str">
        <f t="shared" si="7"/>
        <v>Western Kentucky v West Virginia</v>
      </c>
      <c r="L120" t="str">
        <f t="shared" si="8"/>
        <v>493 v 499</v>
      </c>
      <c r="M120">
        <f t="shared" ref="M120:M151" si="19">IF(ISERROR(INDEX($C:$C,MATCH(T38,$A:$A,0)))*1=1,"",INDEX($C:$C,MATCH(T38,$A:$A,0)))</f>
        <v>493</v>
      </c>
      <c r="N120">
        <f t="shared" ref="N120:N151" si="20">IF(ISERROR(INDEX($C:$C,MATCH(U38,$A:$A,0)))*1=1,"",INDEX($C:$C,MATCH(U38,$A:$A,0)))</f>
        <v>499</v>
      </c>
      <c r="O120" t="s">
        <v>62</v>
      </c>
      <c r="Q120" s="11"/>
      <c r="R120" s="15">
        <f t="shared" si="9"/>
        <v>0.66666666666666663</v>
      </c>
      <c r="S120" s="11" t="str">
        <f t="shared" si="10"/>
        <v>Western Kentucky v West Virginia</v>
      </c>
      <c r="T120" s="14" t="str">
        <f t="shared" si="11"/>
        <v>College BK</v>
      </c>
      <c r="U120" s="14" t="str">
        <f t="shared" si="12"/>
        <v>493 v 499</v>
      </c>
      <c r="V120" s="14" t="str">
        <f t="shared" si="13"/>
        <v>Primary</v>
      </c>
      <c r="W120" s="13">
        <v>33</v>
      </c>
      <c r="X120" s="18"/>
      <c r="Y120" s="19">
        <f t="shared" si="14"/>
        <v>0.66666666666666663</v>
      </c>
      <c r="Z120" s="19">
        <f t="shared" si="15"/>
        <v>0.79166666666666663</v>
      </c>
      <c r="AA120" s="16" t="str">
        <f t="shared" si="16"/>
        <v>Western Kentucky v West Virginia</v>
      </c>
      <c r="AB120" s="18" t="str">
        <f t="shared" si="16"/>
        <v>College BK</v>
      </c>
      <c r="AC120" s="18" t="str">
        <f t="shared" si="16"/>
        <v>493 v 499</v>
      </c>
      <c r="AD120" s="18" t="str">
        <f t="shared" si="5"/>
        <v>Primary</v>
      </c>
      <c r="AE120" s="36" t="str">
        <f t="shared" ref="AE120:AE151" si="21">IF(OR(F120="Rutgers",G120="Rutgers", F120="Rider", G120="Rider", F120="Princeton", G120="Princeton",  F120="Monmouth", G120="Monmouth",  F120="Fairleigh", G120="Fairleigh", F120="Fairleigh Dickinson", G120="Fairleigh Dickinson",  F120="NJIT", G120="NJIT", F120="Saint Peter", G120="Saint Peter", F120="St Peter", G120="St Peter", F120="St. Peter", G120="St. Peter", F120="Saint Peters", G120="Saint Peters", F120="St Peters", G120="St Peters", F120="St. Peters", G120="St. Peters", F120="Saint Peter’s", G120="Saint Peter’s", F120="St Peter’s", G120="St Peter’s", F120="St. Peter’s", G120="St. Peter’s", F120="Seton Hall", G120="Seton Hall", F120="Seton", G120="Seton"), "DO NOT MAP","")</f>
        <v/>
      </c>
    </row>
    <row r="121" spans="1:31">
      <c r="A121" t="s">
        <v>405</v>
      </c>
      <c r="B121" t="s">
        <v>405</v>
      </c>
      <c r="E121">
        <v>34</v>
      </c>
      <c r="F121" t="str">
        <f t="shared" si="17"/>
        <v/>
      </c>
      <c r="G121" t="str">
        <f t="shared" si="18"/>
        <v/>
      </c>
      <c r="H121" t="s">
        <v>62</v>
      </c>
      <c r="J121" t="str">
        <f t="shared" si="7"/>
        <v xml:space="preserve"> v </v>
      </c>
      <c r="L121" t="str">
        <f t="shared" si="8"/>
        <v xml:space="preserve"> v </v>
      </c>
      <c r="M121" t="str">
        <f t="shared" si="19"/>
        <v/>
      </c>
      <c r="N121" t="str">
        <f t="shared" si="20"/>
        <v/>
      </c>
      <c r="O121" t="s">
        <v>62</v>
      </c>
      <c r="Q121" s="11"/>
      <c r="R121" s="15">
        <f t="shared" si="9"/>
        <v>0.66666666666666663</v>
      </c>
      <c r="S121" s="11" t="str">
        <f t="shared" si="10"/>
        <v xml:space="preserve"> v </v>
      </c>
      <c r="T121" s="14" t="str">
        <f t="shared" si="11"/>
        <v>College BK</v>
      </c>
      <c r="U121" s="14" t="str">
        <f t="shared" si="12"/>
        <v xml:space="preserve"> v </v>
      </c>
      <c r="V121" s="14" t="str">
        <f t="shared" si="13"/>
        <v>Primary</v>
      </c>
      <c r="W121" s="13">
        <v>34</v>
      </c>
      <c r="X121" s="18"/>
      <c r="Y121" s="19">
        <f t="shared" si="14"/>
        <v>0.66666666666666663</v>
      </c>
      <c r="Z121" s="19">
        <f t="shared" si="15"/>
        <v>0.79166666666666663</v>
      </c>
      <c r="AA121" s="16" t="str">
        <f t="shared" si="16"/>
        <v xml:space="preserve"> v </v>
      </c>
      <c r="AB121" s="18" t="str">
        <f t="shared" si="16"/>
        <v>College BK</v>
      </c>
      <c r="AC121" s="18" t="str">
        <f t="shared" si="16"/>
        <v xml:space="preserve"> v </v>
      </c>
      <c r="AD121" s="18" t="str">
        <f t="shared" si="5"/>
        <v>Primary</v>
      </c>
      <c r="AE121" s="36" t="str">
        <f t="shared" si="21"/>
        <v/>
      </c>
    </row>
    <row r="122" spans="1:31">
      <c r="A122" t="s">
        <v>406</v>
      </c>
      <c r="B122" t="s">
        <v>406</v>
      </c>
      <c r="E122">
        <v>35</v>
      </c>
      <c r="F122" t="str">
        <f t="shared" si="17"/>
        <v/>
      </c>
      <c r="G122" t="str">
        <f t="shared" si="18"/>
        <v/>
      </c>
      <c r="H122" t="s">
        <v>62</v>
      </c>
      <c r="J122" t="str">
        <f t="shared" si="7"/>
        <v xml:space="preserve"> v </v>
      </c>
      <c r="L122" t="str">
        <f t="shared" si="8"/>
        <v xml:space="preserve"> v </v>
      </c>
      <c r="M122" t="str">
        <f t="shared" si="19"/>
        <v/>
      </c>
      <c r="N122" t="str">
        <f t="shared" si="20"/>
        <v/>
      </c>
      <c r="O122" t="s">
        <v>62</v>
      </c>
      <c r="Q122" s="11"/>
      <c r="R122" s="15">
        <f t="shared" si="9"/>
        <v>0.66666666666666663</v>
      </c>
      <c r="S122" s="11" t="str">
        <f t="shared" si="10"/>
        <v xml:space="preserve"> v </v>
      </c>
      <c r="T122" s="14" t="str">
        <f t="shared" si="11"/>
        <v>College BK</v>
      </c>
      <c r="U122" s="14" t="str">
        <f t="shared" si="12"/>
        <v xml:space="preserve"> v </v>
      </c>
      <c r="V122" s="14" t="str">
        <f t="shared" si="13"/>
        <v>Primary</v>
      </c>
      <c r="W122" s="13">
        <v>35</v>
      </c>
      <c r="X122" s="18"/>
      <c r="Y122" s="19">
        <f t="shared" si="14"/>
        <v>0.66666666666666663</v>
      </c>
      <c r="Z122" s="19">
        <f t="shared" si="15"/>
        <v>0.79166666666666663</v>
      </c>
      <c r="AA122" s="16" t="str">
        <f t="shared" si="16"/>
        <v xml:space="preserve"> v </v>
      </c>
      <c r="AB122" s="18" t="str">
        <f t="shared" si="16"/>
        <v>College BK</v>
      </c>
      <c r="AC122" s="18" t="str">
        <f t="shared" si="16"/>
        <v xml:space="preserve"> v </v>
      </c>
      <c r="AD122" s="18" t="str">
        <f t="shared" si="5"/>
        <v>Primary</v>
      </c>
      <c r="AE122" s="36" t="str">
        <f t="shared" si="21"/>
        <v/>
      </c>
    </row>
    <row r="123" spans="1:31">
      <c r="A123" t="s">
        <v>264</v>
      </c>
      <c r="B123" t="s">
        <v>264</v>
      </c>
      <c r="E123">
        <v>36</v>
      </c>
      <c r="F123" t="str">
        <f t="shared" si="17"/>
        <v/>
      </c>
      <c r="G123" t="str">
        <f t="shared" si="18"/>
        <v/>
      </c>
      <c r="H123" t="s">
        <v>62</v>
      </c>
      <c r="J123" t="str">
        <f t="shared" si="7"/>
        <v xml:space="preserve"> v </v>
      </c>
      <c r="L123" t="str">
        <f t="shared" si="8"/>
        <v xml:space="preserve"> v </v>
      </c>
      <c r="M123" t="str">
        <f t="shared" si="19"/>
        <v/>
      </c>
      <c r="N123" t="str">
        <f t="shared" si="20"/>
        <v/>
      </c>
      <c r="O123" t="s">
        <v>62</v>
      </c>
      <c r="Q123" s="11"/>
      <c r="R123" s="15">
        <f t="shared" si="9"/>
        <v>0.66666666666666663</v>
      </c>
      <c r="S123" s="11" t="str">
        <f t="shared" si="10"/>
        <v xml:space="preserve"> v </v>
      </c>
      <c r="T123" s="14" t="str">
        <f t="shared" si="11"/>
        <v>College BK</v>
      </c>
      <c r="U123" s="14" t="str">
        <f t="shared" si="12"/>
        <v xml:space="preserve"> v </v>
      </c>
      <c r="V123" s="14" t="str">
        <f t="shared" si="13"/>
        <v>Primary</v>
      </c>
      <c r="W123" s="13">
        <v>36</v>
      </c>
      <c r="X123" s="18"/>
      <c r="Y123" s="19">
        <f t="shared" si="14"/>
        <v>0.66666666666666663</v>
      </c>
      <c r="Z123" s="19">
        <f t="shared" si="15"/>
        <v>0.79166666666666663</v>
      </c>
      <c r="AA123" s="16" t="str">
        <f t="shared" si="16"/>
        <v xml:space="preserve"> v </v>
      </c>
      <c r="AB123" s="18" t="str">
        <f t="shared" si="16"/>
        <v>College BK</v>
      </c>
      <c r="AC123" s="18" t="str">
        <f t="shared" si="16"/>
        <v xml:space="preserve"> v </v>
      </c>
      <c r="AD123" s="18" t="str">
        <f t="shared" si="5"/>
        <v>Primary</v>
      </c>
      <c r="AE123" s="36" t="str">
        <f t="shared" si="21"/>
        <v/>
      </c>
    </row>
    <row r="124" spans="1:31">
      <c r="A124" t="s">
        <v>265</v>
      </c>
      <c r="B124" t="s">
        <v>265</v>
      </c>
      <c r="E124">
        <v>37</v>
      </c>
      <c r="F124" t="str">
        <f t="shared" si="17"/>
        <v/>
      </c>
      <c r="G124" t="str">
        <f t="shared" si="18"/>
        <v/>
      </c>
      <c r="H124" t="s">
        <v>62</v>
      </c>
      <c r="J124" t="str">
        <f t="shared" si="7"/>
        <v xml:space="preserve"> v </v>
      </c>
      <c r="L124" t="str">
        <f t="shared" si="8"/>
        <v xml:space="preserve"> v </v>
      </c>
      <c r="M124" t="str">
        <f t="shared" si="19"/>
        <v/>
      </c>
      <c r="N124" t="str">
        <f t="shared" si="20"/>
        <v/>
      </c>
      <c r="O124" t="s">
        <v>62</v>
      </c>
      <c r="Q124" s="11"/>
      <c r="R124" s="15">
        <f t="shared" si="9"/>
        <v>0.66666666666666663</v>
      </c>
      <c r="S124" s="11" t="str">
        <f t="shared" si="10"/>
        <v xml:space="preserve"> v </v>
      </c>
      <c r="T124" s="14" t="str">
        <f t="shared" si="11"/>
        <v>College BK</v>
      </c>
      <c r="U124" s="14" t="str">
        <f t="shared" si="12"/>
        <v xml:space="preserve"> v </v>
      </c>
      <c r="V124" s="14" t="str">
        <f t="shared" si="13"/>
        <v>Primary</v>
      </c>
      <c r="W124" s="13">
        <v>37</v>
      </c>
      <c r="X124" s="18"/>
      <c r="Y124" s="19">
        <f t="shared" si="14"/>
        <v>0.66666666666666663</v>
      </c>
      <c r="Z124" s="19">
        <f t="shared" si="15"/>
        <v>0.79166666666666663</v>
      </c>
      <c r="AA124" s="16" t="str">
        <f t="shared" si="16"/>
        <v xml:space="preserve"> v </v>
      </c>
      <c r="AB124" s="18" t="str">
        <f t="shared" si="16"/>
        <v>College BK</v>
      </c>
      <c r="AC124" s="18" t="str">
        <f t="shared" si="16"/>
        <v xml:space="preserve"> v </v>
      </c>
      <c r="AD124" s="18" t="str">
        <f t="shared" si="5"/>
        <v>Primary</v>
      </c>
      <c r="AE124" s="36" t="str">
        <f t="shared" si="21"/>
        <v/>
      </c>
    </row>
    <row r="125" spans="1:31">
      <c r="A125" t="s">
        <v>407</v>
      </c>
      <c r="B125" t="s">
        <v>407</v>
      </c>
      <c r="E125">
        <v>38</v>
      </c>
      <c r="F125" t="str">
        <f t="shared" si="17"/>
        <v/>
      </c>
      <c r="G125" t="str">
        <f t="shared" si="18"/>
        <v/>
      </c>
      <c r="H125" t="s">
        <v>62</v>
      </c>
      <c r="J125" t="str">
        <f t="shared" si="7"/>
        <v xml:space="preserve"> v </v>
      </c>
      <c r="L125" t="str">
        <f t="shared" si="8"/>
        <v xml:space="preserve"> v </v>
      </c>
      <c r="M125" t="str">
        <f t="shared" si="19"/>
        <v/>
      </c>
      <c r="N125" t="str">
        <f t="shared" si="20"/>
        <v/>
      </c>
      <c r="O125" t="s">
        <v>62</v>
      </c>
      <c r="Q125" s="11"/>
      <c r="R125" s="15">
        <f t="shared" si="9"/>
        <v>0.66666666666666663</v>
      </c>
      <c r="S125" s="11" t="str">
        <f t="shared" si="10"/>
        <v xml:space="preserve"> v </v>
      </c>
      <c r="T125" s="14" t="str">
        <f t="shared" si="11"/>
        <v>College BK</v>
      </c>
      <c r="U125" s="14" t="str">
        <f t="shared" si="12"/>
        <v xml:space="preserve"> v </v>
      </c>
      <c r="V125" s="14" t="str">
        <f t="shared" si="13"/>
        <v>Primary</v>
      </c>
      <c r="W125" s="13">
        <v>38</v>
      </c>
      <c r="X125" s="18"/>
      <c r="Y125" s="19">
        <f t="shared" si="14"/>
        <v>0.66666666666666663</v>
      </c>
      <c r="Z125" s="19">
        <f t="shared" si="15"/>
        <v>0.79166666666666663</v>
      </c>
      <c r="AA125" s="16" t="str">
        <f t="shared" si="16"/>
        <v xml:space="preserve"> v </v>
      </c>
      <c r="AB125" s="18" t="str">
        <f t="shared" si="16"/>
        <v>College BK</v>
      </c>
      <c r="AC125" s="18" t="str">
        <f t="shared" si="16"/>
        <v xml:space="preserve"> v </v>
      </c>
      <c r="AD125" s="18" t="str">
        <f t="shared" si="5"/>
        <v>Primary</v>
      </c>
      <c r="AE125" s="36" t="str">
        <f t="shared" si="21"/>
        <v/>
      </c>
    </row>
    <row r="126" spans="1:31">
      <c r="A126" t="s">
        <v>266</v>
      </c>
      <c r="B126" t="s">
        <v>266</v>
      </c>
      <c r="E126">
        <v>39</v>
      </c>
      <c r="F126" t="str">
        <f t="shared" si="17"/>
        <v/>
      </c>
      <c r="G126" t="str">
        <f t="shared" si="18"/>
        <v/>
      </c>
      <c r="H126" t="s">
        <v>62</v>
      </c>
      <c r="J126" t="str">
        <f t="shared" si="7"/>
        <v xml:space="preserve"> v </v>
      </c>
      <c r="L126" t="str">
        <f t="shared" si="8"/>
        <v xml:space="preserve"> v </v>
      </c>
      <c r="M126" t="str">
        <f t="shared" si="19"/>
        <v/>
      </c>
      <c r="N126" t="str">
        <f t="shared" si="20"/>
        <v/>
      </c>
      <c r="O126" t="s">
        <v>62</v>
      </c>
      <c r="Q126" s="11"/>
      <c r="R126" s="15">
        <f t="shared" si="9"/>
        <v>0.66666666666666663</v>
      </c>
      <c r="S126" s="11" t="str">
        <f t="shared" si="10"/>
        <v xml:space="preserve"> v </v>
      </c>
      <c r="T126" s="14" t="str">
        <f t="shared" si="11"/>
        <v>College BK</v>
      </c>
      <c r="U126" s="14" t="str">
        <f t="shared" si="12"/>
        <v xml:space="preserve"> v </v>
      </c>
      <c r="V126" s="14" t="str">
        <f t="shared" si="13"/>
        <v>Primary</v>
      </c>
      <c r="W126" s="13">
        <v>39</v>
      </c>
      <c r="X126" s="18"/>
      <c r="Y126" s="19">
        <f t="shared" si="14"/>
        <v>0.66666666666666663</v>
      </c>
      <c r="Z126" s="19">
        <f t="shared" si="15"/>
        <v>0.79166666666666663</v>
      </c>
      <c r="AA126" s="16" t="str">
        <f t="shared" si="16"/>
        <v xml:space="preserve"> v </v>
      </c>
      <c r="AB126" s="18" t="str">
        <f t="shared" si="16"/>
        <v>College BK</v>
      </c>
      <c r="AC126" s="18" t="str">
        <f t="shared" si="16"/>
        <v xml:space="preserve"> v </v>
      </c>
      <c r="AD126" s="18" t="str">
        <f t="shared" si="5"/>
        <v>Primary</v>
      </c>
      <c r="AE126" s="36" t="str">
        <f t="shared" si="21"/>
        <v/>
      </c>
    </row>
    <row r="127" spans="1:31">
      <c r="A127" t="s">
        <v>330</v>
      </c>
      <c r="B127" t="s">
        <v>330</v>
      </c>
      <c r="E127">
        <v>40</v>
      </c>
      <c r="F127" t="str">
        <f t="shared" si="17"/>
        <v/>
      </c>
      <c r="G127" t="str">
        <f t="shared" si="18"/>
        <v/>
      </c>
      <c r="H127" t="s">
        <v>62</v>
      </c>
      <c r="J127" t="str">
        <f t="shared" si="7"/>
        <v xml:space="preserve"> v </v>
      </c>
      <c r="L127" t="str">
        <f t="shared" si="8"/>
        <v xml:space="preserve"> v </v>
      </c>
      <c r="M127" t="str">
        <f t="shared" si="19"/>
        <v/>
      </c>
      <c r="N127" t="str">
        <f t="shared" si="20"/>
        <v/>
      </c>
      <c r="O127" t="s">
        <v>62</v>
      </c>
      <c r="Q127" s="11"/>
      <c r="R127" s="15">
        <f t="shared" si="9"/>
        <v>0.66666666666666663</v>
      </c>
      <c r="S127" s="11" t="str">
        <f t="shared" si="10"/>
        <v xml:space="preserve"> v </v>
      </c>
      <c r="T127" s="14" t="str">
        <f t="shared" si="11"/>
        <v>College BK</v>
      </c>
      <c r="U127" s="14" t="str">
        <f t="shared" si="12"/>
        <v xml:space="preserve"> v </v>
      </c>
      <c r="V127" s="14" t="str">
        <f t="shared" si="13"/>
        <v>Primary</v>
      </c>
      <c r="W127" s="13">
        <v>40</v>
      </c>
      <c r="X127" s="18"/>
      <c r="Y127" s="19">
        <f t="shared" si="14"/>
        <v>0.66666666666666663</v>
      </c>
      <c r="Z127" s="19">
        <f t="shared" si="15"/>
        <v>0.79166666666666663</v>
      </c>
      <c r="AA127" s="16" t="str">
        <f t="shared" si="16"/>
        <v xml:space="preserve"> v </v>
      </c>
      <c r="AB127" s="18" t="str">
        <f t="shared" si="16"/>
        <v>College BK</v>
      </c>
      <c r="AC127" s="18" t="str">
        <f t="shared" si="16"/>
        <v xml:space="preserve"> v </v>
      </c>
      <c r="AD127" s="18" t="str">
        <f t="shared" si="5"/>
        <v>Primary</v>
      </c>
      <c r="AE127" s="36" t="str">
        <f t="shared" si="21"/>
        <v/>
      </c>
    </row>
    <row r="128" spans="1:31">
      <c r="A128" t="s">
        <v>165</v>
      </c>
      <c r="B128" t="s">
        <v>165</v>
      </c>
      <c r="E128">
        <v>41</v>
      </c>
      <c r="F128" t="str">
        <f t="shared" si="17"/>
        <v/>
      </c>
      <c r="G128" t="str">
        <f t="shared" si="18"/>
        <v/>
      </c>
      <c r="H128" t="s">
        <v>62</v>
      </c>
      <c r="J128" t="str">
        <f t="shared" si="7"/>
        <v xml:space="preserve"> v </v>
      </c>
      <c r="L128" t="str">
        <f t="shared" si="8"/>
        <v xml:space="preserve"> v </v>
      </c>
      <c r="M128" t="str">
        <f t="shared" si="19"/>
        <v/>
      </c>
      <c r="N128" t="str">
        <f t="shared" si="20"/>
        <v/>
      </c>
      <c r="O128" t="s">
        <v>62</v>
      </c>
      <c r="Q128" s="11"/>
      <c r="R128" s="15">
        <f t="shared" si="9"/>
        <v>0.66666666666666663</v>
      </c>
      <c r="S128" s="11" t="str">
        <f t="shared" si="10"/>
        <v xml:space="preserve"> v </v>
      </c>
      <c r="T128" s="14" t="str">
        <f t="shared" si="11"/>
        <v>College BK</v>
      </c>
      <c r="U128" s="14" t="str">
        <f t="shared" si="12"/>
        <v xml:space="preserve"> v </v>
      </c>
      <c r="V128" s="14" t="str">
        <f t="shared" si="13"/>
        <v>Primary</v>
      </c>
      <c r="W128" s="13">
        <v>41</v>
      </c>
      <c r="X128" s="18"/>
      <c r="Y128" s="19">
        <f t="shared" si="14"/>
        <v>0.66666666666666663</v>
      </c>
      <c r="Z128" s="19">
        <f t="shared" si="15"/>
        <v>0.79166666666666663</v>
      </c>
      <c r="AA128" s="16" t="str">
        <f t="shared" si="16"/>
        <v xml:space="preserve"> v </v>
      </c>
      <c r="AB128" s="18" t="str">
        <f t="shared" si="16"/>
        <v>College BK</v>
      </c>
      <c r="AC128" s="18" t="str">
        <f t="shared" si="16"/>
        <v xml:space="preserve"> v </v>
      </c>
      <c r="AD128" s="18" t="str">
        <f t="shared" si="5"/>
        <v>Primary</v>
      </c>
      <c r="AE128" s="36" t="str">
        <f t="shared" si="21"/>
        <v/>
      </c>
    </row>
    <row r="129" spans="1:31">
      <c r="A129" t="s">
        <v>267</v>
      </c>
      <c r="B129" t="s">
        <v>267</v>
      </c>
      <c r="E129">
        <v>42</v>
      </c>
      <c r="F129" t="str">
        <f t="shared" si="17"/>
        <v/>
      </c>
      <c r="G129" t="str">
        <f t="shared" si="18"/>
        <v/>
      </c>
      <c r="H129" t="s">
        <v>62</v>
      </c>
      <c r="J129" t="str">
        <f t="shared" si="7"/>
        <v xml:space="preserve"> v </v>
      </c>
      <c r="L129" t="str">
        <f t="shared" si="8"/>
        <v xml:space="preserve"> v </v>
      </c>
      <c r="M129" t="str">
        <f t="shared" si="19"/>
        <v/>
      </c>
      <c r="N129" t="str">
        <f t="shared" si="20"/>
        <v/>
      </c>
      <c r="O129" t="s">
        <v>62</v>
      </c>
      <c r="Q129" s="11"/>
      <c r="R129" s="15">
        <f t="shared" si="9"/>
        <v>0.66666666666666663</v>
      </c>
      <c r="S129" s="11" t="str">
        <f t="shared" si="10"/>
        <v xml:space="preserve"> v </v>
      </c>
      <c r="T129" s="14" t="str">
        <f t="shared" si="11"/>
        <v>College BK</v>
      </c>
      <c r="U129" s="14" t="str">
        <f t="shared" si="12"/>
        <v xml:space="preserve"> v </v>
      </c>
      <c r="V129" s="14" t="str">
        <f t="shared" si="13"/>
        <v>Primary</v>
      </c>
      <c r="W129" s="13">
        <v>42</v>
      </c>
      <c r="X129" s="18"/>
      <c r="Y129" s="19">
        <f t="shared" si="14"/>
        <v>0.66666666666666663</v>
      </c>
      <c r="Z129" s="19">
        <f t="shared" si="15"/>
        <v>0.79166666666666663</v>
      </c>
      <c r="AA129" s="16" t="str">
        <f t="shared" si="16"/>
        <v xml:space="preserve"> v </v>
      </c>
      <c r="AB129" s="18" t="str">
        <f t="shared" si="16"/>
        <v>College BK</v>
      </c>
      <c r="AC129" s="18" t="str">
        <f t="shared" si="16"/>
        <v xml:space="preserve"> v </v>
      </c>
      <c r="AD129" s="18" t="str">
        <f t="shared" si="5"/>
        <v>Primary</v>
      </c>
      <c r="AE129" s="36" t="str">
        <f t="shared" si="21"/>
        <v/>
      </c>
    </row>
    <row r="130" spans="1:31">
      <c r="A130" t="s">
        <v>268</v>
      </c>
      <c r="B130" t="s">
        <v>268</v>
      </c>
      <c r="E130">
        <v>43</v>
      </c>
      <c r="F130" t="str">
        <f t="shared" si="17"/>
        <v/>
      </c>
      <c r="G130" t="str">
        <f t="shared" si="18"/>
        <v/>
      </c>
      <c r="H130" t="s">
        <v>62</v>
      </c>
      <c r="J130" t="str">
        <f t="shared" si="7"/>
        <v xml:space="preserve"> v </v>
      </c>
      <c r="L130" t="str">
        <f t="shared" si="8"/>
        <v xml:space="preserve"> v </v>
      </c>
      <c r="M130" t="str">
        <f t="shared" si="19"/>
        <v/>
      </c>
      <c r="N130" t="str">
        <f t="shared" si="20"/>
        <v/>
      </c>
      <c r="O130" t="s">
        <v>62</v>
      </c>
      <c r="Q130" s="11"/>
      <c r="R130" s="15">
        <f t="shared" si="9"/>
        <v>0.66666666666666663</v>
      </c>
      <c r="S130" s="11" t="str">
        <f t="shared" si="10"/>
        <v xml:space="preserve"> v </v>
      </c>
      <c r="T130" s="14" t="str">
        <f t="shared" si="11"/>
        <v>College BK</v>
      </c>
      <c r="U130" s="14" t="str">
        <f t="shared" si="12"/>
        <v xml:space="preserve"> v </v>
      </c>
      <c r="V130" s="14" t="str">
        <f t="shared" si="13"/>
        <v>Primary</v>
      </c>
      <c r="W130" s="13">
        <v>43</v>
      </c>
      <c r="X130" s="18"/>
      <c r="Y130" s="19">
        <f t="shared" si="14"/>
        <v>0.66666666666666663</v>
      </c>
      <c r="Z130" s="19">
        <f t="shared" si="15"/>
        <v>0.79166666666666663</v>
      </c>
      <c r="AA130" s="16" t="str">
        <f t="shared" si="16"/>
        <v xml:space="preserve"> v </v>
      </c>
      <c r="AB130" s="18" t="str">
        <f t="shared" si="16"/>
        <v>College BK</v>
      </c>
      <c r="AC130" s="18" t="str">
        <f t="shared" si="16"/>
        <v xml:space="preserve"> v </v>
      </c>
      <c r="AD130" s="18" t="str">
        <f t="shared" si="5"/>
        <v>Primary</v>
      </c>
      <c r="AE130" s="36" t="str">
        <f t="shared" si="21"/>
        <v/>
      </c>
    </row>
    <row r="131" spans="1:31">
      <c r="A131" t="s">
        <v>269</v>
      </c>
      <c r="B131" t="s">
        <v>269</v>
      </c>
      <c r="E131">
        <v>44</v>
      </c>
      <c r="F131" t="str">
        <f t="shared" si="17"/>
        <v/>
      </c>
      <c r="G131" t="str">
        <f t="shared" si="18"/>
        <v/>
      </c>
      <c r="H131" t="s">
        <v>62</v>
      </c>
      <c r="J131" t="str">
        <f t="shared" si="7"/>
        <v xml:space="preserve"> v </v>
      </c>
      <c r="L131" t="str">
        <f t="shared" si="8"/>
        <v xml:space="preserve"> v </v>
      </c>
      <c r="M131" t="str">
        <f t="shared" si="19"/>
        <v/>
      </c>
      <c r="N131" t="str">
        <f t="shared" si="20"/>
        <v/>
      </c>
      <c r="O131" t="s">
        <v>62</v>
      </c>
      <c r="Q131" s="11"/>
      <c r="R131" s="15">
        <f t="shared" si="9"/>
        <v>0.66666666666666663</v>
      </c>
      <c r="S131" s="11" t="str">
        <f t="shared" si="10"/>
        <v xml:space="preserve"> v </v>
      </c>
      <c r="T131" s="14" t="str">
        <f t="shared" si="11"/>
        <v>College BK</v>
      </c>
      <c r="U131" s="14" t="str">
        <f t="shared" si="12"/>
        <v xml:space="preserve"> v </v>
      </c>
      <c r="V131" s="14" t="str">
        <f t="shared" si="13"/>
        <v>Primary</v>
      </c>
      <c r="W131" s="13">
        <v>44</v>
      </c>
      <c r="X131" s="18"/>
      <c r="Y131" s="19">
        <f t="shared" si="14"/>
        <v>0.66666666666666663</v>
      </c>
      <c r="Z131" s="19">
        <f t="shared" si="15"/>
        <v>0.79166666666666663</v>
      </c>
      <c r="AA131" s="16" t="str">
        <f t="shared" si="16"/>
        <v xml:space="preserve"> v </v>
      </c>
      <c r="AB131" s="18" t="str">
        <f t="shared" si="16"/>
        <v>College BK</v>
      </c>
      <c r="AC131" s="18" t="str">
        <f t="shared" si="16"/>
        <v xml:space="preserve"> v </v>
      </c>
      <c r="AD131" s="18" t="str">
        <f t="shared" si="5"/>
        <v>Primary</v>
      </c>
      <c r="AE131" s="36" t="str">
        <f t="shared" si="21"/>
        <v/>
      </c>
    </row>
    <row r="132" spans="1:31">
      <c r="A132" t="s">
        <v>409</v>
      </c>
      <c r="B132" t="s">
        <v>409</v>
      </c>
      <c r="E132">
        <v>45</v>
      </c>
      <c r="F132" t="str">
        <f t="shared" si="17"/>
        <v/>
      </c>
      <c r="G132" t="str">
        <f t="shared" si="18"/>
        <v/>
      </c>
      <c r="H132" t="s">
        <v>62</v>
      </c>
      <c r="J132" t="str">
        <f t="shared" si="7"/>
        <v xml:space="preserve"> v </v>
      </c>
      <c r="L132" t="str">
        <f t="shared" si="8"/>
        <v xml:space="preserve"> v </v>
      </c>
      <c r="M132" t="str">
        <f t="shared" si="19"/>
        <v/>
      </c>
      <c r="N132" t="str">
        <f t="shared" si="20"/>
        <v/>
      </c>
      <c r="O132" t="s">
        <v>62</v>
      </c>
      <c r="Q132" s="11"/>
      <c r="R132" s="15">
        <f t="shared" si="9"/>
        <v>0.66666666666666663</v>
      </c>
      <c r="S132" s="11" t="str">
        <f t="shared" si="10"/>
        <v xml:space="preserve"> v </v>
      </c>
      <c r="T132" s="14" t="str">
        <f t="shared" si="11"/>
        <v>College BK</v>
      </c>
      <c r="U132" s="14" t="str">
        <f t="shared" si="12"/>
        <v xml:space="preserve"> v </v>
      </c>
      <c r="V132" s="14" t="str">
        <f t="shared" si="13"/>
        <v>Primary</v>
      </c>
      <c r="W132" s="13">
        <v>45</v>
      </c>
      <c r="X132" s="18"/>
      <c r="Y132" s="19">
        <f t="shared" si="14"/>
        <v>0.66666666666666663</v>
      </c>
      <c r="Z132" s="19">
        <f t="shared" si="15"/>
        <v>0.79166666666666663</v>
      </c>
      <c r="AA132" s="16" t="str">
        <f t="shared" si="16"/>
        <v xml:space="preserve"> v </v>
      </c>
      <c r="AB132" s="18" t="str">
        <f t="shared" si="16"/>
        <v>College BK</v>
      </c>
      <c r="AC132" s="18" t="str">
        <f t="shared" si="16"/>
        <v xml:space="preserve"> v </v>
      </c>
      <c r="AD132" s="18" t="str">
        <f t="shared" si="5"/>
        <v>Primary</v>
      </c>
      <c r="AE132" s="36" t="str">
        <f t="shared" si="21"/>
        <v/>
      </c>
    </row>
    <row r="133" spans="1:31">
      <c r="A133" t="s">
        <v>270</v>
      </c>
      <c r="B133" t="s">
        <v>270</v>
      </c>
      <c r="E133">
        <v>46</v>
      </c>
      <c r="F133" t="str">
        <f t="shared" si="17"/>
        <v/>
      </c>
      <c r="G133" t="str">
        <f t="shared" si="18"/>
        <v/>
      </c>
      <c r="H133" t="s">
        <v>62</v>
      </c>
      <c r="J133" t="str">
        <f t="shared" si="7"/>
        <v xml:space="preserve"> v </v>
      </c>
      <c r="L133" t="str">
        <f t="shared" si="8"/>
        <v xml:space="preserve"> v </v>
      </c>
      <c r="M133" t="str">
        <f t="shared" si="19"/>
        <v/>
      </c>
      <c r="N133" t="str">
        <f t="shared" si="20"/>
        <v/>
      </c>
      <c r="O133" t="s">
        <v>62</v>
      </c>
      <c r="Q133" s="11"/>
      <c r="R133" s="15">
        <f t="shared" si="9"/>
        <v>0.66666666666666663</v>
      </c>
      <c r="S133" s="11" t="str">
        <f t="shared" si="10"/>
        <v xml:space="preserve"> v </v>
      </c>
      <c r="T133" s="14" t="str">
        <f t="shared" si="11"/>
        <v>College BK</v>
      </c>
      <c r="U133" s="14" t="str">
        <f t="shared" si="12"/>
        <v xml:space="preserve"> v </v>
      </c>
      <c r="V133" s="14" t="str">
        <f t="shared" si="13"/>
        <v>Primary</v>
      </c>
      <c r="W133" s="13">
        <v>46</v>
      </c>
      <c r="X133" s="18"/>
      <c r="Y133" s="19">
        <f t="shared" si="14"/>
        <v>0.66666666666666663</v>
      </c>
      <c r="Z133" s="19">
        <f t="shared" si="15"/>
        <v>0.79166666666666663</v>
      </c>
      <c r="AA133" s="16" t="str">
        <f t="shared" si="16"/>
        <v xml:space="preserve"> v </v>
      </c>
      <c r="AB133" s="18" t="str">
        <f t="shared" si="16"/>
        <v>College BK</v>
      </c>
      <c r="AC133" s="18" t="str">
        <f t="shared" si="16"/>
        <v xml:space="preserve"> v </v>
      </c>
      <c r="AD133" s="18" t="str">
        <f t="shared" si="5"/>
        <v>Primary</v>
      </c>
      <c r="AE133" s="36" t="str">
        <f t="shared" si="21"/>
        <v/>
      </c>
    </row>
    <row r="134" spans="1:31">
      <c r="A134" t="s">
        <v>408</v>
      </c>
      <c r="B134" t="s">
        <v>408</v>
      </c>
      <c r="E134">
        <v>47</v>
      </c>
      <c r="F134" t="str">
        <f t="shared" si="17"/>
        <v/>
      </c>
      <c r="G134" t="str">
        <f t="shared" si="18"/>
        <v/>
      </c>
      <c r="H134" t="s">
        <v>62</v>
      </c>
      <c r="J134" t="str">
        <f t="shared" si="7"/>
        <v xml:space="preserve"> v </v>
      </c>
      <c r="L134" t="str">
        <f t="shared" si="8"/>
        <v xml:space="preserve"> v </v>
      </c>
      <c r="M134" t="str">
        <f t="shared" si="19"/>
        <v/>
      </c>
      <c r="N134" t="str">
        <f t="shared" si="20"/>
        <v/>
      </c>
      <c r="O134" t="s">
        <v>62</v>
      </c>
      <c r="Q134" s="11"/>
      <c r="R134" s="15">
        <f t="shared" si="9"/>
        <v>0.66666666666666663</v>
      </c>
      <c r="S134" s="11" t="str">
        <f t="shared" si="10"/>
        <v xml:space="preserve"> v </v>
      </c>
      <c r="T134" s="14" t="str">
        <f t="shared" si="11"/>
        <v>College BK</v>
      </c>
      <c r="U134" s="14" t="str">
        <f t="shared" si="12"/>
        <v xml:space="preserve"> v </v>
      </c>
      <c r="V134" s="14" t="str">
        <f t="shared" si="13"/>
        <v>Primary</v>
      </c>
      <c r="W134" s="13">
        <v>47</v>
      </c>
      <c r="X134" s="18"/>
      <c r="Y134" s="19">
        <f t="shared" si="14"/>
        <v>0.66666666666666663</v>
      </c>
      <c r="Z134" s="19">
        <f t="shared" si="15"/>
        <v>0.79166666666666663</v>
      </c>
      <c r="AA134" s="16" t="str">
        <f t="shared" si="16"/>
        <v xml:space="preserve"> v </v>
      </c>
      <c r="AB134" s="18" t="str">
        <f t="shared" si="16"/>
        <v>College BK</v>
      </c>
      <c r="AC134" s="18" t="str">
        <f t="shared" si="16"/>
        <v xml:space="preserve"> v </v>
      </c>
      <c r="AD134" s="18" t="str">
        <f t="shared" si="5"/>
        <v>Primary</v>
      </c>
      <c r="AE134" s="36" t="str">
        <f t="shared" si="21"/>
        <v/>
      </c>
    </row>
    <row r="135" spans="1:31">
      <c r="A135" t="s">
        <v>398</v>
      </c>
      <c r="B135" t="s">
        <v>271</v>
      </c>
      <c r="E135">
        <v>48</v>
      </c>
      <c r="F135" t="str">
        <f t="shared" si="17"/>
        <v/>
      </c>
      <c r="G135" t="str">
        <f t="shared" si="18"/>
        <v/>
      </c>
      <c r="H135" t="s">
        <v>62</v>
      </c>
      <c r="J135" t="str">
        <f t="shared" si="7"/>
        <v xml:space="preserve"> v </v>
      </c>
      <c r="L135" t="str">
        <f t="shared" si="8"/>
        <v xml:space="preserve"> v </v>
      </c>
      <c r="M135" t="str">
        <f t="shared" si="19"/>
        <v/>
      </c>
      <c r="N135" t="str">
        <f t="shared" si="20"/>
        <v/>
      </c>
      <c r="O135" t="s">
        <v>62</v>
      </c>
      <c r="Q135" s="11"/>
      <c r="R135" s="15">
        <f t="shared" si="9"/>
        <v>0.66666666666666663</v>
      </c>
      <c r="S135" s="11" t="str">
        <f t="shared" si="10"/>
        <v xml:space="preserve"> v </v>
      </c>
      <c r="T135" s="14" t="str">
        <f t="shared" si="11"/>
        <v>College BK</v>
      </c>
      <c r="U135" s="14" t="str">
        <f t="shared" si="12"/>
        <v xml:space="preserve"> v </v>
      </c>
      <c r="V135" s="14" t="str">
        <f t="shared" si="13"/>
        <v>Primary</v>
      </c>
      <c r="W135" s="13">
        <v>48</v>
      </c>
      <c r="X135" s="18"/>
      <c r="Y135" s="19">
        <f t="shared" si="14"/>
        <v>0.66666666666666663</v>
      </c>
      <c r="Z135" s="19">
        <f t="shared" si="15"/>
        <v>0.79166666666666663</v>
      </c>
      <c r="AA135" s="16" t="str">
        <f t="shared" si="16"/>
        <v xml:space="preserve"> v </v>
      </c>
      <c r="AB135" s="18" t="str">
        <f t="shared" si="16"/>
        <v>College BK</v>
      </c>
      <c r="AC135" s="18" t="str">
        <f t="shared" si="16"/>
        <v xml:space="preserve"> v </v>
      </c>
      <c r="AD135" s="18" t="str">
        <f t="shared" si="5"/>
        <v>Primary</v>
      </c>
      <c r="AE135" s="36" t="str">
        <f t="shared" si="21"/>
        <v/>
      </c>
    </row>
    <row r="136" spans="1:31">
      <c r="A136" t="s">
        <v>272</v>
      </c>
      <c r="B136" t="s">
        <v>272</v>
      </c>
      <c r="E136">
        <v>49</v>
      </c>
      <c r="F136" t="str">
        <f t="shared" si="17"/>
        <v/>
      </c>
      <c r="G136" t="str">
        <f t="shared" si="18"/>
        <v/>
      </c>
      <c r="H136" t="s">
        <v>62</v>
      </c>
      <c r="J136" t="str">
        <f t="shared" si="7"/>
        <v xml:space="preserve"> v </v>
      </c>
      <c r="L136" t="str">
        <f t="shared" si="8"/>
        <v xml:space="preserve"> v </v>
      </c>
      <c r="M136" t="str">
        <f t="shared" si="19"/>
        <v/>
      </c>
      <c r="N136" t="str">
        <f t="shared" si="20"/>
        <v/>
      </c>
      <c r="O136" t="s">
        <v>62</v>
      </c>
      <c r="Q136" s="11"/>
      <c r="R136" s="15">
        <f t="shared" si="9"/>
        <v>0.66666666666666663</v>
      </c>
      <c r="S136" s="11" t="str">
        <f t="shared" si="10"/>
        <v xml:space="preserve"> v </v>
      </c>
      <c r="T136" s="14" t="str">
        <f t="shared" si="11"/>
        <v>College BK</v>
      </c>
      <c r="U136" s="14" t="str">
        <f t="shared" si="12"/>
        <v xml:space="preserve"> v </v>
      </c>
      <c r="V136" s="14" t="str">
        <f t="shared" si="13"/>
        <v>Primary</v>
      </c>
      <c r="W136" s="13">
        <v>49</v>
      </c>
      <c r="X136" s="18"/>
      <c r="Y136" s="19">
        <f t="shared" si="14"/>
        <v>0.66666666666666663</v>
      </c>
      <c r="Z136" s="19">
        <f t="shared" si="15"/>
        <v>0.79166666666666663</v>
      </c>
      <c r="AA136" s="16" t="str">
        <f t="shared" si="16"/>
        <v xml:space="preserve"> v </v>
      </c>
      <c r="AB136" s="18" t="str">
        <f t="shared" si="16"/>
        <v>College BK</v>
      </c>
      <c r="AC136" s="18" t="str">
        <f t="shared" si="16"/>
        <v xml:space="preserve"> v </v>
      </c>
      <c r="AD136" s="18" t="str">
        <f t="shared" si="5"/>
        <v>Primary</v>
      </c>
      <c r="AE136" s="36" t="str">
        <f t="shared" si="21"/>
        <v/>
      </c>
    </row>
    <row r="137" spans="1:31">
      <c r="A137" t="s">
        <v>273</v>
      </c>
      <c r="B137" t="s">
        <v>273</v>
      </c>
      <c r="E137">
        <v>50</v>
      </c>
      <c r="F137" t="str">
        <f t="shared" si="17"/>
        <v/>
      </c>
      <c r="G137" t="str">
        <f t="shared" si="18"/>
        <v/>
      </c>
      <c r="H137" t="s">
        <v>62</v>
      </c>
      <c r="J137" t="str">
        <f t="shared" si="7"/>
        <v xml:space="preserve"> v </v>
      </c>
      <c r="L137" t="str">
        <f t="shared" si="8"/>
        <v xml:space="preserve"> v </v>
      </c>
      <c r="M137" t="str">
        <f t="shared" si="19"/>
        <v/>
      </c>
      <c r="N137" t="str">
        <f t="shared" si="20"/>
        <v/>
      </c>
      <c r="O137" t="s">
        <v>62</v>
      </c>
      <c r="Q137" s="11"/>
      <c r="R137" s="15">
        <f t="shared" si="9"/>
        <v>0.66666666666666663</v>
      </c>
      <c r="S137" s="11" t="str">
        <f t="shared" si="10"/>
        <v xml:space="preserve"> v </v>
      </c>
      <c r="T137" s="14" t="str">
        <f t="shared" si="11"/>
        <v>College BK</v>
      </c>
      <c r="U137" s="14" t="str">
        <f t="shared" si="12"/>
        <v xml:space="preserve"> v </v>
      </c>
      <c r="V137" s="14" t="str">
        <f t="shared" si="13"/>
        <v>Primary</v>
      </c>
      <c r="W137" s="13">
        <v>50</v>
      </c>
      <c r="X137" s="18"/>
      <c r="Y137" s="19">
        <f t="shared" si="14"/>
        <v>0.66666666666666663</v>
      </c>
      <c r="Z137" s="19">
        <f t="shared" si="15"/>
        <v>0.79166666666666663</v>
      </c>
      <c r="AA137" s="16" t="str">
        <f t="shared" si="16"/>
        <v xml:space="preserve"> v </v>
      </c>
      <c r="AB137" s="18" t="str">
        <f t="shared" si="16"/>
        <v>College BK</v>
      </c>
      <c r="AC137" s="18" t="str">
        <f t="shared" si="16"/>
        <v xml:space="preserve"> v </v>
      </c>
      <c r="AD137" s="18" t="str">
        <f t="shared" si="5"/>
        <v>Primary</v>
      </c>
      <c r="AE137" s="36" t="str">
        <f t="shared" si="21"/>
        <v/>
      </c>
    </row>
    <row r="138" spans="1:31">
      <c r="A138" t="s">
        <v>274</v>
      </c>
      <c r="B138" t="s">
        <v>274</v>
      </c>
      <c r="E138">
        <v>51</v>
      </c>
      <c r="F138" t="str">
        <f t="shared" si="17"/>
        <v/>
      </c>
      <c r="G138" t="str">
        <f t="shared" si="18"/>
        <v/>
      </c>
      <c r="H138" t="s">
        <v>62</v>
      </c>
      <c r="J138" t="str">
        <f t="shared" si="7"/>
        <v xml:space="preserve"> v </v>
      </c>
      <c r="L138" t="str">
        <f t="shared" si="8"/>
        <v xml:space="preserve"> v </v>
      </c>
      <c r="M138" t="str">
        <f t="shared" si="19"/>
        <v/>
      </c>
      <c r="N138" t="str">
        <f t="shared" si="20"/>
        <v/>
      </c>
      <c r="O138" t="s">
        <v>62</v>
      </c>
      <c r="Q138" s="11"/>
      <c r="R138" s="15">
        <f t="shared" si="9"/>
        <v>0.66666666666666663</v>
      </c>
      <c r="S138" s="11" t="str">
        <f t="shared" si="10"/>
        <v xml:space="preserve"> v </v>
      </c>
      <c r="T138" s="14" t="str">
        <f t="shared" si="11"/>
        <v>College BK</v>
      </c>
      <c r="U138" s="14" t="str">
        <f t="shared" si="12"/>
        <v xml:space="preserve"> v </v>
      </c>
      <c r="V138" s="14" t="str">
        <f t="shared" si="13"/>
        <v>Primary</v>
      </c>
      <c r="W138" s="13">
        <v>51</v>
      </c>
      <c r="X138" s="18"/>
      <c r="Y138" s="19">
        <f t="shared" si="14"/>
        <v>0.66666666666666663</v>
      </c>
      <c r="Z138" s="19">
        <f t="shared" si="15"/>
        <v>0.79166666666666663</v>
      </c>
      <c r="AA138" s="16" t="str">
        <f t="shared" si="16"/>
        <v xml:space="preserve"> v </v>
      </c>
      <c r="AB138" s="18" t="str">
        <f t="shared" si="16"/>
        <v>College BK</v>
      </c>
      <c r="AC138" s="18" t="str">
        <f t="shared" si="16"/>
        <v xml:space="preserve"> v </v>
      </c>
      <c r="AD138" s="18" t="str">
        <f t="shared" si="5"/>
        <v>Primary</v>
      </c>
      <c r="AE138" s="36" t="str">
        <f t="shared" si="21"/>
        <v/>
      </c>
    </row>
    <row r="139" spans="1:31">
      <c r="A139" t="s">
        <v>275</v>
      </c>
      <c r="B139" t="s">
        <v>275</v>
      </c>
      <c r="E139">
        <v>52</v>
      </c>
      <c r="F139" t="str">
        <f t="shared" si="17"/>
        <v/>
      </c>
      <c r="G139" t="str">
        <f t="shared" si="18"/>
        <v/>
      </c>
      <c r="H139" t="s">
        <v>62</v>
      </c>
      <c r="J139" t="str">
        <f t="shared" si="7"/>
        <v xml:space="preserve"> v </v>
      </c>
      <c r="L139" t="str">
        <f t="shared" si="8"/>
        <v xml:space="preserve"> v </v>
      </c>
      <c r="M139" t="str">
        <f t="shared" si="19"/>
        <v/>
      </c>
      <c r="N139" t="str">
        <f t="shared" si="20"/>
        <v/>
      </c>
      <c r="O139" t="s">
        <v>62</v>
      </c>
      <c r="Q139" s="11"/>
      <c r="R139" s="15">
        <f t="shared" si="9"/>
        <v>0.66666666666666663</v>
      </c>
      <c r="S139" s="11" t="str">
        <f t="shared" si="10"/>
        <v xml:space="preserve"> v </v>
      </c>
      <c r="T139" s="14" t="str">
        <f t="shared" si="11"/>
        <v>College BK</v>
      </c>
      <c r="U139" s="14" t="str">
        <f t="shared" si="12"/>
        <v xml:space="preserve"> v </v>
      </c>
      <c r="V139" s="14" t="str">
        <f t="shared" si="13"/>
        <v>Primary</v>
      </c>
      <c r="X139" s="18"/>
      <c r="Y139" s="19">
        <f t="shared" si="14"/>
        <v>0.66666666666666663</v>
      </c>
      <c r="Z139" s="19">
        <f t="shared" si="15"/>
        <v>0.79166666666666663</v>
      </c>
      <c r="AA139" s="16" t="str">
        <f t="shared" si="16"/>
        <v xml:space="preserve"> v </v>
      </c>
      <c r="AB139" s="18" t="str">
        <f t="shared" si="16"/>
        <v>College BK</v>
      </c>
      <c r="AC139" s="18" t="str">
        <f t="shared" si="16"/>
        <v xml:space="preserve"> v </v>
      </c>
      <c r="AD139" s="18" t="str">
        <f t="shared" si="5"/>
        <v>Primary</v>
      </c>
      <c r="AE139" s="36" t="str">
        <f t="shared" si="21"/>
        <v/>
      </c>
    </row>
    <row r="140" spans="1:31">
      <c r="A140" t="s">
        <v>276</v>
      </c>
      <c r="B140" t="s">
        <v>276</v>
      </c>
      <c r="E140">
        <v>53</v>
      </c>
      <c r="F140" t="str">
        <f t="shared" si="17"/>
        <v/>
      </c>
      <c r="G140" t="str">
        <f t="shared" si="18"/>
        <v/>
      </c>
      <c r="H140" t="s">
        <v>62</v>
      </c>
      <c r="J140" t="str">
        <f t="shared" si="7"/>
        <v xml:space="preserve"> v </v>
      </c>
      <c r="L140" t="str">
        <f t="shared" si="8"/>
        <v xml:space="preserve"> v </v>
      </c>
      <c r="M140" t="str">
        <f t="shared" si="19"/>
        <v/>
      </c>
      <c r="N140" t="str">
        <f t="shared" si="20"/>
        <v/>
      </c>
      <c r="O140" t="s">
        <v>62</v>
      </c>
      <c r="Q140" s="11"/>
      <c r="R140" s="15">
        <f t="shared" si="9"/>
        <v>0.66666666666666663</v>
      </c>
      <c r="S140" s="11" t="str">
        <f t="shared" si="10"/>
        <v xml:space="preserve"> v </v>
      </c>
      <c r="T140" s="14" t="str">
        <f t="shared" si="11"/>
        <v>College BK</v>
      </c>
      <c r="U140" s="14" t="str">
        <f t="shared" si="12"/>
        <v xml:space="preserve"> v </v>
      </c>
      <c r="V140" s="14" t="str">
        <f t="shared" si="13"/>
        <v>Primary</v>
      </c>
      <c r="X140" s="18"/>
      <c r="Y140" s="19">
        <f t="shared" si="14"/>
        <v>0.66666666666666663</v>
      </c>
      <c r="Z140" s="19">
        <f t="shared" si="15"/>
        <v>0.79166666666666663</v>
      </c>
      <c r="AA140" s="16" t="str">
        <f t="shared" si="16"/>
        <v xml:space="preserve"> v </v>
      </c>
      <c r="AB140" s="18" t="str">
        <f t="shared" si="16"/>
        <v>College BK</v>
      </c>
      <c r="AC140" s="18" t="str">
        <f t="shared" si="16"/>
        <v xml:space="preserve"> v </v>
      </c>
      <c r="AD140" s="18" t="str">
        <f t="shared" si="5"/>
        <v>Primary</v>
      </c>
      <c r="AE140" s="36" t="str">
        <f t="shared" si="21"/>
        <v/>
      </c>
    </row>
    <row r="141" spans="1:31">
      <c r="A141" t="s">
        <v>143</v>
      </c>
      <c r="B141" t="s">
        <v>28</v>
      </c>
      <c r="E141">
        <v>54</v>
      </c>
      <c r="F141" t="str">
        <f t="shared" si="17"/>
        <v/>
      </c>
      <c r="G141" t="str">
        <f t="shared" si="18"/>
        <v/>
      </c>
      <c r="H141" t="s">
        <v>62</v>
      </c>
      <c r="J141" t="str">
        <f t="shared" si="7"/>
        <v xml:space="preserve"> v </v>
      </c>
      <c r="L141" t="str">
        <f t="shared" si="8"/>
        <v xml:space="preserve"> v </v>
      </c>
      <c r="M141" t="str">
        <f t="shared" si="19"/>
        <v/>
      </c>
      <c r="N141" t="str">
        <f t="shared" si="20"/>
        <v/>
      </c>
      <c r="O141" t="s">
        <v>62</v>
      </c>
      <c r="Q141" s="11"/>
      <c r="R141" s="15">
        <f t="shared" si="9"/>
        <v>0.66666666666666663</v>
      </c>
      <c r="S141" s="11" t="str">
        <f t="shared" si="10"/>
        <v xml:space="preserve"> v </v>
      </c>
      <c r="T141" s="14" t="str">
        <f t="shared" si="11"/>
        <v>College BK</v>
      </c>
      <c r="U141" s="14" t="str">
        <f t="shared" si="12"/>
        <v xml:space="preserve"> v </v>
      </c>
      <c r="V141" s="14" t="str">
        <f t="shared" si="13"/>
        <v>Primary</v>
      </c>
      <c r="X141" s="18"/>
      <c r="Y141" s="19">
        <f t="shared" si="14"/>
        <v>0.66666666666666663</v>
      </c>
      <c r="Z141" s="19">
        <f t="shared" si="15"/>
        <v>0.79166666666666663</v>
      </c>
      <c r="AA141" s="16" t="str">
        <f t="shared" si="16"/>
        <v xml:space="preserve"> v </v>
      </c>
      <c r="AB141" s="18" t="str">
        <f t="shared" si="16"/>
        <v>College BK</v>
      </c>
      <c r="AC141" s="18" t="str">
        <f t="shared" si="16"/>
        <v xml:space="preserve"> v </v>
      </c>
      <c r="AD141" s="18" t="str">
        <f t="shared" si="5"/>
        <v>Primary</v>
      </c>
      <c r="AE141" s="36" t="str">
        <f t="shared" si="21"/>
        <v/>
      </c>
    </row>
    <row r="142" spans="1:31">
      <c r="A142" t="s">
        <v>277</v>
      </c>
      <c r="B142" t="s">
        <v>277</v>
      </c>
      <c r="E142">
        <v>55</v>
      </c>
      <c r="F142" t="str">
        <f t="shared" si="17"/>
        <v/>
      </c>
      <c r="G142" t="str">
        <f t="shared" si="18"/>
        <v/>
      </c>
      <c r="H142" t="s">
        <v>62</v>
      </c>
      <c r="J142" t="str">
        <f t="shared" si="7"/>
        <v xml:space="preserve"> v </v>
      </c>
      <c r="L142" t="str">
        <f t="shared" si="8"/>
        <v xml:space="preserve"> v </v>
      </c>
      <c r="M142" t="str">
        <f t="shared" si="19"/>
        <v/>
      </c>
      <c r="N142" t="str">
        <f t="shared" si="20"/>
        <v/>
      </c>
      <c r="O142" t="s">
        <v>62</v>
      </c>
      <c r="Q142" s="11"/>
      <c r="R142" s="15">
        <f t="shared" si="9"/>
        <v>0.66666666666666663</v>
      </c>
      <c r="S142" s="11" t="str">
        <f t="shared" si="10"/>
        <v xml:space="preserve"> v </v>
      </c>
      <c r="T142" s="14" t="str">
        <f t="shared" si="11"/>
        <v>College BK</v>
      </c>
      <c r="U142" s="14" t="str">
        <f t="shared" si="12"/>
        <v xml:space="preserve"> v </v>
      </c>
      <c r="V142" s="14" t="str">
        <f t="shared" si="13"/>
        <v>Primary</v>
      </c>
      <c r="X142" s="18"/>
      <c r="Y142" s="19">
        <f t="shared" si="14"/>
        <v>0.66666666666666663</v>
      </c>
      <c r="Z142" s="19">
        <f t="shared" si="15"/>
        <v>0.79166666666666663</v>
      </c>
      <c r="AA142" s="16" t="str">
        <f t="shared" si="16"/>
        <v xml:space="preserve"> v </v>
      </c>
      <c r="AB142" s="18" t="str">
        <f t="shared" si="16"/>
        <v>College BK</v>
      </c>
      <c r="AC142" s="18" t="str">
        <f t="shared" si="16"/>
        <v xml:space="preserve"> v </v>
      </c>
      <c r="AD142" s="18" t="str">
        <f t="shared" si="5"/>
        <v>Primary</v>
      </c>
      <c r="AE142" s="36" t="str">
        <f t="shared" si="21"/>
        <v/>
      </c>
    </row>
    <row r="143" spans="1:31">
      <c r="A143" t="s">
        <v>278</v>
      </c>
      <c r="B143" t="s">
        <v>278</v>
      </c>
      <c r="E143">
        <v>56</v>
      </c>
      <c r="F143" t="str">
        <f t="shared" si="17"/>
        <v/>
      </c>
      <c r="G143" t="str">
        <f t="shared" si="18"/>
        <v/>
      </c>
      <c r="H143" t="s">
        <v>62</v>
      </c>
      <c r="J143" t="str">
        <f t="shared" si="7"/>
        <v xml:space="preserve"> v </v>
      </c>
      <c r="L143" t="str">
        <f t="shared" si="8"/>
        <v xml:space="preserve"> v </v>
      </c>
      <c r="M143" t="str">
        <f t="shared" si="19"/>
        <v/>
      </c>
      <c r="N143" t="str">
        <f t="shared" si="20"/>
        <v/>
      </c>
      <c r="O143" t="s">
        <v>62</v>
      </c>
      <c r="Q143" s="11"/>
      <c r="R143" s="15">
        <f t="shared" si="9"/>
        <v>0.66666666666666663</v>
      </c>
      <c r="S143" s="11" t="str">
        <f t="shared" si="10"/>
        <v xml:space="preserve"> v </v>
      </c>
      <c r="T143" s="14" t="str">
        <f t="shared" si="11"/>
        <v>College BK</v>
      </c>
      <c r="U143" s="14" t="str">
        <f t="shared" si="12"/>
        <v xml:space="preserve"> v </v>
      </c>
      <c r="V143" s="14" t="str">
        <f t="shared" si="13"/>
        <v>Primary</v>
      </c>
      <c r="X143" s="18"/>
      <c r="Y143" s="19">
        <f t="shared" si="14"/>
        <v>0.66666666666666663</v>
      </c>
      <c r="Z143" s="19">
        <f t="shared" si="15"/>
        <v>0.79166666666666663</v>
      </c>
      <c r="AA143" s="16" t="str">
        <f t="shared" si="16"/>
        <v xml:space="preserve"> v </v>
      </c>
      <c r="AB143" s="18" t="str">
        <f t="shared" si="16"/>
        <v>College BK</v>
      </c>
      <c r="AC143" s="18" t="str">
        <f t="shared" si="16"/>
        <v xml:space="preserve"> v </v>
      </c>
      <c r="AD143" s="18" t="str">
        <f t="shared" si="5"/>
        <v>Primary</v>
      </c>
      <c r="AE143" s="36" t="str">
        <f t="shared" si="21"/>
        <v/>
      </c>
    </row>
    <row r="144" spans="1:31">
      <c r="A144" t="s">
        <v>279</v>
      </c>
      <c r="B144" t="s">
        <v>279</v>
      </c>
      <c r="E144">
        <v>57</v>
      </c>
      <c r="F144" t="str">
        <f t="shared" si="17"/>
        <v/>
      </c>
      <c r="G144" t="str">
        <f t="shared" si="18"/>
        <v/>
      </c>
      <c r="H144" t="s">
        <v>62</v>
      </c>
      <c r="J144" t="str">
        <f t="shared" si="7"/>
        <v xml:space="preserve"> v </v>
      </c>
      <c r="L144" t="str">
        <f t="shared" si="8"/>
        <v xml:space="preserve"> v </v>
      </c>
      <c r="M144" t="str">
        <f t="shared" si="19"/>
        <v/>
      </c>
      <c r="N144" t="str">
        <f t="shared" si="20"/>
        <v/>
      </c>
      <c r="O144" t="s">
        <v>62</v>
      </c>
      <c r="Q144" s="11"/>
      <c r="R144" s="15">
        <f t="shared" si="9"/>
        <v>0.66666666666666663</v>
      </c>
      <c r="S144" s="11" t="str">
        <f t="shared" si="10"/>
        <v xml:space="preserve"> v </v>
      </c>
      <c r="T144" s="14" t="str">
        <f t="shared" si="11"/>
        <v>College BK</v>
      </c>
      <c r="U144" s="14" t="str">
        <f t="shared" si="12"/>
        <v xml:space="preserve"> v </v>
      </c>
      <c r="V144" s="14" t="str">
        <f t="shared" si="13"/>
        <v>Primary</v>
      </c>
      <c r="X144" s="18"/>
      <c r="Y144" s="19">
        <f t="shared" si="14"/>
        <v>0.66666666666666663</v>
      </c>
      <c r="Z144" s="19">
        <f t="shared" si="15"/>
        <v>0.79166666666666663</v>
      </c>
      <c r="AA144" s="16" t="str">
        <f t="shared" si="16"/>
        <v xml:space="preserve"> v </v>
      </c>
      <c r="AB144" s="18" t="str">
        <f t="shared" si="16"/>
        <v>College BK</v>
      </c>
      <c r="AC144" s="18" t="str">
        <f t="shared" si="16"/>
        <v xml:space="preserve"> v </v>
      </c>
      <c r="AD144" s="18" t="str">
        <f t="shared" si="5"/>
        <v>Primary</v>
      </c>
      <c r="AE144" s="36" t="str">
        <f t="shared" si="21"/>
        <v/>
      </c>
    </row>
    <row r="145" spans="1:31">
      <c r="A145" t="s">
        <v>280</v>
      </c>
      <c r="B145" t="s">
        <v>280</v>
      </c>
      <c r="E145">
        <v>58</v>
      </c>
      <c r="F145" t="str">
        <f t="shared" si="17"/>
        <v/>
      </c>
      <c r="G145" t="str">
        <f t="shared" si="18"/>
        <v/>
      </c>
      <c r="H145" t="s">
        <v>62</v>
      </c>
      <c r="J145" t="str">
        <f t="shared" si="7"/>
        <v xml:space="preserve"> v </v>
      </c>
      <c r="L145" t="str">
        <f t="shared" si="8"/>
        <v xml:space="preserve"> v </v>
      </c>
      <c r="M145" t="str">
        <f t="shared" si="19"/>
        <v/>
      </c>
      <c r="N145" t="str">
        <f t="shared" si="20"/>
        <v/>
      </c>
      <c r="O145" t="s">
        <v>62</v>
      </c>
      <c r="Q145" s="11"/>
      <c r="R145" s="15">
        <f t="shared" si="9"/>
        <v>0.66666666666666663</v>
      </c>
      <c r="S145" s="11" t="str">
        <f t="shared" si="10"/>
        <v xml:space="preserve"> v </v>
      </c>
      <c r="T145" s="14" t="str">
        <f t="shared" si="11"/>
        <v>College BK</v>
      </c>
      <c r="U145" s="14" t="str">
        <f t="shared" si="12"/>
        <v xml:space="preserve"> v </v>
      </c>
      <c r="V145" s="14" t="str">
        <f t="shared" si="13"/>
        <v>Primary</v>
      </c>
      <c r="X145" s="18"/>
      <c r="Y145" s="19">
        <f t="shared" si="14"/>
        <v>0.66666666666666663</v>
      </c>
      <c r="Z145" s="19">
        <f t="shared" si="15"/>
        <v>0.79166666666666663</v>
      </c>
      <c r="AA145" s="16" t="str">
        <f t="shared" si="16"/>
        <v xml:space="preserve"> v </v>
      </c>
      <c r="AB145" s="18" t="str">
        <f t="shared" si="16"/>
        <v>College BK</v>
      </c>
      <c r="AC145" s="18" t="str">
        <f t="shared" si="16"/>
        <v xml:space="preserve"> v </v>
      </c>
      <c r="AD145" s="18" t="str">
        <f t="shared" si="5"/>
        <v>Primary</v>
      </c>
      <c r="AE145" s="36" t="str">
        <f t="shared" si="21"/>
        <v/>
      </c>
    </row>
    <row r="146" spans="1:31">
      <c r="A146" t="s">
        <v>337</v>
      </c>
      <c r="B146" t="s">
        <v>281</v>
      </c>
      <c r="E146">
        <v>59</v>
      </c>
      <c r="F146" t="str">
        <f t="shared" si="17"/>
        <v/>
      </c>
      <c r="G146" t="str">
        <f t="shared" si="18"/>
        <v/>
      </c>
      <c r="H146" t="s">
        <v>62</v>
      </c>
      <c r="J146" t="str">
        <f t="shared" si="7"/>
        <v xml:space="preserve"> v </v>
      </c>
      <c r="L146" t="str">
        <f t="shared" si="8"/>
        <v xml:space="preserve"> v </v>
      </c>
      <c r="M146" t="str">
        <f t="shared" si="19"/>
        <v/>
      </c>
      <c r="N146" t="str">
        <f t="shared" si="20"/>
        <v/>
      </c>
      <c r="O146" t="s">
        <v>62</v>
      </c>
      <c r="Q146" s="11"/>
      <c r="R146" s="15">
        <f t="shared" si="9"/>
        <v>0.66666666666666663</v>
      </c>
      <c r="S146" s="11" t="str">
        <f t="shared" si="10"/>
        <v xml:space="preserve"> v </v>
      </c>
      <c r="T146" s="14" t="str">
        <f t="shared" si="11"/>
        <v>College BK</v>
      </c>
      <c r="U146" s="14" t="str">
        <f t="shared" si="12"/>
        <v xml:space="preserve"> v </v>
      </c>
      <c r="V146" s="14" t="str">
        <f t="shared" si="13"/>
        <v>Primary</v>
      </c>
      <c r="X146" s="18"/>
      <c r="Y146" s="19">
        <f t="shared" si="14"/>
        <v>0.66666666666666663</v>
      </c>
      <c r="Z146" s="19">
        <f t="shared" si="15"/>
        <v>0.79166666666666663</v>
      </c>
      <c r="AA146" s="16" t="str">
        <f t="shared" si="16"/>
        <v xml:space="preserve"> v </v>
      </c>
      <c r="AB146" s="18" t="str">
        <f t="shared" si="16"/>
        <v>College BK</v>
      </c>
      <c r="AC146" s="18" t="str">
        <f t="shared" si="16"/>
        <v xml:space="preserve"> v </v>
      </c>
      <c r="AD146" s="18" t="str">
        <f t="shared" si="5"/>
        <v>Primary</v>
      </c>
      <c r="AE146" s="36" t="str">
        <f t="shared" si="21"/>
        <v/>
      </c>
    </row>
    <row r="147" spans="1:31">
      <c r="A147" t="s">
        <v>338</v>
      </c>
      <c r="B147" t="s">
        <v>282</v>
      </c>
      <c r="E147">
        <v>60</v>
      </c>
      <c r="F147" t="str">
        <f t="shared" si="17"/>
        <v/>
      </c>
      <c r="G147" t="str">
        <f t="shared" si="18"/>
        <v/>
      </c>
      <c r="H147" t="s">
        <v>62</v>
      </c>
      <c r="J147" t="str">
        <f t="shared" si="7"/>
        <v xml:space="preserve"> v </v>
      </c>
      <c r="L147" t="str">
        <f t="shared" si="8"/>
        <v xml:space="preserve"> v </v>
      </c>
      <c r="M147" t="str">
        <f t="shared" si="19"/>
        <v/>
      </c>
      <c r="N147" t="str">
        <f t="shared" si="20"/>
        <v/>
      </c>
      <c r="O147" t="s">
        <v>62</v>
      </c>
      <c r="Q147" s="11"/>
      <c r="R147" s="15">
        <f t="shared" si="9"/>
        <v>0.66666666666666663</v>
      </c>
      <c r="S147" s="11" t="str">
        <f t="shared" si="10"/>
        <v xml:space="preserve"> v </v>
      </c>
      <c r="T147" s="14" t="str">
        <f t="shared" si="11"/>
        <v>College BK</v>
      </c>
      <c r="U147" s="14" t="str">
        <f t="shared" si="12"/>
        <v xml:space="preserve"> v </v>
      </c>
      <c r="V147" s="14" t="str">
        <f t="shared" si="13"/>
        <v>Primary</v>
      </c>
      <c r="X147" s="18"/>
      <c r="Y147" s="19">
        <f t="shared" si="14"/>
        <v>0.66666666666666663</v>
      </c>
      <c r="Z147" s="19">
        <f t="shared" si="15"/>
        <v>0.79166666666666663</v>
      </c>
      <c r="AA147" s="16" t="str">
        <f t="shared" si="16"/>
        <v xml:space="preserve"> v </v>
      </c>
      <c r="AB147" s="18" t="str">
        <f t="shared" si="16"/>
        <v>College BK</v>
      </c>
      <c r="AC147" s="18" t="str">
        <f t="shared" si="16"/>
        <v xml:space="preserve"> v </v>
      </c>
      <c r="AD147" s="18" t="str">
        <f t="shared" si="5"/>
        <v>Primary</v>
      </c>
      <c r="AE147" s="36" t="str">
        <f t="shared" si="21"/>
        <v/>
      </c>
    </row>
    <row r="148" spans="1:31">
      <c r="A148" t="s">
        <v>283</v>
      </c>
      <c r="B148" t="s">
        <v>283</v>
      </c>
      <c r="E148">
        <v>61</v>
      </c>
      <c r="F148" t="str">
        <f t="shared" si="17"/>
        <v/>
      </c>
      <c r="G148" t="str">
        <f t="shared" si="18"/>
        <v/>
      </c>
      <c r="H148" t="s">
        <v>62</v>
      </c>
      <c r="J148" t="str">
        <f t="shared" si="7"/>
        <v xml:space="preserve"> v </v>
      </c>
      <c r="L148" t="str">
        <f t="shared" si="8"/>
        <v xml:space="preserve"> v </v>
      </c>
      <c r="M148" t="str">
        <f t="shared" si="19"/>
        <v/>
      </c>
      <c r="N148" t="str">
        <f t="shared" si="20"/>
        <v/>
      </c>
      <c r="O148" t="s">
        <v>62</v>
      </c>
      <c r="Q148" s="11"/>
      <c r="R148" s="15">
        <f t="shared" si="9"/>
        <v>0.66666666666666663</v>
      </c>
      <c r="S148" s="11" t="str">
        <f t="shared" si="10"/>
        <v xml:space="preserve"> v </v>
      </c>
      <c r="T148" s="14" t="str">
        <f t="shared" si="11"/>
        <v>College BK</v>
      </c>
      <c r="U148" s="14" t="str">
        <f t="shared" si="12"/>
        <v xml:space="preserve"> v </v>
      </c>
      <c r="V148" s="14" t="str">
        <f t="shared" si="13"/>
        <v>Primary</v>
      </c>
      <c r="X148" s="18"/>
      <c r="Y148" s="19">
        <f t="shared" si="14"/>
        <v>0.66666666666666663</v>
      </c>
      <c r="Z148" s="19">
        <f t="shared" si="15"/>
        <v>0.79166666666666663</v>
      </c>
      <c r="AA148" s="16" t="str">
        <f t="shared" si="16"/>
        <v xml:space="preserve"> v </v>
      </c>
      <c r="AB148" s="18" t="str">
        <f t="shared" si="16"/>
        <v>College BK</v>
      </c>
      <c r="AC148" s="18" t="str">
        <f t="shared" si="16"/>
        <v xml:space="preserve"> v </v>
      </c>
      <c r="AD148" s="18" t="str">
        <f t="shared" si="5"/>
        <v>Primary</v>
      </c>
      <c r="AE148" s="36" t="str">
        <f t="shared" si="21"/>
        <v/>
      </c>
    </row>
    <row r="149" spans="1:31">
      <c r="A149" t="s">
        <v>421</v>
      </c>
      <c r="B149" t="s">
        <v>421</v>
      </c>
      <c r="E149">
        <v>62</v>
      </c>
      <c r="F149" t="str">
        <f t="shared" si="17"/>
        <v/>
      </c>
      <c r="G149" t="str">
        <f t="shared" si="18"/>
        <v/>
      </c>
      <c r="H149" t="s">
        <v>62</v>
      </c>
      <c r="J149" t="str">
        <f t="shared" si="7"/>
        <v xml:space="preserve"> v </v>
      </c>
      <c r="L149" t="str">
        <f t="shared" si="8"/>
        <v xml:space="preserve"> v </v>
      </c>
      <c r="M149" t="str">
        <f t="shared" si="19"/>
        <v/>
      </c>
      <c r="N149" t="str">
        <f t="shared" si="20"/>
        <v/>
      </c>
      <c r="O149" t="s">
        <v>62</v>
      </c>
      <c r="Q149" s="11"/>
      <c r="R149" s="15">
        <f t="shared" si="9"/>
        <v>0.66666666666666663</v>
      </c>
      <c r="S149" s="11" t="str">
        <f t="shared" si="10"/>
        <v xml:space="preserve"> v </v>
      </c>
      <c r="T149" s="14" t="str">
        <f t="shared" si="11"/>
        <v>College BK</v>
      </c>
      <c r="U149" s="14" t="str">
        <f t="shared" si="12"/>
        <v xml:space="preserve"> v </v>
      </c>
      <c r="V149" s="14" t="str">
        <f t="shared" si="13"/>
        <v>Primary</v>
      </c>
      <c r="X149" s="18"/>
      <c r="Y149" s="19">
        <f t="shared" si="14"/>
        <v>0.66666666666666663</v>
      </c>
      <c r="Z149" s="19">
        <f t="shared" si="15"/>
        <v>0.79166666666666663</v>
      </c>
      <c r="AA149" s="16" t="str">
        <f t="shared" si="16"/>
        <v xml:space="preserve"> v </v>
      </c>
      <c r="AB149" s="18" t="str">
        <f t="shared" si="16"/>
        <v>College BK</v>
      </c>
      <c r="AC149" s="18" t="str">
        <f t="shared" si="16"/>
        <v xml:space="preserve"> v </v>
      </c>
      <c r="AD149" s="18" t="str">
        <f t="shared" si="5"/>
        <v>Primary</v>
      </c>
      <c r="AE149" s="36" t="str">
        <f t="shared" si="21"/>
        <v/>
      </c>
    </row>
    <row r="150" spans="1:31">
      <c r="A150" t="s">
        <v>284</v>
      </c>
      <c r="B150" t="s">
        <v>284</v>
      </c>
      <c r="E150">
        <v>63</v>
      </c>
      <c r="F150" t="str">
        <f t="shared" si="17"/>
        <v/>
      </c>
      <c r="G150" t="str">
        <f t="shared" si="18"/>
        <v/>
      </c>
      <c r="H150" t="s">
        <v>62</v>
      </c>
      <c r="J150" t="str">
        <f t="shared" si="7"/>
        <v xml:space="preserve"> v </v>
      </c>
      <c r="L150" t="str">
        <f t="shared" si="8"/>
        <v xml:space="preserve"> v </v>
      </c>
      <c r="M150" t="str">
        <f t="shared" si="19"/>
        <v/>
      </c>
      <c r="N150" t="str">
        <f t="shared" si="20"/>
        <v/>
      </c>
      <c r="O150" t="s">
        <v>62</v>
      </c>
      <c r="Q150" s="11"/>
      <c r="R150" s="15">
        <f t="shared" si="9"/>
        <v>0.66666666666666663</v>
      </c>
      <c r="S150" s="11" t="str">
        <f t="shared" si="10"/>
        <v xml:space="preserve"> v </v>
      </c>
      <c r="T150" s="14" t="str">
        <f t="shared" si="11"/>
        <v>College BK</v>
      </c>
      <c r="U150" s="14" t="str">
        <f t="shared" si="12"/>
        <v xml:space="preserve"> v </v>
      </c>
      <c r="V150" s="14" t="str">
        <f t="shared" si="13"/>
        <v>Primary</v>
      </c>
      <c r="X150" s="18"/>
      <c r="Y150" s="19">
        <f t="shared" si="14"/>
        <v>0.66666666666666663</v>
      </c>
      <c r="Z150" s="19">
        <f t="shared" si="15"/>
        <v>0.79166666666666663</v>
      </c>
      <c r="AA150" s="16" t="str">
        <f t="shared" si="16"/>
        <v xml:space="preserve"> v </v>
      </c>
      <c r="AB150" s="18" t="str">
        <f t="shared" si="16"/>
        <v>College BK</v>
      </c>
      <c r="AC150" s="18" t="str">
        <f t="shared" si="16"/>
        <v xml:space="preserve"> v </v>
      </c>
      <c r="AD150" s="18" t="str">
        <f t="shared" si="5"/>
        <v>Primary</v>
      </c>
      <c r="AE150" s="36" t="str">
        <f t="shared" si="21"/>
        <v/>
      </c>
    </row>
    <row r="151" spans="1:31">
      <c r="A151" t="s">
        <v>154</v>
      </c>
      <c r="B151" t="s">
        <v>154</v>
      </c>
      <c r="E151">
        <v>64</v>
      </c>
      <c r="F151" t="str">
        <f t="shared" si="17"/>
        <v/>
      </c>
      <c r="G151" t="str">
        <f t="shared" si="18"/>
        <v/>
      </c>
      <c r="H151" t="s">
        <v>62</v>
      </c>
      <c r="J151" t="str">
        <f t="shared" si="7"/>
        <v xml:space="preserve"> v </v>
      </c>
      <c r="L151" t="str">
        <f t="shared" si="8"/>
        <v xml:space="preserve"> v </v>
      </c>
      <c r="M151" t="str">
        <f t="shared" si="19"/>
        <v/>
      </c>
      <c r="N151" t="str">
        <f t="shared" si="20"/>
        <v/>
      </c>
      <c r="O151" t="s">
        <v>62</v>
      </c>
      <c r="Q151" s="11"/>
      <c r="R151" s="15">
        <f t="shared" si="9"/>
        <v>0.66666666666666663</v>
      </c>
      <c r="S151" s="11" t="str">
        <f t="shared" si="10"/>
        <v xml:space="preserve"> v </v>
      </c>
      <c r="T151" s="14" t="str">
        <f t="shared" si="11"/>
        <v>College BK</v>
      </c>
      <c r="U151" s="14" t="str">
        <f t="shared" si="12"/>
        <v xml:space="preserve"> v </v>
      </c>
      <c r="V151" s="14" t="str">
        <f t="shared" si="13"/>
        <v>Primary</v>
      </c>
      <c r="X151" s="18"/>
      <c r="Y151" s="19">
        <f t="shared" si="14"/>
        <v>0.66666666666666663</v>
      </c>
      <c r="Z151" s="19">
        <f t="shared" si="15"/>
        <v>0.79166666666666663</v>
      </c>
      <c r="AA151" s="16" t="str">
        <f t="shared" si="16"/>
        <v xml:space="preserve"> v </v>
      </c>
      <c r="AB151" s="18" t="str">
        <f t="shared" si="16"/>
        <v>College BK</v>
      </c>
      <c r="AC151" s="18" t="str">
        <f t="shared" si="16"/>
        <v xml:space="preserve"> v </v>
      </c>
      <c r="AD151" s="18" t="str">
        <f t="shared" si="5"/>
        <v>Primary</v>
      </c>
      <c r="AE151" s="36" t="str">
        <f t="shared" si="21"/>
        <v/>
      </c>
    </row>
    <row r="152" spans="1:31">
      <c r="A152" t="s">
        <v>410</v>
      </c>
      <c r="B152" t="s">
        <v>410</v>
      </c>
      <c r="E152">
        <v>65</v>
      </c>
      <c r="F152" t="str">
        <f t="shared" ref="F152:F163" si="22">IF(ISERROR(INDEX($B$88:$B$1103,MATCH(T70,$A$88:$A$1103,0)))*1=1,"",INDEX($B$88:$B$1103,MATCH(T70,$A$88:$A$1103,0)))</f>
        <v/>
      </c>
      <c r="G152" t="str">
        <f t="shared" ref="G152:G163" si="23">IF(ISERROR(INDEX($B$88:$B$1103,MATCH(U70,$A$88:$A$1103,0)))*1=1,"",INDEX($B$88:$B$1103,MATCH(U70,$A$88:$A$1103,0)))</f>
        <v/>
      </c>
      <c r="H152" t="s">
        <v>62</v>
      </c>
      <c r="J152" t="str">
        <f t="shared" si="7"/>
        <v xml:space="preserve"> v </v>
      </c>
      <c r="L152" t="str">
        <f t="shared" si="8"/>
        <v xml:space="preserve"> v </v>
      </c>
      <c r="M152" t="str">
        <f t="shared" ref="M152:M163" si="24">IF(ISERROR(INDEX($C:$C,MATCH(T70,$A:$A,0)))*1=1,"",INDEX($C:$C,MATCH(T70,$A:$A,0)))</f>
        <v/>
      </c>
      <c r="N152" t="str">
        <f t="shared" ref="N152:N163" si="25">IF(ISERROR(INDEX($C:$C,MATCH(U70,$A:$A,0)))*1=1,"",INDEX($C:$C,MATCH(U70,$A:$A,0)))</f>
        <v/>
      </c>
      <c r="O152" t="s">
        <v>62</v>
      </c>
      <c r="Q152" s="11"/>
      <c r="R152" s="15">
        <f t="shared" si="9"/>
        <v>0.66666666666666663</v>
      </c>
      <c r="S152" s="11" t="str">
        <f t="shared" si="10"/>
        <v xml:space="preserve"> v </v>
      </c>
      <c r="T152" s="14" t="str">
        <f t="shared" si="11"/>
        <v>College BK</v>
      </c>
      <c r="U152" s="14" t="str">
        <f t="shared" si="12"/>
        <v xml:space="preserve"> v </v>
      </c>
      <c r="V152" s="14" t="str">
        <f t="shared" si="13"/>
        <v>Primary</v>
      </c>
      <c r="X152" s="18"/>
      <c r="Y152" s="19">
        <f t="shared" si="14"/>
        <v>0.66666666666666663</v>
      </c>
      <c r="Z152" s="19">
        <f t="shared" si="15"/>
        <v>0.79166666666666663</v>
      </c>
      <c r="AA152" s="16" t="str">
        <f t="shared" si="16"/>
        <v xml:space="preserve"> v </v>
      </c>
      <c r="AB152" s="18" t="str">
        <f t="shared" si="16"/>
        <v>College BK</v>
      </c>
      <c r="AC152" s="18" t="str">
        <f t="shared" si="16"/>
        <v xml:space="preserve"> v </v>
      </c>
      <c r="AD152" s="18" t="str">
        <f t="shared" si="5"/>
        <v>Primary</v>
      </c>
      <c r="AE152" s="36" t="str">
        <f t="shared" ref="AE152:AE163" si="26">IF(OR(F152="Rutgers",G152="Rutgers", F152="Rider", G152="Rider", F152="Princeton", G152="Princeton",  F152="Monmouth", G152="Monmouth",  F152="Fairleigh", G152="Fairleigh", F152="Fairleigh Dickinson", G152="Fairleigh Dickinson",  F152="NJIT", G152="NJIT", F152="Saint Peter", G152="Saint Peter", F152="St Peter", G152="St Peter", F152="St. Peter", G152="St. Peter", F152="Saint Peters", G152="Saint Peters", F152="St Peters", G152="St Peters", F152="St. Peters", G152="St. Peters", F152="Saint Peter’s", G152="Saint Peter’s", F152="St Peter’s", G152="St Peter’s", F152="St. Peter’s", G152="St. Peter’s", F152="Seton Hall", G152="Seton Hall", F152="Seton", G152="Seton"), "DO NOT MAP","")</f>
        <v/>
      </c>
    </row>
    <row r="153" spans="1:31">
      <c r="A153" t="s">
        <v>286</v>
      </c>
      <c r="B153" t="s">
        <v>286</v>
      </c>
      <c r="E153">
        <v>66</v>
      </c>
      <c r="F153" t="str">
        <f t="shared" si="22"/>
        <v/>
      </c>
      <c r="G153" t="str">
        <f t="shared" si="23"/>
        <v/>
      </c>
      <c r="H153" t="s">
        <v>62</v>
      </c>
      <c r="J153" t="str">
        <f t="shared" ref="J153:J163" si="27">CONCATENATE(F153," ", H153, " ",G153)</f>
        <v xml:space="preserve"> v </v>
      </c>
      <c r="L153" t="str">
        <f t="shared" ref="L153:L163" si="28">CONCATENATE(M153, " ", O153, " ", N153)</f>
        <v xml:space="preserve"> v </v>
      </c>
      <c r="M153" t="str">
        <f t="shared" si="24"/>
        <v/>
      </c>
      <c r="N153" t="str">
        <f t="shared" si="25"/>
        <v/>
      </c>
      <c r="O153" t="s">
        <v>62</v>
      </c>
      <c r="Q153" s="11"/>
      <c r="R153" s="15">
        <f t="shared" ref="R153:R163" si="29">R71+TIME(16,0,0)</f>
        <v>0.66666666666666663</v>
      </c>
      <c r="S153" s="11" t="str">
        <f t="shared" ref="S153:S163" si="30">J153</f>
        <v xml:space="preserve"> v </v>
      </c>
      <c r="T153" s="14" t="str">
        <f t="shared" ref="T153:T163" si="31">$A$85</f>
        <v>College BK</v>
      </c>
      <c r="U153" s="14" t="str">
        <f t="shared" ref="U153:U163" si="32">L153</f>
        <v xml:space="preserve"> v </v>
      </c>
      <c r="V153" s="14" t="str">
        <f t="shared" ref="V153:V163" si="33">$V$83</f>
        <v>Primary</v>
      </c>
      <c r="X153" s="18"/>
      <c r="Y153" s="19">
        <f t="shared" ref="Y153:Y163" si="34">R153</f>
        <v>0.66666666666666663</v>
      </c>
      <c r="Z153" s="19">
        <f t="shared" ref="Z153:Z163" si="35">Y153+TIME(3,0,0)</f>
        <v>0.79166666666666663</v>
      </c>
      <c r="AA153" s="16" t="str">
        <f t="shared" ref="AA153:AC163" si="36">S153</f>
        <v xml:space="preserve"> v </v>
      </c>
      <c r="AB153" s="18" t="str">
        <f t="shared" si="36"/>
        <v>College BK</v>
      </c>
      <c r="AC153" s="18" t="str">
        <f t="shared" si="36"/>
        <v xml:space="preserve"> v </v>
      </c>
      <c r="AD153" s="18" t="str">
        <f t="shared" ref="AD153:AD163" si="37">$AD$83</f>
        <v>Primary</v>
      </c>
      <c r="AE153" s="36" t="str">
        <f t="shared" si="26"/>
        <v/>
      </c>
    </row>
    <row r="154" spans="1:31">
      <c r="A154" t="s">
        <v>287</v>
      </c>
      <c r="B154" t="s">
        <v>287</v>
      </c>
      <c r="E154">
        <v>67</v>
      </c>
      <c r="F154" t="str">
        <f t="shared" si="22"/>
        <v/>
      </c>
      <c r="G154" t="str">
        <f t="shared" si="23"/>
        <v/>
      </c>
      <c r="H154" t="s">
        <v>62</v>
      </c>
      <c r="J154" t="str">
        <f t="shared" si="27"/>
        <v xml:space="preserve"> v </v>
      </c>
      <c r="L154" t="str">
        <f t="shared" si="28"/>
        <v xml:space="preserve"> v </v>
      </c>
      <c r="M154" t="str">
        <f t="shared" si="24"/>
        <v/>
      </c>
      <c r="N154" t="str">
        <f t="shared" si="25"/>
        <v/>
      </c>
      <c r="O154" t="s">
        <v>62</v>
      </c>
      <c r="Q154" s="11"/>
      <c r="R154" s="15">
        <f t="shared" si="29"/>
        <v>0.66666666666666663</v>
      </c>
      <c r="S154" s="11" t="str">
        <f t="shared" si="30"/>
        <v xml:space="preserve"> v </v>
      </c>
      <c r="T154" s="14" t="str">
        <f t="shared" si="31"/>
        <v>College BK</v>
      </c>
      <c r="U154" s="14" t="str">
        <f t="shared" si="32"/>
        <v xml:space="preserve"> v </v>
      </c>
      <c r="V154" s="14" t="str">
        <f t="shared" si="33"/>
        <v>Primary</v>
      </c>
      <c r="X154" s="18"/>
      <c r="Y154" s="19">
        <f t="shared" si="34"/>
        <v>0.66666666666666663</v>
      </c>
      <c r="Z154" s="19">
        <f t="shared" si="35"/>
        <v>0.79166666666666663</v>
      </c>
      <c r="AA154" s="16" t="str">
        <f t="shared" si="36"/>
        <v xml:space="preserve"> v </v>
      </c>
      <c r="AB154" s="18" t="str">
        <f t="shared" si="36"/>
        <v>College BK</v>
      </c>
      <c r="AC154" s="18" t="str">
        <f t="shared" si="36"/>
        <v xml:space="preserve"> v </v>
      </c>
      <c r="AD154" s="18" t="str">
        <f t="shared" si="37"/>
        <v>Primary</v>
      </c>
      <c r="AE154" s="36" t="str">
        <f t="shared" si="26"/>
        <v/>
      </c>
    </row>
    <row r="155" spans="1:31">
      <c r="A155" t="s">
        <v>420</v>
      </c>
      <c r="B155" t="s">
        <v>420</v>
      </c>
      <c r="E155">
        <v>68</v>
      </c>
      <c r="F155" t="str">
        <f t="shared" si="22"/>
        <v/>
      </c>
      <c r="G155" t="str">
        <f t="shared" si="23"/>
        <v/>
      </c>
      <c r="H155" t="s">
        <v>62</v>
      </c>
      <c r="J155" t="str">
        <f t="shared" si="27"/>
        <v xml:space="preserve"> v </v>
      </c>
      <c r="L155" t="str">
        <f t="shared" si="28"/>
        <v xml:space="preserve"> v </v>
      </c>
      <c r="M155" t="str">
        <f t="shared" si="24"/>
        <v/>
      </c>
      <c r="N155" t="str">
        <f t="shared" si="25"/>
        <v/>
      </c>
      <c r="O155" t="s">
        <v>62</v>
      </c>
      <c r="Q155" s="11"/>
      <c r="R155" s="15">
        <f t="shared" si="29"/>
        <v>0.66666666666666663</v>
      </c>
      <c r="S155" s="11" t="str">
        <f t="shared" si="30"/>
        <v xml:space="preserve"> v </v>
      </c>
      <c r="T155" s="14" t="str">
        <f t="shared" si="31"/>
        <v>College BK</v>
      </c>
      <c r="U155" s="14" t="str">
        <f t="shared" si="32"/>
        <v xml:space="preserve"> v </v>
      </c>
      <c r="V155" s="14" t="str">
        <f t="shared" si="33"/>
        <v>Primary</v>
      </c>
      <c r="X155" s="18"/>
      <c r="Y155" s="19">
        <f t="shared" si="34"/>
        <v>0.66666666666666663</v>
      </c>
      <c r="Z155" s="19">
        <f t="shared" si="35"/>
        <v>0.79166666666666663</v>
      </c>
      <c r="AA155" s="16" t="str">
        <f t="shared" si="36"/>
        <v xml:space="preserve"> v </v>
      </c>
      <c r="AB155" s="18" t="str">
        <f t="shared" si="36"/>
        <v>College BK</v>
      </c>
      <c r="AC155" s="18" t="str">
        <f t="shared" si="36"/>
        <v xml:space="preserve"> v </v>
      </c>
      <c r="AD155" s="18" t="str">
        <f t="shared" si="37"/>
        <v>Primary</v>
      </c>
      <c r="AE155" s="36" t="str">
        <f t="shared" si="26"/>
        <v/>
      </c>
    </row>
    <row r="156" spans="1:31">
      <c r="A156" t="s">
        <v>288</v>
      </c>
      <c r="B156" t="s">
        <v>288</v>
      </c>
      <c r="E156">
        <v>69</v>
      </c>
      <c r="F156" t="str">
        <f t="shared" si="22"/>
        <v/>
      </c>
      <c r="G156" t="str">
        <f t="shared" si="23"/>
        <v/>
      </c>
      <c r="H156" t="s">
        <v>62</v>
      </c>
      <c r="J156" t="str">
        <f t="shared" si="27"/>
        <v xml:space="preserve"> v </v>
      </c>
      <c r="L156" t="str">
        <f t="shared" si="28"/>
        <v xml:space="preserve"> v </v>
      </c>
      <c r="M156" t="str">
        <f t="shared" si="24"/>
        <v/>
      </c>
      <c r="N156" t="str">
        <f t="shared" si="25"/>
        <v/>
      </c>
      <c r="O156" t="s">
        <v>62</v>
      </c>
      <c r="Q156" s="11"/>
      <c r="R156" s="15">
        <f t="shared" si="29"/>
        <v>0.66666666666666663</v>
      </c>
      <c r="S156" s="11" t="str">
        <f t="shared" si="30"/>
        <v xml:space="preserve"> v </v>
      </c>
      <c r="T156" s="14" t="str">
        <f t="shared" si="31"/>
        <v>College BK</v>
      </c>
      <c r="U156" s="14" t="str">
        <f t="shared" si="32"/>
        <v xml:space="preserve"> v </v>
      </c>
      <c r="V156" s="14" t="str">
        <f t="shared" si="33"/>
        <v>Primary</v>
      </c>
      <c r="X156" s="18"/>
      <c r="Y156" s="19">
        <f t="shared" si="34"/>
        <v>0.66666666666666663</v>
      </c>
      <c r="Z156" s="19">
        <f t="shared" si="35"/>
        <v>0.79166666666666663</v>
      </c>
      <c r="AA156" s="16" t="str">
        <f t="shared" si="36"/>
        <v xml:space="preserve"> v </v>
      </c>
      <c r="AB156" s="18" t="str">
        <f t="shared" si="36"/>
        <v>College BK</v>
      </c>
      <c r="AC156" s="18" t="str">
        <f t="shared" si="36"/>
        <v xml:space="preserve"> v </v>
      </c>
      <c r="AD156" s="18" t="str">
        <f t="shared" si="37"/>
        <v>Primary</v>
      </c>
      <c r="AE156" s="36" t="str">
        <f t="shared" si="26"/>
        <v/>
      </c>
    </row>
    <row r="157" spans="1:31">
      <c r="A157" t="s">
        <v>289</v>
      </c>
      <c r="B157" t="s">
        <v>289</v>
      </c>
      <c r="E157">
        <v>70</v>
      </c>
      <c r="F157" t="str">
        <f t="shared" si="22"/>
        <v/>
      </c>
      <c r="G157" t="str">
        <f t="shared" si="23"/>
        <v/>
      </c>
      <c r="H157" t="s">
        <v>62</v>
      </c>
      <c r="J157" t="str">
        <f t="shared" si="27"/>
        <v xml:space="preserve"> v </v>
      </c>
      <c r="L157" t="str">
        <f t="shared" si="28"/>
        <v xml:space="preserve"> v </v>
      </c>
      <c r="M157" t="str">
        <f t="shared" si="24"/>
        <v/>
      </c>
      <c r="N157" t="str">
        <f t="shared" si="25"/>
        <v/>
      </c>
      <c r="O157" t="s">
        <v>62</v>
      </c>
      <c r="Q157" s="11"/>
      <c r="R157" s="15">
        <f t="shared" si="29"/>
        <v>0.66666666666666663</v>
      </c>
      <c r="S157" s="11" t="str">
        <f t="shared" si="30"/>
        <v xml:space="preserve"> v </v>
      </c>
      <c r="T157" s="14" t="str">
        <f t="shared" si="31"/>
        <v>College BK</v>
      </c>
      <c r="U157" s="14" t="str">
        <f t="shared" si="32"/>
        <v xml:space="preserve"> v </v>
      </c>
      <c r="V157" s="14" t="str">
        <f t="shared" si="33"/>
        <v>Primary</v>
      </c>
      <c r="X157" s="18"/>
      <c r="Y157" s="19">
        <f t="shared" si="34"/>
        <v>0.66666666666666663</v>
      </c>
      <c r="Z157" s="19">
        <f t="shared" si="35"/>
        <v>0.79166666666666663</v>
      </c>
      <c r="AA157" s="16" t="str">
        <f t="shared" si="36"/>
        <v xml:space="preserve"> v </v>
      </c>
      <c r="AB157" s="18" t="str">
        <f t="shared" si="36"/>
        <v>College BK</v>
      </c>
      <c r="AC157" s="18" t="str">
        <f t="shared" si="36"/>
        <v xml:space="preserve"> v </v>
      </c>
      <c r="AD157" s="18" t="str">
        <f t="shared" si="37"/>
        <v>Primary</v>
      </c>
      <c r="AE157" s="36" t="str">
        <f t="shared" si="26"/>
        <v/>
      </c>
    </row>
    <row r="158" spans="1:31">
      <c r="A158" t="s">
        <v>291</v>
      </c>
      <c r="B158" t="s">
        <v>291</v>
      </c>
      <c r="E158">
        <v>71</v>
      </c>
      <c r="F158" t="str">
        <f t="shared" si="22"/>
        <v/>
      </c>
      <c r="G158" t="str">
        <f t="shared" si="23"/>
        <v/>
      </c>
      <c r="H158" t="s">
        <v>62</v>
      </c>
      <c r="J158" t="str">
        <f t="shared" si="27"/>
        <v xml:space="preserve"> v </v>
      </c>
      <c r="L158" t="str">
        <f t="shared" si="28"/>
        <v xml:space="preserve"> v </v>
      </c>
      <c r="M158" t="str">
        <f t="shared" si="24"/>
        <v/>
      </c>
      <c r="N158" t="str">
        <f t="shared" si="25"/>
        <v/>
      </c>
      <c r="O158" t="s">
        <v>62</v>
      </c>
      <c r="Q158" s="11"/>
      <c r="R158" s="15">
        <f t="shared" si="29"/>
        <v>0.66666666666666663</v>
      </c>
      <c r="S158" s="11" t="str">
        <f t="shared" si="30"/>
        <v xml:space="preserve"> v </v>
      </c>
      <c r="T158" s="14" t="str">
        <f t="shared" si="31"/>
        <v>College BK</v>
      </c>
      <c r="U158" s="14" t="str">
        <f t="shared" si="32"/>
        <v xml:space="preserve"> v </v>
      </c>
      <c r="V158" s="14" t="str">
        <f t="shared" si="33"/>
        <v>Primary</v>
      </c>
      <c r="X158" s="18"/>
      <c r="Y158" s="19">
        <f t="shared" si="34"/>
        <v>0.66666666666666663</v>
      </c>
      <c r="Z158" s="19">
        <f t="shared" si="35"/>
        <v>0.79166666666666663</v>
      </c>
      <c r="AA158" s="16" t="str">
        <f t="shared" si="36"/>
        <v xml:space="preserve"> v </v>
      </c>
      <c r="AB158" s="18" t="str">
        <f t="shared" si="36"/>
        <v>College BK</v>
      </c>
      <c r="AC158" s="18" t="str">
        <f t="shared" si="36"/>
        <v xml:space="preserve"> v </v>
      </c>
      <c r="AD158" s="18" t="str">
        <f t="shared" si="37"/>
        <v>Primary</v>
      </c>
      <c r="AE158" s="36" t="str">
        <f t="shared" si="26"/>
        <v/>
      </c>
    </row>
    <row r="159" spans="1:31">
      <c r="A159" t="s">
        <v>411</v>
      </c>
      <c r="B159" t="s">
        <v>411</v>
      </c>
      <c r="E159">
        <v>72</v>
      </c>
      <c r="F159" t="str">
        <f t="shared" si="22"/>
        <v/>
      </c>
      <c r="G159" t="str">
        <f t="shared" si="23"/>
        <v/>
      </c>
      <c r="H159" t="s">
        <v>62</v>
      </c>
      <c r="J159" t="str">
        <f t="shared" si="27"/>
        <v xml:space="preserve"> v </v>
      </c>
      <c r="L159" t="str">
        <f t="shared" si="28"/>
        <v xml:space="preserve"> v </v>
      </c>
      <c r="M159" t="str">
        <f t="shared" si="24"/>
        <v/>
      </c>
      <c r="N159" t="str">
        <f t="shared" si="25"/>
        <v/>
      </c>
      <c r="O159" t="s">
        <v>62</v>
      </c>
      <c r="Q159" s="11"/>
      <c r="R159" s="15">
        <f t="shared" si="29"/>
        <v>0.66666666666666663</v>
      </c>
      <c r="S159" s="11" t="str">
        <f t="shared" si="30"/>
        <v xml:space="preserve"> v </v>
      </c>
      <c r="T159" s="14" t="str">
        <f t="shared" si="31"/>
        <v>College BK</v>
      </c>
      <c r="U159" s="14" t="str">
        <f t="shared" si="32"/>
        <v xml:space="preserve"> v </v>
      </c>
      <c r="V159" s="14" t="str">
        <f t="shared" si="33"/>
        <v>Primary</v>
      </c>
      <c r="X159" s="18"/>
      <c r="Y159" s="19">
        <f t="shared" si="34"/>
        <v>0.66666666666666663</v>
      </c>
      <c r="Z159" s="19">
        <f t="shared" si="35"/>
        <v>0.79166666666666663</v>
      </c>
      <c r="AA159" s="16" t="str">
        <f t="shared" si="36"/>
        <v xml:space="preserve"> v </v>
      </c>
      <c r="AB159" s="18" t="str">
        <f t="shared" si="36"/>
        <v>College BK</v>
      </c>
      <c r="AC159" s="18" t="str">
        <f t="shared" si="36"/>
        <v xml:space="preserve"> v </v>
      </c>
      <c r="AD159" s="18" t="str">
        <f t="shared" si="37"/>
        <v>Primary</v>
      </c>
      <c r="AE159" s="36" t="str">
        <f t="shared" si="26"/>
        <v/>
      </c>
    </row>
    <row r="160" spans="1:31">
      <c r="A160" t="s">
        <v>332</v>
      </c>
      <c r="B160" t="s">
        <v>294</v>
      </c>
      <c r="E160">
        <v>73</v>
      </c>
      <c r="F160" t="str">
        <f t="shared" si="22"/>
        <v/>
      </c>
      <c r="G160" t="str">
        <f t="shared" si="23"/>
        <v/>
      </c>
      <c r="H160" t="s">
        <v>62</v>
      </c>
      <c r="J160" t="str">
        <f t="shared" si="27"/>
        <v xml:space="preserve"> v </v>
      </c>
      <c r="L160" t="str">
        <f t="shared" si="28"/>
        <v xml:space="preserve"> v </v>
      </c>
      <c r="M160" t="str">
        <f t="shared" si="24"/>
        <v/>
      </c>
      <c r="N160" t="str">
        <f t="shared" si="25"/>
        <v/>
      </c>
      <c r="O160" t="s">
        <v>62</v>
      </c>
      <c r="Q160" s="11"/>
      <c r="R160" s="15">
        <f t="shared" si="29"/>
        <v>0.66666666666666663</v>
      </c>
      <c r="S160" s="11" t="str">
        <f t="shared" si="30"/>
        <v xml:space="preserve"> v </v>
      </c>
      <c r="T160" s="14" t="str">
        <f t="shared" si="31"/>
        <v>College BK</v>
      </c>
      <c r="U160" s="14" t="str">
        <f t="shared" si="32"/>
        <v xml:space="preserve"> v </v>
      </c>
      <c r="V160" s="14" t="str">
        <f t="shared" si="33"/>
        <v>Primary</v>
      </c>
      <c r="X160" s="18"/>
      <c r="Y160" s="19">
        <f t="shared" si="34"/>
        <v>0.66666666666666663</v>
      </c>
      <c r="Z160" s="19">
        <f t="shared" si="35"/>
        <v>0.79166666666666663</v>
      </c>
      <c r="AA160" s="16" t="str">
        <f t="shared" si="36"/>
        <v xml:space="preserve"> v </v>
      </c>
      <c r="AB160" s="18" t="str">
        <f t="shared" si="36"/>
        <v>College BK</v>
      </c>
      <c r="AC160" s="18" t="str">
        <f t="shared" si="36"/>
        <v xml:space="preserve"> v </v>
      </c>
      <c r="AD160" s="18" t="str">
        <f t="shared" si="37"/>
        <v>Primary</v>
      </c>
      <c r="AE160" s="36" t="str">
        <f t="shared" si="26"/>
        <v/>
      </c>
    </row>
    <row r="161" spans="1:31">
      <c r="A161" t="s">
        <v>292</v>
      </c>
      <c r="B161" t="s">
        <v>292</v>
      </c>
      <c r="E161">
        <v>74</v>
      </c>
      <c r="F161" t="str">
        <f t="shared" si="22"/>
        <v/>
      </c>
      <c r="G161" t="str">
        <f t="shared" si="23"/>
        <v/>
      </c>
      <c r="H161" t="s">
        <v>62</v>
      </c>
      <c r="J161" t="str">
        <f t="shared" si="27"/>
        <v xml:space="preserve"> v </v>
      </c>
      <c r="L161" t="str">
        <f t="shared" si="28"/>
        <v xml:space="preserve"> v </v>
      </c>
      <c r="M161" t="str">
        <f t="shared" si="24"/>
        <v/>
      </c>
      <c r="N161" t="str">
        <f t="shared" si="25"/>
        <v/>
      </c>
      <c r="O161" t="s">
        <v>62</v>
      </c>
      <c r="Q161" s="11"/>
      <c r="R161" s="15">
        <f t="shared" si="29"/>
        <v>0.66666666666666663</v>
      </c>
      <c r="S161" s="11" t="str">
        <f t="shared" si="30"/>
        <v xml:space="preserve"> v </v>
      </c>
      <c r="T161" s="14" t="str">
        <f t="shared" si="31"/>
        <v>College BK</v>
      </c>
      <c r="U161" s="14" t="str">
        <f t="shared" si="32"/>
        <v xml:space="preserve"> v </v>
      </c>
      <c r="V161" s="14" t="str">
        <f t="shared" si="33"/>
        <v>Primary</v>
      </c>
      <c r="X161" s="18"/>
      <c r="Y161" s="19">
        <f t="shared" si="34"/>
        <v>0.66666666666666663</v>
      </c>
      <c r="Z161" s="19">
        <f t="shared" si="35"/>
        <v>0.79166666666666663</v>
      </c>
      <c r="AA161" s="16" t="str">
        <f t="shared" si="36"/>
        <v xml:space="preserve"> v </v>
      </c>
      <c r="AB161" s="18" t="str">
        <f t="shared" si="36"/>
        <v>College BK</v>
      </c>
      <c r="AC161" s="18" t="str">
        <f t="shared" si="36"/>
        <v xml:space="preserve"> v </v>
      </c>
      <c r="AD161" s="18" t="str">
        <f t="shared" si="37"/>
        <v>Primary</v>
      </c>
      <c r="AE161" s="36" t="str">
        <f t="shared" si="26"/>
        <v/>
      </c>
    </row>
    <row r="162" spans="1:31">
      <c r="A162" t="s">
        <v>293</v>
      </c>
      <c r="B162" t="s">
        <v>293</v>
      </c>
      <c r="E162">
        <v>75</v>
      </c>
      <c r="F162" t="str">
        <f t="shared" si="22"/>
        <v/>
      </c>
      <c r="G162" t="str">
        <f t="shared" si="23"/>
        <v/>
      </c>
      <c r="H162" t="s">
        <v>62</v>
      </c>
      <c r="J162" t="str">
        <f t="shared" si="27"/>
        <v xml:space="preserve"> v </v>
      </c>
      <c r="L162" t="str">
        <f t="shared" si="28"/>
        <v xml:space="preserve"> v </v>
      </c>
      <c r="M162" t="str">
        <f t="shared" si="24"/>
        <v/>
      </c>
      <c r="N162" t="str">
        <f t="shared" si="25"/>
        <v/>
      </c>
      <c r="O162" t="s">
        <v>62</v>
      </c>
      <c r="Q162" s="11"/>
      <c r="R162" s="15">
        <f t="shared" si="29"/>
        <v>0.66666666666666663</v>
      </c>
      <c r="S162" s="11" t="str">
        <f t="shared" si="30"/>
        <v xml:space="preserve"> v </v>
      </c>
      <c r="T162" s="14" t="str">
        <f t="shared" si="31"/>
        <v>College BK</v>
      </c>
      <c r="U162" s="14" t="str">
        <f t="shared" si="32"/>
        <v xml:space="preserve"> v </v>
      </c>
      <c r="V162" s="14" t="str">
        <f t="shared" si="33"/>
        <v>Primary</v>
      </c>
      <c r="X162" s="18"/>
      <c r="Y162" s="19">
        <f t="shared" si="34"/>
        <v>0.66666666666666663</v>
      </c>
      <c r="Z162" s="19">
        <f t="shared" si="35"/>
        <v>0.79166666666666663</v>
      </c>
      <c r="AA162" s="16" t="str">
        <f t="shared" si="36"/>
        <v xml:space="preserve"> v </v>
      </c>
      <c r="AB162" s="18" t="str">
        <f t="shared" si="36"/>
        <v>College BK</v>
      </c>
      <c r="AC162" s="18" t="str">
        <f t="shared" si="36"/>
        <v xml:space="preserve"> v </v>
      </c>
      <c r="AD162" s="18" t="str">
        <f t="shared" si="37"/>
        <v>Primary</v>
      </c>
      <c r="AE162" s="36" t="str">
        <f t="shared" si="26"/>
        <v/>
      </c>
    </row>
    <row r="163" spans="1:31">
      <c r="A163" t="s">
        <v>397</v>
      </c>
      <c r="B163" t="s">
        <v>397</v>
      </c>
      <c r="E163">
        <v>76</v>
      </c>
      <c r="F163" t="str">
        <f t="shared" si="22"/>
        <v/>
      </c>
      <c r="G163" t="str">
        <f t="shared" si="23"/>
        <v/>
      </c>
      <c r="H163" t="s">
        <v>62</v>
      </c>
      <c r="J163" t="str">
        <f t="shared" si="27"/>
        <v xml:space="preserve"> v </v>
      </c>
      <c r="L163" t="str">
        <f t="shared" si="28"/>
        <v xml:space="preserve"> v </v>
      </c>
      <c r="M163" t="str">
        <f t="shared" si="24"/>
        <v/>
      </c>
      <c r="N163" t="str">
        <f t="shared" si="25"/>
        <v/>
      </c>
      <c r="O163" t="s">
        <v>62</v>
      </c>
      <c r="Q163" s="11"/>
      <c r="R163" s="15">
        <f t="shared" si="29"/>
        <v>0.66666666666666663</v>
      </c>
      <c r="S163" s="11" t="str">
        <f t="shared" si="30"/>
        <v xml:space="preserve"> v </v>
      </c>
      <c r="T163" s="14" t="str">
        <f t="shared" si="31"/>
        <v>College BK</v>
      </c>
      <c r="U163" s="14" t="str">
        <f t="shared" si="32"/>
        <v xml:space="preserve"> v </v>
      </c>
      <c r="V163" s="14" t="str">
        <f t="shared" si="33"/>
        <v>Primary</v>
      </c>
      <c r="X163" s="18"/>
      <c r="Y163" s="19">
        <f t="shared" si="34"/>
        <v>0.66666666666666663</v>
      </c>
      <c r="Z163" s="19">
        <f t="shared" si="35"/>
        <v>0.79166666666666663</v>
      </c>
      <c r="AA163" s="16" t="str">
        <f t="shared" si="36"/>
        <v xml:space="preserve"> v </v>
      </c>
      <c r="AB163" s="18" t="str">
        <f t="shared" si="36"/>
        <v>College BK</v>
      </c>
      <c r="AC163" s="18" t="str">
        <f t="shared" si="36"/>
        <v xml:space="preserve"> v </v>
      </c>
      <c r="AD163" s="18" t="str">
        <f t="shared" si="37"/>
        <v>Primary</v>
      </c>
      <c r="AE163" s="36" t="str">
        <f t="shared" si="26"/>
        <v/>
      </c>
    </row>
    <row r="164" spans="1:31">
      <c r="A164" t="s">
        <v>295</v>
      </c>
      <c r="B164" t="s">
        <v>295</v>
      </c>
    </row>
    <row r="165" spans="1:31">
      <c r="A165" t="s">
        <v>296</v>
      </c>
      <c r="B165" t="s">
        <v>296</v>
      </c>
    </row>
    <row r="166" spans="1:31">
      <c r="A166" t="s">
        <v>297</v>
      </c>
      <c r="B166" t="s">
        <v>297</v>
      </c>
    </row>
    <row r="167" spans="1:31">
      <c r="A167" t="s">
        <v>412</v>
      </c>
      <c r="B167" t="s">
        <v>412</v>
      </c>
    </row>
    <row r="168" spans="1:31">
      <c r="A168" t="s">
        <v>298</v>
      </c>
      <c r="B168" t="s">
        <v>298</v>
      </c>
    </row>
    <row r="169" spans="1:31">
      <c r="A169" t="s">
        <v>413</v>
      </c>
      <c r="B169" t="s">
        <v>413</v>
      </c>
      <c r="Q169" t="s">
        <v>396</v>
      </c>
    </row>
    <row r="170" spans="1:31">
      <c r="A170" t="s">
        <v>299</v>
      </c>
      <c r="B170" t="s">
        <v>299</v>
      </c>
      <c r="Q170" t="s">
        <v>392</v>
      </c>
    </row>
    <row r="171" spans="1:31">
      <c r="A171" t="s">
        <v>285</v>
      </c>
      <c r="B171" t="s">
        <v>285</v>
      </c>
      <c r="Q171" t="s">
        <v>393</v>
      </c>
    </row>
    <row r="172" spans="1:31">
      <c r="A172" t="s">
        <v>300</v>
      </c>
      <c r="B172" t="s">
        <v>300</v>
      </c>
      <c r="Q172" t="s">
        <v>394</v>
      </c>
    </row>
    <row r="173" spans="1:31">
      <c r="A173" t="s">
        <v>414</v>
      </c>
      <c r="B173" t="s">
        <v>414</v>
      </c>
      <c r="Q173" t="s">
        <v>395</v>
      </c>
    </row>
    <row r="174" spans="1:31">
      <c r="A174" t="s">
        <v>424</v>
      </c>
      <c r="B174" t="s">
        <v>424</v>
      </c>
    </row>
    <row r="175" spans="1:31">
      <c r="A175" t="s">
        <v>149</v>
      </c>
      <c r="B175" t="s">
        <v>149</v>
      </c>
    </row>
    <row r="176" spans="1:31">
      <c r="A176" t="s">
        <v>425</v>
      </c>
      <c r="B176" t="s">
        <v>425</v>
      </c>
    </row>
    <row r="177" spans="1:2">
      <c r="A177" t="s">
        <v>301</v>
      </c>
      <c r="B177" t="s">
        <v>301</v>
      </c>
    </row>
    <row r="178" spans="1:2">
      <c r="A178" t="s">
        <v>302</v>
      </c>
      <c r="B178" t="s">
        <v>302</v>
      </c>
    </row>
    <row r="179" spans="1:2">
      <c r="A179" t="s">
        <v>303</v>
      </c>
      <c r="B179" t="s">
        <v>303</v>
      </c>
    </row>
    <row r="180" spans="1:2">
      <c r="A180" t="s">
        <v>415</v>
      </c>
      <c r="B180" t="s">
        <v>415</v>
      </c>
    </row>
    <row r="181" spans="1:2">
      <c r="A181" t="s">
        <v>416</v>
      </c>
      <c r="B181" t="s">
        <v>416</v>
      </c>
    </row>
    <row r="182" spans="1:2">
      <c r="A182" t="s">
        <v>145</v>
      </c>
      <c r="B182" t="s">
        <v>30</v>
      </c>
    </row>
    <row r="183" spans="1:2">
      <c r="A183" t="s">
        <v>304</v>
      </c>
      <c r="B183" t="s">
        <v>304</v>
      </c>
    </row>
    <row r="184" spans="1:2">
      <c r="A184" t="s">
        <v>305</v>
      </c>
      <c r="B184" t="s">
        <v>305</v>
      </c>
    </row>
    <row r="185" spans="1:2">
      <c r="A185" t="s">
        <v>306</v>
      </c>
      <c r="B185" t="s">
        <v>306</v>
      </c>
    </row>
    <row r="186" spans="1:2">
      <c r="A186" t="s">
        <v>307</v>
      </c>
      <c r="B186" t="s">
        <v>307</v>
      </c>
    </row>
    <row r="187" spans="1:2">
      <c r="A187" t="s">
        <v>308</v>
      </c>
      <c r="B187" t="s">
        <v>308</v>
      </c>
    </row>
    <row r="188" spans="1:2">
      <c r="A188" t="s">
        <v>309</v>
      </c>
      <c r="B188" t="s">
        <v>309</v>
      </c>
    </row>
    <row r="189" spans="1:2">
      <c r="A189" t="s">
        <v>334</v>
      </c>
      <c r="B189" t="s">
        <v>54</v>
      </c>
    </row>
    <row r="190" spans="1:2">
      <c r="A190" t="s">
        <v>310</v>
      </c>
      <c r="B190" t="s">
        <v>310</v>
      </c>
    </row>
    <row r="191" spans="1:2">
      <c r="A191" t="s">
        <v>211</v>
      </c>
      <c r="B191" t="s">
        <v>211</v>
      </c>
    </row>
    <row r="192" spans="1:2">
      <c r="A192" t="s">
        <v>163</v>
      </c>
      <c r="B192" t="s">
        <v>163</v>
      </c>
    </row>
    <row r="193" spans="1:2">
      <c r="A193" t="s">
        <v>311</v>
      </c>
      <c r="B193" t="s">
        <v>311</v>
      </c>
    </row>
    <row r="194" spans="1:2">
      <c r="A194" t="s">
        <v>417</v>
      </c>
      <c r="B194" t="s">
        <v>417</v>
      </c>
    </row>
    <row r="195" spans="1:2">
      <c r="A195" t="s">
        <v>312</v>
      </c>
      <c r="B195" t="s">
        <v>312</v>
      </c>
    </row>
    <row r="196" spans="1:2">
      <c r="A196" t="s">
        <v>314</v>
      </c>
      <c r="B196" t="s">
        <v>314</v>
      </c>
    </row>
    <row r="197" spans="1:2">
      <c r="A197" t="s">
        <v>315</v>
      </c>
      <c r="B197" t="s">
        <v>315</v>
      </c>
    </row>
    <row r="198" spans="1:2">
      <c r="A198" t="s">
        <v>316</v>
      </c>
      <c r="B198" t="s">
        <v>316</v>
      </c>
    </row>
    <row r="199" spans="1:2">
      <c r="A199" t="s">
        <v>317</v>
      </c>
      <c r="B199" t="s">
        <v>317</v>
      </c>
    </row>
    <row r="200" spans="1:2">
      <c r="A200" t="s">
        <v>336</v>
      </c>
      <c r="B200" t="s">
        <v>318</v>
      </c>
    </row>
    <row r="201" spans="1:2">
      <c r="A201" t="s">
        <v>329</v>
      </c>
      <c r="B201" t="s">
        <v>252</v>
      </c>
    </row>
    <row r="202" spans="1:2">
      <c r="A202" t="s">
        <v>147</v>
      </c>
      <c r="B202" t="s">
        <v>61</v>
      </c>
    </row>
    <row r="203" spans="1:2">
      <c r="A203" t="s">
        <v>331</v>
      </c>
      <c r="B203" t="s">
        <v>290</v>
      </c>
    </row>
    <row r="204" spans="1:2">
      <c r="A204" t="s">
        <v>333</v>
      </c>
      <c r="B204" t="s">
        <v>52</v>
      </c>
    </row>
    <row r="205" spans="1:2">
      <c r="A205" t="s">
        <v>319</v>
      </c>
      <c r="B205" t="s">
        <v>319</v>
      </c>
    </row>
    <row r="206" spans="1:2">
      <c r="A206" t="s">
        <v>418</v>
      </c>
      <c r="B206" t="s">
        <v>418</v>
      </c>
    </row>
    <row r="207" spans="1:2">
      <c r="A207" t="s">
        <v>335</v>
      </c>
      <c r="B207" t="s">
        <v>313</v>
      </c>
    </row>
    <row r="208" spans="1:2">
      <c r="A208" t="s">
        <v>146</v>
      </c>
      <c r="B208" t="s">
        <v>36</v>
      </c>
    </row>
    <row r="209" spans="1:2">
      <c r="A209" t="s">
        <v>320</v>
      </c>
      <c r="B209" t="s">
        <v>320</v>
      </c>
    </row>
    <row r="210" spans="1:2">
      <c r="A210" t="s">
        <v>321</v>
      </c>
      <c r="B210" t="s">
        <v>321</v>
      </c>
    </row>
    <row r="211" spans="1:2">
      <c r="A211" t="s">
        <v>322</v>
      </c>
      <c r="B211" t="s">
        <v>322</v>
      </c>
    </row>
    <row r="212" spans="1:2">
      <c r="A212" t="s">
        <v>323</v>
      </c>
      <c r="B212" t="s">
        <v>323</v>
      </c>
    </row>
    <row r="213" spans="1:2">
      <c r="A213" t="s">
        <v>156</v>
      </c>
      <c r="B213" t="s">
        <v>156</v>
      </c>
    </row>
    <row r="214" spans="1:2">
      <c r="A214" t="s">
        <v>419</v>
      </c>
      <c r="B214" t="s">
        <v>419</v>
      </c>
    </row>
    <row r="215" spans="1:2">
      <c r="A215" t="s">
        <v>324</v>
      </c>
      <c r="B215" t="s">
        <v>324</v>
      </c>
    </row>
    <row r="216" spans="1:2">
      <c r="A216" t="s">
        <v>325</v>
      </c>
      <c r="B216" t="s">
        <v>325</v>
      </c>
    </row>
    <row r="217" spans="1:2">
      <c r="A217" t="s">
        <v>326</v>
      </c>
      <c r="B217" t="s">
        <v>326</v>
      </c>
    </row>
    <row r="218" spans="1:2">
      <c r="A218" t="s">
        <v>327</v>
      </c>
      <c r="B218" t="s">
        <v>327</v>
      </c>
    </row>
    <row r="219" spans="1:2">
      <c r="A219" t="s">
        <v>328</v>
      </c>
      <c r="B219" t="s">
        <v>328</v>
      </c>
    </row>
    <row r="220" spans="1:2">
      <c r="A220" t="s">
        <v>471</v>
      </c>
      <c r="B220" t="s">
        <v>471</v>
      </c>
    </row>
    <row r="221" spans="1:2">
      <c r="A221" t="s">
        <v>479</v>
      </c>
      <c r="B221" t="s">
        <v>479</v>
      </c>
    </row>
    <row r="222" spans="1:2">
      <c r="A222" t="s">
        <v>480</v>
      </c>
      <c r="B222" t="s">
        <v>480</v>
      </c>
    </row>
    <row r="223" spans="1:2">
      <c r="A223" t="s">
        <v>481</v>
      </c>
      <c r="B223" t="s">
        <v>257</v>
      </c>
    </row>
    <row r="224" spans="1:2">
      <c r="A224" t="s">
        <v>482</v>
      </c>
      <c r="B224" t="s">
        <v>482</v>
      </c>
    </row>
    <row r="225" spans="1:2">
      <c r="A225" t="s">
        <v>483</v>
      </c>
      <c r="B225" t="s">
        <v>483</v>
      </c>
    </row>
    <row r="226" spans="1:2">
      <c r="A226" t="s">
        <v>484</v>
      </c>
      <c r="B226" t="s">
        <v>484</v>
      </c>
    </row>
    <row r="227" spans="1:2">
      <c r="A227" t="s">
        <v>485</v>
      </c>
      <c r="B227" t="s">
        <v>1151</v>
      </c>
    </row>
    <row r="228" spans="1:2">
      <c r="A228" t="s">
        <v>486</v>
      </c>
      <c r="B228" t="s">
        <v>486</v>
      </c>
    </row>
    <row r="229" spans="1:2">
      <c r="A229" t="s">
        <v>487</v>
      </c>
      <c r="B229" t="s">
        <v>487</v>
      </c>
    </row>
    <row r="230" spans="1:2">
      <c r="A230" t="s">
        <v>488</v>
      </c>
      <c r="B230" t="s">
        <v>488</v>
      </c>
    </row>
    <row r="231" spans="1:2">
      <c r="A231" t="s">
        <v>489</v>
      </c>
      <c r="B231" t="s">
        <v>275</v>
      </c>
    </row>
    <row r="232" spans="1:2">
      <c r="A232" t="s">
        <v>490</v>
      </c>
      <c r="B232" t="s">
        <v>490</v>
      </c>
    </row>
    <row r="233" spans="1:2">
      <c r="A233" t="s">
        <v>491</v>
      </c>
      <c r="B233" t="s">
        <v>282</v>
      </c>
    </row>
    <row r="234" spans="1:2">
      <c r="A234" t="s">
        <v>492</v>
      </c>
      <c r="B234" t="s">
        <v>420</v>
      </c>
    </row>
    <row r="235" spans="1:2">
      <c r="A235" t="s">
        <v>494</v>
      </c>
      <c r="B235" t="s">
        <v>494</v>
      </c>
    </row>
    <row r="236" spans="1:2">
      <c r="A236" t="s">
        <v>493</v>
      </c>
      <c r="B236" t="s">
        <v>306</v>
      </c>
    </row>
    <row r="237" spans="1:2">
      <c r="A237" t="s">
        <v>201</v>
      </c>
      <c r="B237" t="s">
        <v>201</v>
      </c>
    </row>
    <row r="238" spans="1:2">
      <c r="A238" t="s">
        <v>495</v>
      </c>
      <c r="B238" t="s">
        <v>495</v>
      </c>
    </row>
    <row r="239" spans="1:2">
      <c r="A239" t="s">
        <v>496</v>
      </c>
      <c r="B239" t="s">
        <v>496</v>
      </c>
    </row>
    <row r="240" spans="1:2">
      <c r="A240" t="s">
        <v>261</v>
      </c>
      <c r="B240" t="s">
        <v>422</v>
      </c>
    </row>
    <row r="241" spans="1:3">
      <c r="A241" t="s">
        <v>497</v>
      </c>
      <c r="B241" t="s">
        <v>497</v>
      </c>
    </row>
    <row r="242" spans="1:3">
      <c r="A242" t="s">
        <v>498</v>
      </c>
      <c r="B242" t="s">
        <v>498</v>
      </c>
    </row>
    <row r="243" spans="1:3">
      <c r="A243" t="s">
        <v>499</v>
      </c>
      <c r="B243" t="s">
        <v>499</v>
      </c>
    </row>
    <row r="244" spans="1:3">
      <c r="A244" t="s">
        <v>849</v>
      </c>
      <c r="B244" t="s">
        <v>279</v>
      </c>
    </row>
    <row r="245" spans="1:3">
      <c r="A245" t="s">
        <v>1121</v>
      </c>
      <c r="B245" t="s">
        <v>918</v>
      </c>
      <c r="C245">
        <v>504</v>
      </c>
    </row>
    <row r="247" spans="1:3">
      <c r="A247" t="s">
        <v>576</v>
      </c>
      <c r="B247" t="s">
        <v>590</v>
      </c>
      <c r="C247">
        <v>411</v>
      </c>
    </row>
    <row r="248" spans="1:3">
      <c r="A248" t="s">
        <v>577</v>
      </c>
      <c r="B248" t="s">
        <v>590</v>
      </c>
      <c r="C248">
        <v>411</v>
      </c>
    </row>
    <row r="249" spans="1:3">
      <c r="A249" t="s">
        <v>579</v>
      </c>
      <c r="B249" t="s">
        <v>590</v>
      </c>
      <c r="C249">
        <v>411</v>
      </c>
    </row>
    <row r="250" spans="1:3">
      <c r="A250" t="s">
        <v>673</v>
      </c>
      <c r="B250" t="s">
        <v>549</v>
      </c>
      <c r="C250">
        <v>410</v>
      </c>
    </row>
    <row r="251" spans="1:3">
      <c r="A251" t="s">
        <v>591</v>
      </c>
      <c r="B251" t="s">
        <v>549</v>
      </c>
      <c r="C251">
        <v>410</v>
      </c>
    </row>
    <row r="252" spans="1:3">
      <c r="A252" t="s">
        <v>592</v>
      </c>
      <c r="B252" t="s">
        <v>1022</v>
      </c>
      <c r="C252">
        <v>406</v>
      </c>
    </row>
    <row r="253" spans="1:3">
      <c r="A253" t="s">
        <v>593</v>
      </c>
      <c r="B253" t="s">
        <v>1022</v>
      </c>
      <c r="C253">
        <v>406</v>
      </c>
    </row>
    <row r="254" spans="1:3">
      <c r="A254" t="s">
        <v>1142</v>
      </c>
      <c r="B254" t="s">
        <v>1022</v>
      </c>
      <c r="C254">
        <v>406</v>
      </c>
    </row>
    <row r="255" spans="1:3">
      <c r="A255" t="s">
        <v>1143</v>
      </c>
      <c r="B255" t="s">
        <v>1022</v>
      </c>
      <c r="C255">
        <v>406</v>
      </c>
    </row>
    <row r="256" spans="1:3">
      <c r="A256" t="s">
        <v>611</v>
      </c>
      <c r="B256" t="s">
        <v>610</v>
      </c>
      <c r="C256">
        <v>125</v>
      </c>
    </row>
    <row r="257" spans="1:3">
      <c r="A257" t="s">
        <v>619</v>
      </c>
      <c r="B257" t="s">
        <v>737</v>
      </c>
      <c r="C257">
        <v>409</v>
      </c>
    </row>
    <row r="258" spans="1:3">
      <c r="A258" t="s">
        <v>620</v>
      </c>
      <c r="B258" t="s">
        <v>737</v>
      </c>
      <c r="C258">
        <v>409</v>
      </c>
    </row>
    <row r="259" spans="1:3">
      <c r="A259" t="s">
        <v>621</v>
      </c>
      <c r="B259" t="s">
        <v>737</v>
      </c>
      <c r="C259">
        <v>409</v>
      </c>
    </row>
    <row r="260" spans="1:3">
      <c r="A260" t="s">
        <v>622</v>
      </c>
      <c r="B260" t="s">
        <v>737</v>
      </c>
      <c r="C260">
        <v>409</v>
      </c>
    </row>
    <row r="261" spans="1:3">
      <c r="A261" t="s">
        <v>623</v>
      </c>
      <c r="B261" t="s">
        <v>737</v>
      </c>
      <c r="C261">
        <v>409</v>
      </c>
    </row>
    <row r="262" spans="1:3">
      <c r="A262" t="s">
        <v>629</v>
      </c>
      <c r="B262" t="s">
        <v>738</v>
      </c>
      <c r="C262">
        <v>278</v>
      </c>
    </row>
    <row r="263" spans="1:3">
      <c r="A263" t="s">
        <v>630</v>
      </c>
      <c r="B263" t="s">
        <v>738</v>
      </c>
      <c r="C263">
        <v>278</v>
      </c>
    </row>
    <row r="264" spans="1:3">
      <c r="A264" t="s">
        <v>631</v>
      </c>
      <c r="B264" t="s">
        <v>738</v>
      </c>
      <c r="C264">
        <v>278</v>
      </c>
    </row>
    <row r="265" spans="1:3">
      <c r="A265" t="s">
        <v>632</v>
      </c>
      <c r="B265" t="s">
        <v>738</v>
      </c>
      <c r="C265">
        <v>278</v>
      </c>
    </row>
    <row r="266" spans="1:3">
      <c r="A266" t="s">
        <v>633</v>
      </c>
      <c r="B266" t="s">
        <v>738</v>
      </c>
      <c r="C266">
        <v>278</v>
      </c>
    </row>
    <row r="267" spans="1:3">
      <c r="A267" t="s">
        <v>638</v>
      </c>
      <c r="B267" t="s">
        <v>637</v>
      </c>
      <c r="C267">
        <v>502</v>
      </c>
    </row>
    <row r="268" spans="1:3">
      <c r="A268" t="s">
        <v>654</v>
      </c>
      <c r="B268" t="s">
        <v>653</v>
      </c>
      <c r="C268">
        <v>227</v>
      </c>
    </row>
    <row r="269" spans="1:3">
      <c r="A269" t="s">
        <v>1148</v>
      </c>
      <c r="B269" t="s">
        <v>653</v>
      </c>
      <c r="C269">
        <v>227</v>
      </c>
    </row>
    <row r="270" spans="1:3">
      <c r="A270" t="s">
        <v>668</v>
      </c>
      <c r="B270" t="s">
        <v>739</v>
      </c>
      <c r="C270">
        <v>408</v>
      </c>
    </row>
    <row r="271" spans="1:3">
      <c r="A271" t="s">
        <v>669</v>
      </c>
      <c r="B271" t="s">
        <v>739</v>
      </c>
      <c r="C271">
        <v>408</v>
      </c>
    </row>
    <row r="272" spans="1:3">
      <c r="A272" t="s">
        <v>670</v>
      </c>
      <c r="B272" t="s">
        <v>739</v>
      </c>
      <c r="C272">
        <v>408</v>
      </c>
    </row>
    <row r="273" spans="1:3">
      <c r="A273" t="s">
        <v>671</v>
      </c>
      <c r="B273" t="s">
        <v>739</v>
      </c>
      <c r="C273">
        <v>408</v>
      </c>
    </row>
    <row r="274" spans="1:3">
      <c r="A274" t="s">
        <v>672</v>
      </c>
      <c r="B274" t="s">
        <v>739</v>
      </c>
      <c r="C274">
        <v>408</v>
      </c>
    </row>
    <row r="275" spans="1:3">
      <c r="A275" t="s">
        <v>687</v>
      </c>
      <c r="B275" t="s">
        <v>688</v>
      </c>
      <c r="C275">
        <v>405</v>
      </c>
    </row>
    <row r="276" spans="1:3">
      <c r="A276" t="s">
        <v>689</v>
      </c>
      <c r="B276" t="s">
        <v>688</v>
      </c>
      <c r="C276">
        <v>405</v>
      </c>
    </row>
    <row r="277" spans="1:3">
      <c r="A277" t="s">
        <v>767</v>
      </c>
      <c r="B277" t="s">
        <v>507</v>
      </c>
      <c r="C277">
        <v>263</v>
      </c>
    </row>
    <row r="278" spans="1:3">
      <c r="A278" t="s">
        <v>768</v>
      </c>
      <c r="B278" t="s">
        <v>507</v>
      </c>
      <c r="C278">
        <v>263</v>
      </c>
    </row>
    <row r="279" spans="1:3">
      <c r="A279" t="s">
        <v>832</v>
      </c>
      <c r="B279" t="s">
        <v>826</v>
      </c>
      <c r="C279">
        <v>88</v>
      </c>
    </row>
    <row r="280" spans="1:3">
      <c r="A280" t="s">
        <v>833</v>
      </c>
      <c r="B280" t="s">
        <v>826</v>
      </c>
      <c r="C280">
        <v>88</v>
      </c>
    </row>
    <row r="281" spans="1:3">
      <c r="A281" t="s">
        <v>834</v>
      </c>
      <c r="B281" t="s">
        <v>707</v>
      </c>
      <c r="C281">
        <v>439</v>
      </c>
    </row>
    <row r="282" spans="1:3">
      <c r="A282" t="s">
        <v>837</v>
      </c>
      <c r="B282" t="s">
        <v>808</v>
      </c>
      <c r="C282">
        <v>293</v>
      </c>
    </row>
    <row r="283" spans="1:3">
      <c r="A283" t="s">
        <v>838</v>
      </c>
      <c r="B283" t="s">
        <v>808</v>
      </c>
      <c r="C283">
        <v>293</v>
      </c>
    </row>
    <row r="284" spans="1:3">
      <c r="A284" t="s">
        <v>857</v>
      </c>
      <c r="B284" t="s">
        <v>279</v>
      </c>
      <c r="C284">
        <v>256</v>
      </c>
    </row>
    <row r="285" spans="1:3">
      <c r="A285" t="s">
        <v>864</v>
      </c>
      <c r="B285" t="s">
        <v>863</v>
      </c>
      <c r="C285">
        <v>351</v>
      </c>
    </row>
    <row r="286" spans="1:3">
      <c r="A286" t="s">
        <v>874</v>
      </c>
      <c r="B286" t="s">
        <v>656</v>
      </c>
      <c r="C286">
        <v>346</v>
      </c>
    </row>
    <row r="287" spans="1:3">
      <c r="A287" t="s">
        <v>886</v>
      </c>
      <c r="B287" t="s">
        <v>885</v>
      </c>
      <c r="C287">
        <v>56</v>
      </c>
    </row>
    <row r="288" spans="1:3">
      <c r="A288" t="s">
        <v>891</v>
      </c>
      <c r="B288" t="s">
        <v>890</v>
      </c>
      <c r="C288">
        <v>264</v>
      </c>
    </row>
    <row r="289" spans="1:3">
      <c r="A289" t="s">
        <v>892</v>
      </c>
      <c r="B289" t="s">
        <v>890</v>
      </c>
      <c r="C289">
        <v>264</v>
      </c>
    </row>
    <row r="290" spans="1:3">
      <c r="A290" t="s">
        <v>946</v>
      </c>
      <c r="B290" t="s">
        <v>492</v>
      </c>
      <c r="C290">
        <v>294</v>
      </c>
    </row>
    <row r="291" spans="1:3">
      <c r="A291" t="s">
        <v>947</v>
      </c>
      <c r="B291" t="s">
        <v>944</v>
      </c>
    </row>
    <row r="292" spans="1:3">
      <c r="A292" t="s">
        <v>966</v>
      </c>
      <c r="B292" t="s">
        <v>155</v>
      </c>
      <c r="C292">
        <v>91</v>
      </c>
    </row>
    <row r="293" spans="1:3">
      <c r="A293" t="s">
        <v>979</v>
      </c>
      <c r="B293" t="s">
        <v>981</v>
      </c>
      <c r="C293">
        <v>449</v>
      </c>
    </row>
    <row r="294" spans="1:3">
      <c r="A294" t="s">
        <v>1135</v>
      </c>
      <c r="B294" t="s">
        <v>981</v>
      </c>
      <c r="C294">
        <v>449</v>
      </c>
    </row>
    <row r="295" spans="1:3">
      <c r="A295" t="s">
        <v>544</v>
      </c>
      <c r="B295" t="s">
        <v>30</v>
      </c>
      <c r="C295">
        <v>418</v>
      </c>
    </row>
    <row r="296" spans="1:3">
      <c r="A296" t="s">
        <v>1012</v>
      </c>
      <c r="B296" t="s">
        <v>988</v>
      </c>
      <c r="C296">
        <v>415</v>
      </c>
    </row>
    <row r="297" spans="1:3">
      <c r="A297" t="s">
        <v>1013</v>
      </c>
      <c r="B297" t="s">
        <v>988</v>
      </c>
      <c r="C297">
        <v>415</v>
      </c>
    </row>
    <row r="298" spans="1:3">
      <c r="A298" t="s">
        <v>1014</v>
      </c>
      <c r="B298" t="s">
        <v>988</v>
      </c>
      <c r="C298">
        <v>415</v>
      </c>
    </row>
    <row r="299" spans="1:3">
      <c r="A299" t="s">
        <v>1015</v>
      </c>
      <c r="B299" t="s">
        <v>988</v>
      </c>
      <c r="C299">
        <v>415</v>
      </c>
    </row>
    <row r="300" spans="1:3">
      <c r="A300" t="s">
        <v>1123</v>
      </c>
      <c r="B300" t="s">
        <v>988</v>
      </c>
      <c r="C300">
        <v>415</v>
      </c>
    </row>
    <row r="301" spans="1:3">
      <c r="A301" t="s">
        <v>1124</v>
      </c>
      <c r="B301" t="s">
        <v>988</v>
      </c>
      <c r="C301">
        <v>415</v>
      </c>
    </row>
    <row r="302" spans="1:3">
      <c r="A302" t="s">
        <v>1026</v>
      </c>
      <c r="B302" t="s">
        <v>489</v>
      </c>
      <c r="C302">
        <v>303</v>
      </c>
    </row>
    <row r="303" spans="1:3">
      <c r="A303" t="s">
        <v>1161</v>
      </c>
      <c r="B303" t="s">
        <v>489</v>
      </c>
      <c r="C303">
        <v>303</v>
      </c>
    </row>
    <row r="304" spans="1:3">
      <c r="A304" t="s">
        <v>1031</v>
      </c>
      <c r="B304" t="s">
        <v>307</v>
      </c>
      <c r="C304">
        <v>403</v>
      </c>
    </row>
    <row r="305" spans="1:3">
      <c r="A305" t="s">
        <v>1032</v>
      </c>
      <c r="B305" t="s">
        <v>521</v>
      </c>
      <c r="C305">
        <v>55</v>
      </c>
    </row>
    <row r="306" spans="1:3">
      <c r="A306" t="s">
        <v>1038</v>
      </c>
      <c r="B306" t="s">
        <v>1037</v>
      </c>
      <c r="C306">
        <v>234</v>
      </c>
    </row>
    <row r="307" spans="1:3">
      <c r="A307" t="s">
        <v>1048</v>
      </c>
      <c r="B307" t="s">
        <v>311</v>
      </c>
      <c r="C307">
        <v>437</v>
      </c>
    </row>
    <row r="308" spans="1:3">
      <c r="A308" t="s">
        <v>1051</v>
      </c>
      <c r="B308" t="s">
        <v>1050</v>
      </c>
      <c r="C308">
        <v>143</v>
      </c>
    </row>
    <row r="309" spans="1:3">
      <c r="A309" t="s">
        <v>1052</v>
      </c>
      <c r="B309" t="s">
        <v>22</v>
      </c>
      <c r="C309">
        <v>39</v>
      </c>
    </row>
    <row r="310" spans="1:3">
      <c r="A310" t="s">
        <v>1060</v>
      </c>
      <c r="B310" t="s">
        <v>1078</v>
      </c>
      <c r="C310">
        <v>412</v>
      </c>
    </row>
    <row r="311" spans="1:3">
      <c r="A311" t="s">
        <v>1061</v>
      </c>
      <c r="B311" t="s">
        <v>1078</v>
      </c>
      <c r="C311">
        <v>412</v>
      </c>
    </row>
    <row r="312" spans="1:3">
      <c r="A312" t="s">
        <v>1062</v>
      </c>
      <c r="B312" t="s">
        <v>1078</v>
      </c>
      <c r="C312">
        <v>412</v>
      </c>
    </row>
    <row r="313" spans="1:3">
      <c r="A313" t="s">
        <v>1069</v>
      </c>
      <c r="B313" t="s">
        <v>1078</v>
      </c>
      <c r="C313">
        <v>412</v>
      </c>
    </row>
    <row r="314" spans="1:3">
      <c r="A314" t="s">
        <v>1070</v>
      </c>
      <c r="B314" t="s">
        <v>1078</v>
      </c>
      <c r="C314">
        <v>412</v>
      </c>
    </row>
    <row r="315" spans="1:3">
      <c r="A315" t="s">
        <v>1072</v>
      </c>
      <c r="B315" t="s">
        <v>587</v>
      </c>
      <c r="C315">
        <v>73</v>
      </c>
    </row>
    <row r="316" spans="1:3">
      <c r="A316" t="s">
        <v>1075</v>
      </c>
      <c r="B316" t="s">
        <v>782</v>
      </c>
      <c r="C316">
        <v>301</v>
      </c>
    </row>
    <row r="317" spans="1:3">
      <c r="A317" t="s">
        <v>1076</v>
      </c>
      <c r="B317" t="s">
        <v>782</v>
      </c>
      <c r="C317">
        <v>301</v>
      </c>
    </row>
    <row r="318" spans="1:3">
      <c r="A318" t="s">
        <v>1077</v>
      </c>
      <c r="B318" t="s">
        <v>315</v>
      </c>
      <c r="C318">
        <v>447</v>
      </c>
    </row>
    <row r="319" spans="1:3">
      <c r="A319" t="s">
        <v>1084</v>
      </c>
      <c r="B319" t="s">
        <v>1083</v>
      </c>
      <c r="C319">
        <v>386</v>
      </c>
    </row>
    <row r="320" spans="1:3">
      <c r="A320" t="s">
        <v>1088</v>
      </c>
      <c r="B320" t="s">
        <v>867</v>
      </c>
      <c r="C320">
        <v>464</v>
      </c>
    </row>
    <row r="321" spans="1:3">
      <c r="A321" t="s">
        <v>1093</v>
      </c>
      <c r="B321" t="s">
        <v>724</v>
      </c>
      <c r="C321">
        <v>290</v>
      </c>
    </row>
    <row r="322" spans="1:3">
      <c r="A322" t="s">
        <v>1132</v>
      </c>
      <c r="B322" t="s">
        <v>724</v>
      </c>
      <c r="C322">
        <v>290</v>
      </c>
    </row>
    <row r="323" spans="1:3">
      <c r="A323" t="s">
        <v>1098</v>
      </c>
      <c r="B323" t="s">
        <v>918</v>
      </c>
      <c r="C323">
        <v>504</v>
      </c>
    </row>
    <row r="324" spans="1:3">
      <c r="A324" t="s">
        <v>1099</v>
      </c>
      <c r="B324" t="s">
        <v>1054</v>
      </c>
      <c r="C324">
        <v>292</v>
      </c>
    </row>
    <row r="325" spans="1:3">
      <c r="A325" t="s">
        <v>1100</v>
      </c>
      <c r="B325" t="s">
        <v>937</v>
      </c>
      <c r="C325">
        <v>599</v>
      </c>
    </row>
    <row r="326" spans="1:3">
      <c r="A326" t="s">
        <v>1101</v>
      </c>
      <c r="B326" t="s">
        <v>699</v>
      </c>
      <c r="C326">
        <v>12</v>
      </c>
    </row>
    <row r="327" spans="1:3">
      <c r="A327" t="s">
        <v>1102</v>
      </c>
      <c r="B327" t="s">
        <v>958</v>
      </c>
      <c r="C327">
        <v>259</v>
      </c>
    </row>
    <row r="328" spans="1:3">
      <c r="A328" t="s">
        <v>1108</v>
      </c>
      <c r="B328" t="s">
        <v>1107</v>
      </c>
      <c r="C328">
        <v>260</v>
      </c>
    </row>
    <row r="329" spans="1:3">
      <c r="A329" t="s">
        <v>1110</v>
      </c>
      <c r="B329" t="s">
        <v>851</v>
      </c>
      <c r="C329">
        <v>318</v>
      </c>
    </row>
    <row r="330" spans="1:3">
      <c r="A330" t="s">
        <v>1113</v>
      </c>
      <c r="B330" t="s">
        <v>1112</v>
      </c>
      <c r="C330">
        <v>29</v>
      </c>
    </row>
    <row r="331" spans="1:3">
      <c r="A331" t="s">
        <v>1122</v>
      </c>
      <c r="B331" t="s">
        <v>1151</v>
      </c>
      <c r="C331">
        <v>430</v>
      </c>
    </row>
    <row r="332" spans="1:3">
      <c r="A332" t="s">
        <v>1125</v>
      </c>
      <c r="B332" t="s">
        <v>601</v>
      </c>
      <c r="C332">
        <v>50</v>
      </c>
    </row>
    <row r="333" spans="1:3">
      <c r="A333" t="s">
        <v>1126</v>
      </c>
      <c r="B333" t="s">
        <v>915</v>
      </c>
      <c r="C333">
        <v>49</v>
      </c>
    </row>
    <row r="334" spans="1:3">
      <c r="A334" t="s">
        <v>1131</v>
      </c>
      <c r="B334" t="s">
        <v>784</v>
      </c>
      <c r="C334">
        <v>182</v>
      </c>
    </row>
    <row r="335" spans="1:3">
      <c r="A335" t="s">
        <v>1141</v>
      </c>
      <c r="B335" t="s">
        <v>784</v>
      </c>
      <c r="C335">
        <v>182</v>
      </c>
    </row>
    <row r="336" spans="1:3">
      <c r="A336" t="s">
        <v>1138</v>
      </c>
      <c r="B336" t="s">
        <v>985</v>
      </c>
      <c r="C336">
        <v>505</v>
      </c>
    </row>
    <row r="337" spans="1:3">
      <c r="A337" t="s">
        <v>1139</v>
      </c>
      <c r="B337" t="s">
        <v>399</v>
      </c>
      <c r="C337">
        <v>8</v>
      </c>
    </row>
    <row r="338" spans="1:3">
      <c r="A338" t="s">
        <v>1140</v>
      </c>
      <c r="B338" t="s">
        <v>1144</v>
      </c>
      <c r="C338">
        <v>191</v>
      </c>
    </row>
    <row r="339" spans="1:3">
      <c r="A339" t="s">
        <v>1145</v>
      </c>
      <c r="B339" t="s">
        <v>744</v>
      </c>
      <c r="C339">
        <v>396</v>
      </c>
    </row>
    <row r="340" spans="1:3">
      <c r="A340" t="s">
        <v>1146</v>
      </c>
      <c r="B340" t="s">
        <v>744</v>
      </c>
      <c r="C340">
        <v>396</v>
      </c>
    </row>
    <row r="341" spans="1:3">
      <c r="A341" t="s">
        <v>1147</v>
      </c>
      <c r="B341" t="s">
        <v>744</v>
      </c>
      <c r="C341">
        <v>396</v>
      </c>
    </row>
    <row r="342" spans="1:3">
      <c r="A342" t="s">
        <v>1149</v>
      </c>
      <c r="B342" t="s">
        <v>1019</v>
      </c>
      <c r="C342">
        <v>19</v>
      </c>
    </row>
    <row r="343" spans="1:3">
      <c r="A343" t="s">
        <v>1150</v>
      </c>
      <c r="B343" t="s">
        <v>848</v>
      </c>
      <c r="C343">
        <v>390</v>
      </c>
    </row>
    <row r="344" spans="1:3">
      <c r="A344" t="s">
        <v>1152</v>
      </c>
      <c r="B344" t="s">
        <v>692</v>
      </c>
      <c r="C344">
        <v>589</v>
      </c>
    </row>
    <row r="345" spans="1:3">
      <c r="A345" t="s">
        <v>1156</v>
      </c>
      <c r="B345" t="s">
        <v>289</v>
      </c>
      <c r="C345">
        <v>305</v>
      </c>
    </row>
    <row r="346" spans="1:3">
      <c r="A346" t="s">
        <v>1157</v>
      </c>
      <c r="B346" t="s">
        <v>1118</v>
      </c>
      <c r="C346">
        <v>407</v>
      </c>
    </row>
    <row r="347" spans="1:3">
      <c r="A347" t="s">
        <v>1158</v>
      </c>
      <c r="B347" t="s">
        <v>561</v>
      </c>
      <c r="C347">
        <v>22</v>
      </c>
    </row>
    <row r="348" spans="1:3">
      <c r="A348" t="s">
        <v>1159</v>
      </c>
      <c r="B348" t="s">
        <v>285</v>
      </c>
      <c r="C348">
        <v>269</v>
      </c>
    </row>
    <row r="349" spans="1:3">
      <c r="A349" t="s">
        <v>1160</v>
      </c>
      <c r="B349" t="s">
        <v>1134</v>
      </c>
      <c r="C349">
        <v>291</v>
      </c>
    </row>
    <row r="350" spans="1:3">
      <c r="A350" t="s">
        <v>1166</v>
      </c>
      <c r="B350" t="s">
        <v>954</v>
      </c>
      <c r="C350">
        <v>77</v>
      </c>
    </row>
    <row r="351" spans="1:3">
      <c r="A351" t="s">
        <v>1167</v>
      </c>
      <c r="B351" t="s">
        <v>894</v>
      </c>
      <c r="C351">
        <v>16</v>
      </c>
    </row>
    <row r="353" spans="1:3">
      <c r="A353" t="s">
        <v>500</v>
      </c>
      <c r="B353" t="s">
        <v>501</v>
      </c>
      <c r="C353">
        <v>169</v>
      </c>
    </row>
    <row r="354" spans="1:3">
      <c r="A354" t="s">
        <v>502</v>
      </c>
      <c r="B354" t="s">
        <v>425</v>
      </c>
      <c r="C354">
        <v>352</v>
      </c>
    </row>
    <row r="355" spans="1:3">
      <c r="A355" t="s">
        <v>503</v>
      </c>
      <c r="B355" t="s">
        <v>504</v>
      </c>
      <c r="C355">
        <v>95</v>
      </c>
    </row>
    <row r="356" spans="1:3">
      <c r="A356" t="s">
        <v>505</v>
      </c>
      <c r="B356" t="s">
        <v>276</v>
      </c>
      <c r="C356">
        <v>235</v>
      </c>
    </row>
    <row r="357" spans="1:3">
      <c r="A357" t="s">
        <v>506</v>
      </c>
      <c r="B357" t="s">
        <v>507</v>
      </c>
      <c r="C357">
        <v>263</v>
      </c>
    </row>
    <row r="358" spans="1:3">
      <c r="A358" t="s">
        <v>509</v>
      </c>
      <c r="B358" t="s">
        <v>508</v>
      </c>
      <c r="C358">
        <v>495</v>
      </c>
    </row>
    <row r="359" spans="1:3">
      <c r="A359" t="s">
        <v>510</v>
      </c>
      <c r="B359" t="s">
        <v>511</v>
      </c>
      <c r="C359">
        <v>397</v>
      </c>
    </row>
    <row r="360" spans="1:3">
      <c r="A360" t="s">
        <v>513</v>
      </c>
      <c r="B360" t="s">
        <v>512</v>
      </c>
      <c r="C360">
        <v>324</v>
      </c>
    </row>
    <row r="361" spans="1:3">
      <c r="A361" t="s">
        <v>514</v>
      </c>
      <c r="B361" t="s">
        <v>262</v>
      </c>
      <c r="C361">
        <v>127</v>
      </c>
    </row>
    <row r="362" spans="1:3">
      <c r="A362" t="s">
        <v>515</v>
      </c>
      <c r="B362" t="s">
        <v>516</v>
      </c>
      <c r="C362">
        <v>36</v>
      </c>
    </row>
    <row r="363" spans="1:3">
      <c r="A363" t="s">
        <v>517</v>
      </c>
      <c r="B363" t="s">
        <v>518</v>
      </c>
      <c r="C363">
        <v>123</v>
      </c>
    </row>
    <row r="364" spans="1:3">
      <c r="A364" t="s">
        <v>520</v>
      </c>
      <c r="B364" t="s">
        <v>519</v>
      </c>
      <c r="C364">
        <v>163</v>
      </c>
    </row>
    <row r="365" spans="1:3">
      <c r="A365" t="s">
        <v>522</v>
      </c>
      <c r="B365" t="s">
        <v>521</v>
      </c>
      <c r="C365">
        <v>55</v>
      </c>
    </row>
    <row r="366" spans="1:3">
      <c r="A366" t="s">
        <v>523</v>
      </c>
      <c r="B366" t="s">
        <v>270</v>
      </c>
      <c r="C366">
        <v>213</v>
      </c>
    </row>
    <row r="367" spans="1:3">
      <c r="A367" t="s">
        <v>524</v>
      </c>
      <c r="B367" t="s">
        <v>322</v>
      </c>
      <c r="C367">
        <v>474</v>
      </c>
    </row>
    <row r="368" spans="1:3">
      <c r="A368" t="s">
        <v>525</v>
      </c>
      <c r="B368" t="s">
        <v>255</v>
      </c>
      <c r="C368">
        <v>64</v>
      </c>
    </row>
    <row r="369" spans="1:3">
      <c r="A369" t="s">
        <v>526</v>
      </c>
      <c r="B369" t="s">
        <v>258</v>
      </c>
      <c r="C369">
        <v>94</v>
      </c>
    </row>
    <row r="370" spans="1:3">
      <c r="A370" t="s">
        <v>527</v>
      </c>
      <c r="B370" t="s">
        <v>402</v>
      </c>
      <c r="C370">
        <v>27</v>
      </c>
    </row>
    <row r="371" spans="1:3">
      <c r="A371" t="s">
        <v>528</v>
      </c>
      <c r="B371" t="s">
        <v>399</v>
      </c>
      <c r="C371">
        <v>8</v>
      </c>
    </row>
    <row r="372" spans="1:3">
      <c r="A372" t="s">
        <v>529</v>
      </c>
      <c r="B372" t="s">
        <v>283</v>
      </c>
      <c r="C372">
        <v>266</v>
      </c>
    </row>
    <row r="373" spans="1:3">
      <c r="A373" t="s">
        <v>530</v>
      </c>
      <c r="B373" t="s">
        <v>204</v>
      </c>
      <c r="C373">
        <v>202</v>
      </c>
    </row>
    <row r="374" spans="1:3">
      <c r="A374" t="s">
        <v>532</v>
      </c>
      <c r="B374" t="s">
        <v>531</v>
      </c>
      <c r="C374">
        <v>513</v>
      </c>
    </row>
    <row r="375" spans="1:3">
      <c r="A375" t="s">
        <v>533</v>
      </c>
      <c r="B375" t="s">
        <v>471</v>
      </c>
      <c r="C375">
        <v>519</v>
      </c>
    </row>
    <row r="376" spans="1:3">
      <c r="A376" t="s">
        <v>534</v>
      </c>
      <c r="B376" t="s">
        <v>535</v>
      </c>
      <c r="C376">
        <v>623</v>
      </c>
    </row>
    <row r="377" spans="1:3">
      <c r="A377" t="s">
        <v>537</v>
      </c>
      <c r="B377" t="s">
        <v>536</v>
      </c>
      <c r="C377">
        <v>421</v>
      </c>
    </row>
    <row r="378" spans="1:3">
      <c r="A378" t="s">
        <v>539</v>
      </c>
      <c r="B378" t="s">
        <v>538</v>
      </c>
      <c r="C378">
        <v>353</v>
      </c>
    </row>
    <row r="379" spans="1:3">
      <c r="A379" t="s">
        <v>540</v>
      </c>
      <c r="B379" t="s">
        <v>494</v>
      </c>
      <c r="C379">
        <v>167</v>
      </c>
    </row>
    <row r="380" spans="1:3">
      <c r="A380" t="s">
        <v>541</v>
      </c>
      <c r="B380" t="s">
        <v>278</v>
      </c>
      <c r="C380">
        <v>255</v>
      </c>
    </row>
    <row r="381" spans="1:3">
      <c r="A381" t="s">
        <v>542</v>
      </c>
      <c r="B381" t="s">
        <v>543</v>
      </c>
      <c r="C381">
        <v>203</v>
      </c>
    </row>
    <row r="382" spans="1:3">
      <c r="A382" t="s">
        <v>545</v>
      </c>
      <c r="B382" t="s">
        <v>30</v>
      </c>
      <c r="C382">
        <v>418</v>
      </c>
    </row>
    <row r="383" spans="1:3">
      <c r="A383" t="s">
        <v>548</v>
      </c>
      <c r="B383" t="s">
        <v>547</v>
      </c>
      <c r="C383">
        <v>134</v>
      </c>
    </row>
    <row r="384" spans="1:3">
      <c r="A384" t="s">
        <v>550</v>
      </c>
      <c r="B384" t="s">
        <v>549</v>
      </c>
      <c r="C384">
        <v>410</v>
      </c>
    </row>
    <row r="385" spans="1:3">
      <c r="A385" t="s">
        <v>552</v>
      </c>
      <c r="B385" t="s">
        <v>551</v>
      </c>
      <c r="C385">
        <v>238</v>
      </c>
    </row>
    <row r="386" spans="1:3">
      <c r="A386" t="s">
        <v>554</v>
      </c>
      <c r="B386" t="s">
        <v>553</v>
      </c>
      <c r="C386">
        <v>253</v>
      </c>
    </row>
    <row r="387" spans="1:3">
      <c r="A387" t="s">
        <v>556</v>
      </c>
      <c r="B387" t="s">
        <v>555</v>
      </c>
      <c r="C387">
        <v>93</v>
      </c>
    </row>
    <row r="388" spans="1:3">
      <c r="A388" t="s">
        <v>557</v>
      </c>
      <c r="B388" t="s">
        <v>310</v>
      </c>
      <c r="C388">
        <v>429</v>
      </c>
    </row>
    <row r="389" spans="1:3">
      <c r="A389" t="s">
        <v>559</v>
      </c>
      <c r="B389" t="s">
        <v>558</v>
      </c>
      <c r="C389">
        <v>65</v>
      </c>
    </row>
    <row r="390" spans="1:3">
      <c r="A390" t="s">
        <v>560</v>
      </c>
      <c r="B390" t="s">
        <v>154</v>
      </c>
      <c r="C390">
        <v>267</v>
      </c>
    </row>
    <row r="391" spans="1:3">
      <c r="A391" t="s">
        <v>562</v>
      </c>
      <c r="B391" t="s">
        <v>561</v>
      </c>
      <c r="C391">
        <v>22</v>
      </c>
    </row>
    <row r="392" spans="1:3">
      <c r="A392" t="s">
        <v>563</v>
      </c>
      <c r="B392" t="s">
        <v>306</v>
      </c>
      <c r="C392">
        <v>401</v>
      </c>
    </row>
    <row r="393" spans="1:3">
      <c r="A393" t="s">
        <v>564</v>
      </c>
      <c r="B393" t="s">
        <v>565</v>
      </c>
      <c r="C393">
        <v>456</v>
      </c>
    </row>
    <row r="394" spans="1:3">
      <c r="A394" t="s">
        <v>566</v>
      </c>
      <c r="B394" t="s">
        <v>567</v>
      </c>
      <c r="C394">
        <v>237</v>
      </c>
    </row>
    <row r="395" spans="1:3">
      <c r="A395" t="s">
        <v>568</v>
      </c>
      <c r="B395" t="s">
        <v>423</v>
      </c>
      <c r="C395">
        <v>14</v>
      </c>
    </row>
    <row r="396" spans="1:3">
      <c r="A396" t="s">
        <v>569</v>
      </c>
      <c r="B396" t="s">
        <v>570</v>
      </c>
      <c r="C396">
        <v>478</v>
      </c>
    </row>
    <row r="397" spans="1:3">
      <c r="A397" t="s">
        <v>571</v>
      </c>
      <c r="B397" t="s">
        <v>572</v>
      </c>
      <c r="C397">
        <v>6</v>
      </c>
    </row>
    <row r="398" spans="1:3">
      <c r="A398" t="s">
        <v>573</v>
      </c>
      <c r="B398" t="s">
        <v>574</v>
      </c>
      <c r="C398">
        <v>90</v>
      </c>
    </row>
    <row r="399" spans="1:3">
      <c r="A399" t="s">
        <v>575</v>
      </c>
      <c r="B399" t="s">
        <v>915</v>
      </c>
      <c r="C399">
        <v>49</v>
      </c>
    </row>
    <row r="400" spans="1:3">
      <c r="A400" t="s">
        <v>578</v>
      </c>
      <c r="B400" t="s">
        <v>590</v>
      </c>
      <c r="C400">
        <v>411</v>
      </c>
    </row>
    <row r="401" spans="1:3">
      <c r="A401" t="s">
        <v>580</v>
      </c>
      <c r="B401" t="s">
        <v>327</v>
      </c>
      <c r="C401">
        <v>503</v>
      </c>
    </row>
    <row r="402" spans="1:3">
      <c r="A402" t="s">
        <v>581</v>
      </c>
      <c r="B402" t="s">
        <v>288</v>
      </c>
      <c r="C402">
        <v>304</v>
      </c>
    </row>
    <row r="403" spans="1:3">
      <c r="A403" t="s">
        <v>582</v>
      </c>
      <c r="B403" t="s">
        <v>201</v>
      </c>
      <c r="C403">
        <v>97</v>
      </c>
    </row>
    <row r="404" spans="1:3">
      <c r="A404" t="s">
        <v>583</v>
      </c>
      <c r="B404" t="s">
        <v>404</v>
      </c>
      <c r="C404">
        <v>66</v>
      </c>
    </row>
    <row r="405" spans="1:3">
      <c r="A405" t="s">
        <v>584</v>
      </c>
      <c r="B405" t="s">
        <v>585</v>
      </c>
      <c r="C405">
        <v>531</v>
      </c>
    </row>
    <row r="406" spans="1:3">
      <c r="A406" t="s">
        <v>586</v>
      </c>
      <c r="B406" t="s">
        <v>587</v>
      </c>
      <c r="C406">
        <v>73</v>
      </c>
    </row>
    <row r="407" spans="1:3">
      <c r="A407" t="s">
        <v>588</v>
      </c>
      <c r="B407" t="s">
        <v>265</v>
      </c>
      <c r="C407">
        <v>146</v>
      </c>
    </row>
    <row r="408" spans="1:3">
      <c r="A408" t="s">
        <v>589</v>
      </c>
      <c r="B408" t="s">
        <v>247</v>
      </c>
      <c r="C408">
        <v>15</v>
      </c>
    </row>
    <row r="409" spans="1:3">
      <c r="A409" t="s">
        <v>690</v>
      </c>
      <c r="B409" t="s">
        <v>1022</v>
      </c>
      <c r="C409">
        <v>406</v>
      </c>
    </row>
    <row r="410" spans="1:3">
      <c r="A410" t="s">
        <v>594</v>
      </c>
      <c r="B410" t="s">
        <v>487</v>
      </c>
      <c r="C410">
        <v>129</v>
      </c>
    </row>
    <row r="411" spans="1:3">
      <c r="A411" t="s">
        <v>595</v>
      </c>
      <c r="B411" t="s">
        <v>421</v>
      </c>
      <c r="C411">
        <v>265</v>
      </c>
    </row>
    <row r="412" spans="1:3">
      <c r="A412" t="s">
        <v>596</v>
      </c>
      <c r="B412" t="s">
        <v>272</v>
      </c>
      <c r="C412">
        <v>216</v>
      </c>
    </row>
    <row r="413" spans="1:3">
      <c r="A413" t="s">
        <v>597</v>
      </c>
      <c r="B413" t="s">
        <v>598</v>
      </c>
      <c r="C413">
        <v>348</v>
      </c>
    </row>
    <row r="414" spans="1:3">
      <c r="A414" t="s">
        <v>599</v>
      </c>
      <c r="B414" t="s">
        <v>251</v>
      </c>
      <c r="C414">
        <v>52</v>
      </c>
    </row>
    <row r="415" spans="1:3">
      <c r="A415" t="s">
        <v>600</v>
      </c>
      <c r="B415" t="s">
        <v>601</v>
      </c>
      <c r="C415">
        <v>50</v>
      </c>
    </row>
    <row r="416" spans="1:3">
      <c r="A416" t="s">
        <v>602</v>
      </c>
      <c r="B416" t="s">
        <v>169</v>
      </c>
      <c r="C416">
        <v>392</v>
      </c>
    </row>
    <row r="417" spans="1:3">
      <c r="A417" t="s">
        <v>613</v>
      </c>
      <c r="B417" t="s">
        <v>1144</v>
      </c>
      <c r="C417">
        <v>191</v>
      </c>
    </row>
    <row r="418" spans="1:3">
      <c r="A418" t="s">
        <v>603</v>
      </c>
      <c r="B418" t="s">
        <v>290</v>
      </c>
      <c r="C418">
        <v>460</v>
      </c>
    </row>
    <row r="419" spans="1:3">
      <c r="A419" t="s">
        <v>604</v>
      </c>
      <c r="B419" t="s">
        <v>605</v>
      </c>
      <c r="C419">
        <v>275</v>
      </c>
    </row>
    <row r="420" spans="1:3">
      <c r="A420" t="s">
        <v>606</v>
      </c>
      <c r="B420" t="s">
        <v>418</v>
      </c>
      <c r="C420">
        <v>458</v>
      </c>
    </row>
    <row r="421" spans="1:3">
      <c r="A421" t="s">
        <v>607</v>
      </c>
      <c r="B421" t="s">
        <v>319</v>
      </c>
      <c r="C421">
        <v>457</v>
      </c>
    </row>
    <row r="422" spans="1:3">
      <c r="A422" t="s">
        <v>608</v>
      </c>
      <c r="B422" t="s">
        <v>289</v>
      </c>
      <c r="C422">
        <v>305</v>
      </c>
    </row>
    <row r="423" spans="1:3">
      <c r="A423" t="s">
        <v>609</v>
      </c>
      <c r="B423" t="s">
        <v>610</v>
      </c>
      <c r="C423">
        <v>125</v>
      </c>
    </row>
    <row r="424" spans="1:3">
      <c r="A424" t="s">
        <v>612</v>
      </c>
      <c r="B424" t="s">
        <v>52</v>
      </c>
      <c r="C424">
        <v>400</v>
      </c>
    </row>
    <row r="425" spans="1:3">
      <c r="A425" t="s">
        <v>615</v>
      </c>
      <c r="B425" t="s">
        <v>323</v>
      </c>
      <c r="C425">
        <v>491</v>
      </c>
    </row>
    <row r="426" spans="1:3">
      <c r="A426" t="s">
        <v>616</v>
      </c>
      <c r="B426" t="s">
        <v>249</v>
      </c>
      <c r="C426">
        <v>31</v>
      </c>
    </row>
    <row r="427" spans="1:3">
      <c r="A427" t="s">
        <v>617</v>
      </c>
      <c r="B427" t="s">
        <v>1154</v>
      </c>
      <c r="C427">
        <v>262</v>
      </c>
    </row>
    <row r="428" spans="1:3">
      <c r="A428" t="s">
        <v>618</v>
      </c>
      <c r="B428" t="s">
        <v>737</v>
      </c>
      <c r="C428">
        <v>409</v>
      </c>
    </row>
    <row r="429" spans="1:3">
      <c r="A429" t="s">
        <v>624</v>
      </c>
      <c r="B429" t="s">
        <v>625</v>
      </c>
      <c r="C429">
        <v>190</v>
      </c>
    </row>
    <row r="430" spans="1:3">
      <c r="A430" t="s">
        <v>626</v>
      </c>
      <c r="B430" t="s">
        <v>627</v>
      </c>
      <c r="C430">
        <v>38</v>
      </c>
    </row>
    <row r="431" spans="1:3">
      <c r="A431" t="s">
        <v>628</v>
      </c>
      <c r="B431" t="s">
        <v>738</v>
      </c>
      <c r="C431">
        <v>278</v>
      </c>
    </row>
    <row r="432" spans="1:3">
      <c r="A432" t="s">
        <v>634</v>
      </c>
      <c r="B432" t="s">
        <v>635</v>
      </c>
      <c r="C432">
        <v>149</v>
      </c>
    </row>
    <row r="433" spans="1:3">
      <c r="A433" t="s">
        <v>636</v>
      </c>
      <c r="B433" t="s">
        <v>637</v>
      </c>
      <c r="C433">
        <v>502</v>
      </c>
    </row>
    <row r="434" spans="1:3">
      <c r="A434" t="s">
        <v>639</v>
      </c>
      <c r="B434" t="s">
        <v>301</v>
      </c>
      <c r="C434">
        <v>354</v>
      </c>
    </row>
    <row r="435" spans="1:3">
      <c r="A435" t="s">
        <v>640</v>
      </c>
      <c r="B435" t="s">
        <v>405</v>
      </c>
      <c r="C435">
        <v>128</v>
      </c>
    </row>
    <row r="436" spans="1:3">
      <c r="A436" t="s">
        <v>641</v>
      </c>
      <c r="B436" t="s">
        <v>149</v>
      </c>
      <c r="C436">
        <v>349</v>
      </c>
    </row>
    <row r="437" spans="1:3">
      <c r="A437" t="s">
        <v>642</v>
      </c>
      <c r="B437" t="s">
        <v>643</v>
      </c>
    </row>
    <row r="438" spans="1:3">
      <c r="A438" t="s">
        <v>644</v>
      </c>
      <c r="B438" t="s">
        <v>316</v>
      </c>
      <c r="C438">
        <v>443</v>
      </c>
    </row>
    <row r="439" spans="1:3">
      <c r="A439" t="s">
        <v>645</v>
      </c>
      <c r="B439" t="s">
        <v>160</v>
      </c>
      <c r="C439">
        <v>62</v>
      </c>
    </row>
    <row r="440" spans="1:3">
      <c r="A440" t="s">
        <v>646</v>
      </c>
      <c r="B440" t="s">
        <v>412</v>
      </c>
      <c r="C440">
        <v>327</v>
      </c>
    </row>
    <row r="441" spans="1:3">
      <c r="A441" t="s">
        <v>647</v>
      </c>
      <c r="B441" t="s">
        <v>486</v>
      </c>
      <c r="C441">
        <v>312</v>
      </c>
    </row>
    <row r="442" spans="1:3">
      <c r="A442" t="s">
        <v>648</v>
      </c>
      <c r="B442" t="s">
        <v>167</v>
      </c>
      <c r="C442">
        <v>9</v>
      </c>
    </row>
    <row r="443" spans="1:3">
      <c r="A443" t="s">
        <v>649</v>
      </c>
      <c r="B443" t="s">
        <v>650</v>
      </c>
      <c r="C443">
        <v>274</v>
      </c>
    </row>
    <row r="444" spans="1:3">
      <c r="A444" t="s">
        <v>651</v>
      </c>
      <c r="B444" t="s">
        <v>308</v>
      </c>
      <c r="C444">
        <v>413</v>
      </c>
    </row>
    <row r="445" spans="1:3">
      <c r="A445" t="s">
        <v>652</v>
      </c>
      <c r="B445" t="s">
        <v>653</v>
      </c>
      <c r="C445">
        <v>227</v>
      </c>
    </row>
    <row r="446" spans="1:3">
      <c r="A446" t="s">
        <v>662</v>
      </c>
      <c r="B446" t="s">
        <v>61</v>
      </c>
      <c r="C446">
        <v>459</v>
      </c>
    </row>
    <row r="447" spans="1:3">
      <c r="A447" t="s">
        <v>655</v>
      </c>
      <c r="B447" t="s">
        <v>656</v>
      </c>
      <c r="C447">
        <v>346</v>
      </c>
    </row>
    <row r="448" spans="1:3">
      <c r="A448" t="s">
        <v>657</v>
      </c>
      <c r="B448" t="s">
        <v>245</v>
      </c>
      <c r="C448">
        <v>4</v>
      </c>
    </row>
    <row r="449" spans="1:3">
      <c r="A449" t="s">
        <v>658</v>
      </c>
      <c r="B449" t="s">
        <v>843</v>
      </c>
      <c r="C449">
        <v>472</v>
      </c>
    </row>
    <row r="450" spans="1:3">
      <c r="A450" t="s">
        <v>659</v>
      </c>
      <c r="B450" t="s">
        <v>260</v>
      </c>
      <c r="C450">
        <v>106</v>
      </c>
    </row>
    <row r="451" spans="1:3">
      <c r="A451" t="s">
        <v>660</v>
      </c>
      <c r="B451" t="s">
        <v>480</v>
      </c>
      <c r="C451">
        <v>490</v>
      </c>
    </row>
    <row r="452" spans="1:3">
      <c r="A452" t="s">
        <v>661</v>
      </c>
      <c r="B452" t="s">
        <v>264</v>
      </c>
      <c r="C452">
        <v>150</v>
      </c>
    </row>
    <row r="453" spans="1:3">
      <c r="A453" t="s">
        <v>663</v>
      </c>
      <c r="B453" t="s">
        <v>483</v>
      </c>
      <c r="C453">
        <v>492</v>
      </c>
    </row>
    <row r="454" spans="1:3">
      <c r="A454" t="s">
        <v>664</v>
      </c>
      <c r="B454" t="s">
        <v>268</v>
      </c>
      <c r="C454">
        <v>185</v>
      </c>
    </row>
    <row r="455" spans="1:3">
      <c r="A455" t="s">
        <v>665</v>
      </c>
      <c r="B455" t="s">
        <v>666</v>
      </c>
      <c r="C455">
        <v>34</v>
      </c>
    </row>
    <row r="456" spans="1:3">
      <c r="A456" t="s">
        <v>667</v>
      </c>
      <c r="B456" t="s">
        <v>739</v>
      </c>
      <c r="C456">
        <v>408</v>
      </c>
    </row>
    <row r="457" spans="1:3">
      <c r="A457" t="s">
        <v>675</v>
      </c>
      <c r="B457" t="s">
        <v>674</v>
      </c>
      <c r="C457">
        <v>145</v>
      </c>
    </row>
    <row r="458" spans="1:3">
      <c r="A458" t="s">
        <v>676</v>
      </c>
      <c r="B458" t="s">
        <v>495</v>
      </c>
      <c r="C458">
        <v>442</v>
      </c>
    </row>
    <row r="459" spans="1:3">
      <c r="A459" t="s">
        <v>677</v>
      </c>
      <c r="B459" t="s">
        <v>678</v>
      </c>
      <c r="C459">
        <v>431</v>
      </c>
    </row>
    <row r="460" spans="1:3">
      <c r="A460" t="s">
        <v>679</v>
      </c>
      <c r="B460" t="s">
        <v>484</v>
      </c>
      <c r="C460">
        <v>108</v>
      </c>
    </row>
    <row r="461" spans="1:3">
      <c r="A461" t="s">
        <v>680</v>
      </c>
      <c r="B461" t="s">
        <v>681</v>
      </c>
      <c r="C461">
        <v>391</v>
      </c>
    </row>
    <row r="462" spans="1:3">
      <c r="A462" t="s">
        <v>682</v>
      </c>
      <c r="B462" t="s">
        <v>683</v>
      </c>
      <c r="C462">
        <v>276</v>
      </c>
    </row>
    <row r="463" spans="1:3">
      <c r="A463" t="s">
        <v>684</v>
      </c>
      <c r="B463" t="s">
        <v>685</v>
      </c>
      <c r="C463">
        <v>328</v>
      </c>
    </row>
    <row r="464" spans="1:3">
      <c r="A464" t="s">
        <v>686</v>
      </c>
      <c r="B464" t="s">
        <v>688</v>
      </c>
      <c r="C464">
        <v>405</v>
      </c>
    </row>
    <row r="465" spans="1:3">
      <c r="A465" t="s">
        <v>691</v>
      </c>
      <c r="B465" t="s">
        <v>692</v>
      </c>
      <c r="C465">
        <v>589</v>
      </c>
    </row>
    <row r="466" spans="1:3">
      <c r="A466" t="s">
        <v>693</v>
      </c>
      <c r="B466" t="s">
        <v>694</v>
      </c>
      <c r="C466">
        <v>425</v>
      </c>
    </row>
    <row r="467" spans="1:3">
      <c r="A467" t="s">
        <v>695</v>
      </c>
      <c r="B467" t="s">
        <v>302</v>
      </c>
      <c r="C467">
        <v>367</v>
      </c>
    </row>
    <row r="468" spans="1:3">
      <c r="A468" t="s">
        <v>696</v>
      </c>
      <c r="B468" t="s">
        <v>246</v>
      </c>
      <c r="C468">
        <v>13</v>
      </c>
    </row>
    <row r="469" spans="1:3">
      <c r="A469" t="s">
        <v>697</v>
      </c>
      <c r="B469" t="s">
        <v>422</v>
      </c>
      <c r="C469">
        <v>126</v>
      </c>
    </row>
    <row r="470" spans="1:3">
      <c r="A470" t="s">
        <v>698</v>
      </c>
      <c r="B470" t="s">
        <v>410</v>
      </c>
      <c r="C470">
        <v>270</v>
      </c>
    </row>
    <row r="471" spans="1:3">
      <c r="A471" t="s">
        <v>700</v>
      </c>
      <c r="B471" t="s">
        <v>699</v>
      </c>
      <c r="C471">
        <v>12</v>
      </c>
    </row>
    <row r="472" spans="1:3">
      <c r="A472" t="s">
        <v>701</v>
      </c>
      <c r="B472" t="s">
        <v>702</v>
      </c>
      <c r="C472">
        <v>281</v>
      </c>
    </row>
    <row r="473" spans="1:3">
      <c r="A473" t="s">
        <v>703</v>
      </c>
      <c r="B473" t="s">
        <v>299</v>
      </c>
      <c r="C473">
        <v>331</v>
      </c>
    </row>
    <row r="474" spans="1:3">
      <c r="A474" t="s">
        <v>704</v>
      </c>
      <c r="B474" t="s">
        <v>705</v>
      </c>
      <c r="C474">
        <v>314</v>
      </c>
    </row>
    <row r="475" spans="1:3">
      <c r="A475" t="s">
        <v>706</v>
      </c>
      <c r="B475" t="s">
        <v>707</v>
      </c>
      <c r="C475">
        <v>439</v>
      </c>
    </row>
    <row r="476" spans="1:3">
      <c r="A476" t="s">
        <v>708</v>
      </c>
      <c r="B476" t="s">
        <v>298</v>
      </c>
      <c r="C476">
        <v>330</v>
      </c>
    </row>
    <row r="477" spans="1:3">
      <c r="A477" t="s">
        <v>709</v>
      </c>
      <c r="B477" t="s">
        <v>710</v>
      </c>
      <c r="C477">
        <v>323</v>
      </c>
    </row>
    <row r="478" spans="1:3">
      <c r="A478" t="s">
        <v>711</v>
      </c>
      <c r="B478" t="s">
        <v>408</v>
      </c>
      <c r="C478">
        <v>214</v>
      </c>
    </row>
    <row r="479" spans="1:3">
      <c r="A479" t="s">
        <v>712</v>
      </c>
      <c r="B479" t="s">
        <v>713</v>
      </c>
      <c r="C479">
        <v>322</v>
      </c>
    </row>
    <row r="480" spans="1:3">
      <c r="A480" t="s">
        <v>714</v>
      </c>
      <c r="B480" t="s">
        <v>163</v>
      </c>
      <c r="C480">
        <v>435</v>
      </c>
    </row>
    <row r="481" spans="1:3">
      <c r="A481" t="s">
        <v>716</v>
      </c>
      <c r="B481" t="s">
        <v>488</v>
      </c>
      <c r="C481">
        <v>107</v>
      </c>
    </row>
    <row r="482" spans="1:3">
      <c r="A482" t="s">
        <v>715</v>
      </c>
      <c r="B482" t="s">
        <v>312</v>
      </c>
      <c r="C482">
        <v>440</v>
      </c>
    </row>
    <row r="483" spans="1:3">
      <c r="A483" t="s">
        <v>717</v>
      </c>
      <c r="B483" t="s">
        <v>314</v>
      </c>
      <c r="C483">
        <v>441</v>
      </c>
    </row>
    <row r="484" spans="1:3">
      <c r="A484" t="s">
        <v>718</v>
      </c>
      <c r="B484" t="s">
        <v>719</v>
      </c>
      <c r="C484">
        <v>475</v>
      </c>
    </row>
    <row r="485" spans="1:3">
      <c r="A485" t="s">
        <v>720</v>
      </c>
      <c r="B485" t="s">
        <v>721</v>
      </c>
      <c r="C485">
        <v>433</v>
      </c>
    </row>
    <row r="486" spans="1:3">
      <c r="A486" t="s">
        <v>722</v>
      </c>
      <c r="B486" t="s">
        <v>325</v>
      </c>
      <c r="C486">
        <v>493</v>
      </c>
    </row>
    <row r="487" spans="1:3">
      <c r="A487" t="s">
        <v>723</v>
      </c>
      <c r="B487" t="s">
        <v>724</v>
      </c>
      <c r="C487">
        <v>290</v>
      </c>
    </row>
    <row r="488" spans="1:3">
      <c r="A488" t="s">
        <v>725</v>
      </c>
      <c r="B488" t="s">
        <v>726</v>
      </c>
      <c r="C488">
        <v>500</v>
      </c>
    </row>
    <row r="489" spans="1:3">
      <c r="A489" t="s">
        <v>727</v>
      </c>
      <c r="B489" t="s">
        <v>266</v>
      </c>
      <c r="C489">
        <v>148</v>
      </c>
    </row>
    <row r="490" spans="1:3">
      <c r="A490" t="s">
        <v>728</v>
      </c>
      <c r="B490" t="s">
        <v>492</v>
      </c>
      <c r="C490">
        <v>294</v>
      </c>
    </row>
    <row r="491" spans="1:3">
      <c r="A491" t="s">
        <v>729</v>
      </c>
      <c r="B491" t="s">
        <v>730</v>
      </c>
      <c r="C491">
        <v>132</v>
      </c>
    </row>
    <row r="492" spans="1:3">
      <c r="A492" t="s">
        <v>929</v>
      </c>
      <c r="B492" t="s">
        <v>22</v>
      </c>
      <c r="C492">
        <v>39</v>
      </c>
    </row>
    <row r="493" spans="1:3">
      <c r="A493" t="s">
        <v>731</v>
      </c>
      <c r="B493" t="s">
        <v>406</v>
      </c>
      <c r="C493">
        <v>130</v>
      </c>
    </row>
    <row r="494" spans="1:3">
      <c r="A494" t="s">
        <v>732</v>
      </c>
      <c r="B494" t="s">
        <v>300</v>
      </c>
      <c r="C494">
        <v>333</v>
      </c>
    </row>
    <row r="495" spans="1:3">
      <c r="A495" t="s">
        <v>733</v>
      </c>
      <c r="B495" t="s">
        <v>497</v>
      </c>
      <c r="C495">
        <v>181</v>
      </c>
    </row>
    <row r="496" spans="1:3">
      <c r="A496" t="s">
        <v>734</v>
      </c>
      <c r="B496" t="s">
        <v>328</v>
      </c>
      <c r="C496">
        <v>507</v>
      </c>
    </row>
    <row r="497" spans="1:3">
      <c r="A497" t="s">
        <v>735</v>
      </c>
      <c r="B497" t="s">
        <v>1153</v>
      </c>
      <c r="C497">
        <v>51</v>
      </c>
    </row>
    <row r="498" spans="1:3">
      <c r="A498" t="s">
        <v>736</v>
      </c>
      <c r="B498" t="s">
        <v>414</v>
      </c>
      <c r="C498">
        <v>334</v>
      </c>
    </row>
    <row r="499" spans="1:3">
      <c r="A499" t="s">
        <v>740</v>
      </c>
      <c r="B499" t="s">
        <v>741</v>
      </c>
      <c r="C499">
        <v>332</v>
      </c>
    </row>
    <row r="500" spans="1:3">
      <c r="A500" t="s">
        <v>742</v>
      </c>
      <c r="B500" t="s">
        <v>413</v>
      </c>
      <c r="C500">
        <v>329</v>
      </c>
    </row>
    <row r="501" spans="1:3">
      <c r="A501" t="s">
        <v>743</v>
      </c>
      <c r="B501" t="s">
        <v>744</v>
      </c>
      <c r="C501">
        <v>396</v>
      </c>
    </row>
    <row r="502" spans="1:3">
      <c r="A502" t="s">
        <v>745</v>
      </c>
      <c r="B502" t="s">
        <v>321</v>
      </c>
      <c r="C502">
        <v>479</v>
      </c>
    </row>
    <row r="503" spans="1:3">
      <c r="A503" t="s">
        <v>746</v>
      </c>
      <c r="B503" t="s">
        <v>309</v>
      </c>
      <c r="C503">
        <v>417</v>
      </c>
    </row>
    <row r="504" spans="1:3">
      <c r="A504" t="s">
        <v>748</v>
      </c>
      <c r="B504" t="s">
        <v>749</v>
      </c>
      <c r="C504">
        <v>613</v>
      </c>
    </row>
    <row r="505" spans="1:3">
      <c r="A505" t="s">
        <v>750</v>
      </c>
      <c r="B505" t="s">
        <v>303</v>
      </c>
      <c r="C505">
        <v>370</v>
      </c>
    </row>
    <row r="506" spans="1:3">
      <c r="A506" t="s">
        <v>751</v>
      </c>
      <c r="B506" t="s">
        <v>243</v>
      </c>
      <c r="C506">
        <v>1</v>
      </c>
    </row>
    <row r="507" spans="1:3">
      <c r="A507" t="s">
        <v>752</v>
      </c>
      <c r="B507" t="s">
        <v>753</v>
      </c>
      <c r="C507">
        <v>365</v>
      </c>
    </row>
    <row r="508" spans="1:3">
      <c r="A508" t="s">
        <v>754</v>
      </c>
      <c r="B508" t="s">
        <v>277</v>
      </c>
      <c r="C508">
        <v>254</v>
      </c>
    </row>
    <row r="509" spans="1:3">
      <c r="A509" t="s">
        <v>755</v>
      </c>
      <c r="B509" t="s">
        <v>756</v>
      </c>
      <c r="C509">
        <v>608</v>
      </c>
    </row>
    <row r="510" spans="1:3">
      <c r="A510" t="s">
        <v>757</v>
      </c>
      <c r="B510" t="s">
        <v>758</v>
      </c>
      <c r="C510">
        <v>501</v>
      </c>
    </row>
    <row r="511" spans="1:3">
      <c r="A511" t="s">
        <v>759</v>
      </c>
      <c r="B511" t="s">
        <v>760</v>
      </c>
      <c r="C511">
        <v>92</v>
      </c>
    </row>
    <row r="512" spans="1:3">
      <c r="A512" t="s">
        <v>761</v>
      </c>
      <c r="B512" t="s">
        <v>762</v>
      </c>
      <c r="C512">
        <v>3</v>
      </c>
    </row>
    <row r="513" spans="1:3">
      <c r="A513" t="s">
        <v>763</v>
      </c>
      <c r="B513" t="s">
        <v>315</v>
      </c>
      <c r="C513">
        <v>447</v>
      </c>
    </row>
    <row r="514" spans="1:3">
      <c r="A514" t="s">
        <v>764</v>
      </c>
      <c r="B514" t="s">
        <v>164</v>
      </c>
      <c r="C514">
        <v>424</v>
      </c>
    </row>
    <row r="515" spans="1:3">
      <c r="A515" t="s">
        <v>765</v>
      </c>
      <c r="B515" t="s">
        <v>419</v>
      </c>
      <c r="C515">
        <v>496</v>
      </c>
    </row>
    <row r="516" spans="1:3">
      <c r="A516" t="s">
        <v>766</v>
      </c>
      <c r="B516" t="s">
        <v>263</v>
      </c>
      <c r="C516">
        <v>124</v>
      </c>
    </row>
    <row r="517" spans="1:3">
      <c r="A517" t="s">
        <v>769</v>
      </c>
      <c r="B517" t="s">
        <v>770</v>
      </c>
      <c r="C517">
        <v>85</v>
      </c>
    </row>
    <row r="518" spans="1:3">
      <c r="A518" t="s">
        <v>771</v>
      </c>
      <c r="B518" t="s">
        <v>197</v>
      </c>
      <c r="C518">
        <v>37</v>
      </c>
    </row>
    <row r="519" spans="1:3">
      <c r="A519" t="s">
        <v>772</v>
      </c>
      <c r="B519" t="s">
        <v>773</v>
      </c>
      <c r="C519">
        <v>164</v>
      </c>
    </row>
    <row r="520" spans="1:3">
      <c r="A520" t="s">
        <v>774</v>
      </c>
      <c r="B520" t="s">
        <v>775</v>
      </c>
      <c r="C520">
        <v>296</v>
      </c>
    </row>
    <row r="521" spans="1:3">
      <c r="A521" t="s">
        <v>776</v>
      </c>
      <c r="B521" t="s">
        <v>777</v>
      </c>
      <c r="C521">
        <v>309</v>
      </c>
    </row>
    <row r="522" spans="1:3">
      <c r="A522" t="s">
        <v>778</v>
      </c>
      <c r="B522" t="s">
        <v>401</v>
      </c>
      <c r="C522">
        <v>11</v>
      </c>
    </row>
    <row r="523" spans="1:3">
      <c r="A523" t="s">
        <v>779</v>
      </c>
      <c r="B523" t="s">
        <v>285</v>
      </c>
      <c r="C523">
        <v>269</v>
      </c>
    </row>
    <row r="524" spans="1:3">
      <c r="A524" t="s">
        <v>780</v>
      </c>
      <c r="B524" t="s">
        <v>292</v>
      </c>
      <c r="C524">
        <v>295</v>
      </c>
    </row>
    <row r="525" spans="1:3">
      <c r="A525" t="s">
        <v>781</v>
      </c>
      <c r="B525" t="s">
        <v>782</v>
      </c>
      <c r="C525">
        <v>301</v>
      </c>
    </row>
    <row r="526" spans="1:3">
      <c r="A526" t="s">
        <v>783</v>
      </c>
      <c r="B526" t="s">
        <v>784</v>
      </c>
      <c r="C526">
        <v>182</v>
      </c>
    </row>
    <row r="527" spans="1:3">
      <c r="A527" t="s">
        <v>785</v>
      </c>
      <c r="B527" t="s">
        <v>280</v>
      </c>
      <c r="C527">
        <v>261</v>
      </c>
    </row>
    <row r="528" spans="1:3">
      <c r="A528" t="s">
        <v>786</v>
      </c>
      <c r="B528" t="s">
        <v>293</v>
      </c>
      <c r="C528">
        <v>298</v>
      </c>
    </row>
    <row r="529" spans="1:3">
      <c r="A529" t="s">
        <v>787</v>
      </c>
      <c r="B529" t="s">
        <v>1033</v>
      </c>
      <c r="C529">
        <v>473</v>
      </c>
    </row>
    <row r="530" spans="1:3">
      <c r="A530" t="s">
        <v>788</v>
      </c>
      <c r="B530" t="s">
        <v>244</v>
      </c>
      <c r="C530">
        <v>2</v>
      </c>
    </row>
    <row r="531" spans="1:3">
      <c r="A531" t="s">
        <v>789</v>
      </c>
      <c r="B531" t="s">
        <v>324</v>
      </c>
      <c r="C531">
        <v>499</v>
      </c>
    </row>
    <row r="532" spans="1:3">
      <c r="A532" t="s">
        <v>790</v>
      </c>
      <c r="B532" t="s">
        <v>791</v>
      </c>
      <c r="C532">
        <v>398</v>
      </c>
    </row>
    <row r="533" spans="1:3">
      <c r="A533" t="s">
        <v>792</v>
      </c>
      <c r="B533" t="s">
        <v>793</v>
      </c>
      <c r="C533">
        <v>133</v>
      </c>
    </row>
    <row r="534" spans="1:3">
      <c r="A534" t="s">
        <v>794</v>
      </c>
      <c r="B534" t="s">
        <v>795</v>
      </c>
      <c r="C534">
        <v>252</v>
      </c>
    </row>
    <row r="535" spans="1:3">
      <c r="A535" t="s">
        <v>796</v>
      </c>
      <c r="B535" t="s">
        <v>250</v>
      </c>
      <c r="C535">
        <v>33</v>
      </c>
    </row>
    <row r="536" spans="1:3">
      <c r="A536" t="s">
        <v>797</v>
      </c>
      <c r="B536" t="s">
        <v>28</v>
      </c>
      <c r="C536">
        <v>239</v>
      </c>
    </row>
    <row r="537" spans="1:3">
      <c r="A537" t="s">
        <v>798</v>
      </c>
      <c r="B537" t="s">
        <v>799</v>
      </c>
      <c r="C537">
        <v>321</v>
      </c>
    </row>
    <row r="538" spans="1:3">
      <c r="A538" t="s">
        <v>800</v>
      </c>
      <c r="B538" t="s">
        <v>286</v>
      </c>
      <c r="C538">
        <v>271</v>
      </c>
    </row>
    <row r="539" spans="1:3">
      <c r="A539" t="s">
        <v>801</v>
      </c>
      <c r="B539" t="s">
        <v>267</v>
      </c>
      <c r="C539">
        <v>184</v>
      </c>
    </row>
    <row r="540" spans="1:3">
      <c r="A540" t="s">
        <v>802</v>
      </c>
      <c r="B540" t="s">
        <v>803</v>
      </c>
      <c r="C540">
        <v>532</v>
      </c>
    </row>
    <row r="541" spans="1:3">
      <c r="A541" t="s">
        <v>804</v>
      </c>
      <c r="B541" t="s">
        <v>805</v>
      </c>
      <c r="C541">
        <v>419</v>
      </c>
    </row>
    <row r="542" spans="1:3">
      <c r="A542" t="s">
        <v>806</v>
      </c>
      <c r="B542" t="s">
        <v>269</v>
      </c>
      <c r="C542">
        <v>188</v>
      </c>
    </row>
    <row r="543" spans="1:3">
      <c r="A543" t="s">
        <v>807</v>
      </c>
      <c r="B543" t="s">
        <v>808</v>
      </c>
      <c r="C543">
        <v>293</v>
      </c>
    </row>
    <row r="544" spans="1:3">
      <c r="A544" t="s">
        <v>809</v>
      </c>
      <c r="B544" t="s">
        <v>810</v>
      </c>
      <c r="C544">
        <v>498</v>
      </c>
    </row>
    <row r="545" spans="1:3">
      <c r="A545" t="s">
        <v>811</v>
      </c>
      <c r="B545" t="s">
        <v>812</v>
      </c>
      <c r="C545">
        <v>388</v>
      </c>
    </row>
    <row r="546" spans="1:3">
      <c r="A546" t="s">
        <v>813</v>
      </c>
      <c r="B546" t="s">
        <v>814</v>
      </c>
      <c r="C546">
        <v>345</v>
      </c>
    </row>
    <row r="547" spans="1:3">
      <c r="A547" t="s">
        <v>815</v>
      </c>
      <c r="B547" t="s">
        <v>248</v>
      </c>
      <c r="C547">
        <v>28</v>
      </c>
    </row>
    <row r="548" spans="1:3">
      <c r="A548" t="s">
        <v>816</v>
      </c>
      <c r="B548" t="s">
        <v>156</v>
      </c>
      <c r="C548">
        <v>497</v>
      </c>
    </row>
    <row r="549" spans="1:3">
      <c r="A549" t="s">
        <v>817</v>
      </c>
      <c r="B549" t="s">
        <v>818</v>
      </c>
      <c r="C549">
        <v>76</v>
      </c>
    </row>
    <row r="550" spans="1:3">
      <c r="A550" t="s">
        <v>819</v>
      </c>
      <c r="B550" t="s">
        <v>820</v>
      </c>
      <c r="C550">
        <v>384</v>
      </c>
    </row>
    <row r="551" spans="1:3">
      <c r="A551" t="s">
        <v>821</v>
      </c>
      <c r="B551" t="s">
        <v>170</v>
      </c>
      <c r="C551">
        <v>68</v>
      </c>
    </row>
    <row r="552" spans="1:3">
      <c r="A552" t="s">
        <v>822</v>
      </c>
      <c r="B552" t="s">
        <v>400</v>
      </c>
      <c r="C552">
        <v>10</v>
      </c>
    </row>
    <row r="553" spans="1:3">
      <c r="A553" t="s">
        <v>823</v>
      </c>
      <c r="B553" t="s">
        <v>436</v>
      </c>
      <c r="C553">
        <v>350</v>
      </c>
    </row>
    <row r="554" spans="1:3">
      <c r="A554" t="s">
        <v>824</v>
      </c>
      <c r="B554" t="s">
        <v>177</v>
      </c>
      <c r="C554">
        <v>326</v>
      </c>
    </row>
    <row r="555" spans="1:3">
      <c r="A555" t="s">
        <v>825</v>
      </c>
      <c r="B555" t="s">
        <v>826</v>
      </c>
      <c r="C555">
        <v>88</v>
      </c>
    </row>
    <row r="556" spans="1:3">
      <c r="A556" t="s">
        <v>827</v>
      </c>
      <c r="B556" t="s">
        <v>828</v>
      </c>
      <c r="C556">
        <v>402</v>
      </c>
    </row>
    <row r="557" spans="1:3">
      <c r="A557" t="s">
        <v>829</v>
      </c>
      <c r="B557" t="s">
        <v>830</v>
      </c>
      <c r="C557">
        <v>86</v>
      </c>
    </row>
    <row r="558" spans="1:3">
      <c r="A558" t="s">
        <v>831</v>
      </c>
      <c r="B558" t="s">
        <v>287</v>
      </c>
      <c r="C558">
        <v>300</v>
      </c>
    </row>
    <row r="559" spans="1:3">
      <c r="A559" t="s">
        <v>835</v>
      </c>
      <c r="B559" t="s">
        <v>836</v>
      </c>
      <c r="C559">
        <v>131</v>
      </c>
    </row>
    <row r="560" spans="1:3">
      <c r="A560" t="s">
        <v>839</v>
      </c>
      <c r="B560" t="s">
        <v>842</v>
      </c>
      <c r="C560">
        <v>268</v>
      </c>
    </row>
    <row r="561" spans="1:3">
      <c r="A561" t="s">
        <v>840</v>
      </c>
      <c r="B561" t="s">
        <v>841</v>
      </c>
      <c r="C561">
        <v>192</v>
      </c>
    </row>
    <row r="562" spans="1:3">
      <c r="A562" t="s">
        <v>844</v>
      </c>
      <c r="B562" t="s">
        <v>845</v>
      </c>
      <c r="C562">
        <v>477</v>
      </c>
    </row>
    <row r="563" spans="1:3">
      <c r="A563" t="s">
        <v>846</v>
      </c>
      <c r="B563" t="s">
        <v>257</v>
      </c>
      <c r="C563">
        <v>70</v>
      </c>
    </row>
    <row r="564" spans="1:3">
      <c r="A564" t="s">
        <v>847</v>
      </c>
      <c r="B564" t="s">
        <v>848</v>
      </c>
      <c r="C564">
        <v>390</v>
      </c>
    </row>
    <row r="565" spans="1:3">
      <c r="A565" t="s">
        <v>850</v>
      </c>
      <c r="B565" t="s">
        <v>851</v>
      </c>
      <c r="C565">
        <v>318</v>
      </c>
    </row>
    <row r="566" spans="1:3">
      <c r="A566" t="s">
        <v>852</v>
      </c>
      <c r="B566" t="s">
        <v>853</v>
      </c>
      <c r="C566">
        <v>47</v>
      </c>
    </row>
    <row r="567" spans="1:3">
      <c r="A567" t="s">
        <v>854</v>
      </c>
      <c r="B567" t="s">
        <v>855</v>
      </c>
      <c r="C567">
        <v>297</v>
      </c>
    </row>
    <row r="568" spans="1:3">
      <c r="A568" t="s">
        <v>856</v>
      </c>
      <c r="B568" t="s">
        <v>279</v>
      </c>
      <c r="C568">
        <v>256</v>
      </c>
    </row>
    <row r="569" spans="1:3">
      <c r="A569" t="s">
        <v>858</v>
      </c>
      <c r="B569" t="s">
        <v>859</v>
      </c>
      <c r="C569">
        <v>355</v>
      </c>
    </row>
    <row r="570" spans="1:3">
      <c r="A570" t="s">
        <v>860</v>
      </c>
      <c r="B570" t="s">
        <v>490</v>
      </c>
      <c r="C570">
        <v>277</v>
      </c>
    </row>
    <row r="571" spans="1:3">
      <c r="A571" t="s">
        <v>861</v>
      </c>
      <c r="B571" t="s">
        <v>1081</v>
      </c>
      <c r="C571">
        <v>230</v>
      </c>
    </row>
    <row r="572" spans="1:3">
      <c r="A572" t="s">
        <v>862</v>
      </c>
      <c r="B572" t="s">
        <v>863</v>
      </c>
      <c r="C572">
        <v>351</v>
      </c>
    </row>
    <row r="573" spans="1:3">
      <c r="A573" t="s">
        <v>865</v>
      </c>
      <c r="B573" t="s">
        <v>956</v>
      </c>
      <c r="C573">
        <v>258</v>
      </c>
    </row>
    <row r="574" spans="1:3">
      <c r="A574" t="s">
        <v>866</v>
      </c>
      <c r="B574" t="s">
        <v>867</v>
      </c>
      <c r="C574">
        <v>464</v>
      </c>
    </row>
    <row r="575" spans="1:3">
      <c r="A575" t="s">
        <v>868</v>
      </c>
      <c r="B575" t="s">
        <v>869</v>
      </c>
      <c r="C575">
        <v>61</v>
      </c>
    </row>
    <row r="576" spans="1:3">
      <c r="A576" t="s">
        <v>870</v>
      </c>
      <c r="B576" t="s">
        <v>871</v>
      </c>
      <c r="C576">
        <v>187</v>
      </c>
    </row>
    <row r="577" spans="1:3">
      <c r="A577" t="s">
        <v>872</v>
      </c>
      <c r="B577" t="s">
        <v>873</v>
      </c>
      <c r="C577">
        <v>228</v>
      </c>
    </row>
    <row r="578" spans="1:3">
      <c r="A578" t="s">
        <v>875</v>
      </c>
      <c r="B578" t="s">
        <v>409</v>
      </c>
      <c r="C578">
        <v>189</v>
      </c>
    </row>
    <row r="579" spans="1:3">
      <c r="A579" t="s">
        <v>876</v>
      </c>
      <c r="B579" t="s">
        <v>877</v>
      </c>
      <c r="C579">
        <v>180</v>
      </c>
    </row>
    <row r="580" spans="1:3">
      <c r="A580" t="s">
        <v>878</v>
      </c>
      <c r="B580" t="s">
        <v>317</v>
      </c>
      <c r="C580">
        <v>444</v>
      </c>
    </row>
    <row r="581" spans="1:3">
      <c r="A581" t="s">
        <v>879</v>
      </c>
      <c r="B581" t="s">
        <v>880</v>
      </c>
      <c r="C581">
        <v>436</v>
      </c>
    </row>
    <row r="582" spans="1:3">
      <c r="A582" t="s">
        <v>881</v>
      </c>
      <c r="B582" t="s">
        <v>882</v>
      </c>
      <c r="C582">
        <v>366</v>
      </c>
    </row>
    <row r="583" spans="1:3">
      <c r="A583" t="s">
        <v>883</v>
      </c>
      <c r="B583" t="s">
        <v>403</v>
      </c>
      <c r="C583">
        <v>30</v>
      </c>
    </row>
    <row r="584" spans="1:3">
      <c r="A584" t="s">
        <v>884</v>
      </c>
      <c r="B584" t="s">
        <v>885</v>
      </c>
      <c r="C584">
        <v>56</v>
      </c>
    </row>
    <row r="585" spans="1:3">
      <c r="A585" t="s">
        <v>887</v>
      </c>
      <c r="B585" t="s">
        <v>888</v>
      </c>
      <c r="C585">
        <v>506</v>
      </c>
    </row>
    <row r="586" spans="1:3">
      <c r="A586" t="s">
        <v>889</v>
      </c>
      <c r="B586" t="s">
        <v>890</v>
      </c>
      <c r="C586">
        <v>264</v>
      </c>
    </row>
    <row r="587" spans="1:3">
      <c r="A587" t="s">
        <v>893</v>
      </c>
      <c r="B587" t="s">
        <v>894</v>
      </c>
      <c r="C587">
        <v>16</v>
      </c>
    </row>
    <row r="588" spans="1:3">
      <c r="A588" t="s">
        <v>895</v>
      </c>
      <c r="B588" t="s">
        <v>407</v>
      </c>
      <c r="C588">
        <v>147</v>
      </c>
    </row>
    <row r="589" spans="1:3">
      <c r="A589" t="s">
        <v>896</v>
      </c>
      <c r="B589" t="s">
        <v>897</v>
      </c>
      <c r="C589">
        <v>59</v>
      </c>
    </row>
    <row r="590" spans="1:3">
      <c r="A590" t="s">
        <v>898</v>
      </c>
      <c r="B590" t="s">
        <v>498</v>
      </c>
      <c r="C590">
        <v>420</v>
      </c>
    </row>
    <row r="591" spans="1:3">
      <c r="A591" t="s">
        <v>899</v>
      </c>
      <c r="B591" t="s">
        <v>900</v>
      </c>
      <c r="C591">
        <v>463</v>
      </c>
    </row>
    <row r="592" spans="1:3">
      <c r="A592" t="s">
        <v>901</v>
      </c>
      <c r="B592" t="s">
        <v>417</v>
      </c>
      <c r="C592">
        <v>448</v>
      </c>
    </row>
    <row r="593" spans="1:3">
      <c r="A593" t="s">
        <v>902</v>
      </c>
      <c r="B593" t="s">
        <v>307</v>
      </c>
      <c r="C593">
        <v>403</v>
      </c>
    </row>
    <row r="594" spans="1:3">
      <c r="A594" t="s">
        <v>903</v>
      </c>
      <c r="B594" t="s">
        <v>304</v>
      </c>
      <c r="C594">
        <v>399</v>
      </c>
    </row>
    <row r="595" spans="1:3">
      <c r="A595" t="s">
        <v>904</v>
      </c>
      <c r="B595" t="s">
        <v>397</v>
      </c>
      <c r="C595">
        <v>313</v>
      </c>
    </row>
    <row r="596" spans="1:3">
      <c r="A596" t="s">
        <v>905</v>
      </c>
      <c r="B596" t="s">
        <v>906</v>
      </c>
      <c r="C596">
        <v>273</v>
      </c>
    </row>
    <row r="597" spans="1:3">
      <c r="A597" t="s">
        <v>907</v>
      </c>
      <c r="B597" t="s">
        <v>908</v>
      </c>
      <c r="C597">
        <v>166</v>
      </c>
    </row>
    <row r="598" spans="1:3">
      <c r="A598" t="s">
        <v>909</v>
      </c>
      <c r="B598" t="s">
        <v>910</v>
      </c>
      <c r="C598">
        <v>432</v>
      </c>
    </row>
    <row r="599" spans="1:3">
      <c r="A599" t="s">
        <v>911</v>
      </c>
      <c r="B599" t="s">
        <v>912</v>
      </c>
      <c r="C599">
        <v>54</v>
      </c>
    </row>
    <row r="600" spans="1:3">
      <c r="A600" t="s">
        <v>913</v>
      </c>
      <c r="B600" t="s">
        <v>914</v>
      </c>
      <c r="C600">
        <v>35</v>
      </c>
    </row>
    <row r="601" spans="1:3">
      <c r="A601" t="s">
        <v>916</v>
      </c>
      <c r="B601" t="s">
        <v>326</v>
      </c>
      <c r="C601">
        <v>494</v>
      </c>
    </row>
    <row r="602" spans="1:3">
      <c r="A602" t="s">
        <v>917</v>
      </c>
      <c r="B602" t="s">
        <v>918</v>
      </c>
      <c r="C602">
        <v>504</v>
      </c>
    </row>
    <row r="603" spans="1:3">
      <c r="A603" t="s">
        <v>919</v>
      </c>
      <c r="B603" t="s">
        <v>920</v>
      </c>
      <c r="C603">
        <v>112</v>
      </c>
    </row>
    <row r="604" spans="1:3">
      <c r="A604" t="s">
        <v>921</v>
      </c>
      <c r="B604" t="s">
        <v>922</v>
      </c>
      <c r="C604">
        <v>186</v>
      </c>
    </row>
    <row r="605" spans="1:3">
      <c r="A605" t="s">
        <v>923</v>
      </c>
      <c r="B605" t="s">
        <v>924</v>
      </c>
      <c r="C605">
        <v>87</v>
      </c>
    </row>
    <row r="606" spans="1:3">
      <c r="A606" t="s">
        <v>925</v>
      </c>
      <c r="B606" t="s">
        <v>926</v>
      </c>
      <c r="C606">
        <v>110</v>
      </c>
    </row>
    <row r="607" spans="1:3">
      <c r="A607" t="s">
        <v>927</v>
      </c>
      <c r="B607" t="s">
        <v>1151</v>
      </c>
      <c r="C607">
        <v>430</v>
      </c>
    </row>
    <row r="608" spans="1:3">
      <c r="A608" t="s">
        <v>928</v>
      </c>
      <c r="B608" t="s">
        <v>415</v>
      </c>
      <c r="C608">
        <v>385</v>
      </c>
    </row>
    <row r="609" spans="1:3">
      <c r="A609" t="s">
        <v>930</v>
      </c>
      <c r="B609" t="s">
        <v>291</v>
      </c>
      <c r="C609">
        <v>307</v>
      </c>
    </row>
    <row r="610" spans="1:3">
      <c r="A610" t="s">
        <v>931</v>
      </c>
      <c r="B610" t="s">
        <v>932</v>
      </c>
      <c r="C610">
        <v>236</v>
      </c>
    </row>
    <row r="611" spans="1:3">
      <c r="A611" t="s">
        <v>933</v>
      </c>
      <c r="B611" t="s">
        <v>168</v>
      </c>
      <c r="C611">
        <v>393</v>
      </c>
    </row>
    <row r="612" spans="1:3">
      <c r="A612" t="s">
        <v>934</v>
      </c>
      <c r="B612" t="s">
        <v>935</v>
      </c>
      <c r="C612">
        <v>111</v>
      </c>
    </row>
    <row r="613" spans="1:3">
      <c r="A613" t="s">
        <v>936</v>
      </c>
      <c r="B613" t="s">
        <v>937</v>
      </c>
      <c r="C613">
        <v>599</v>
      </c>
    </row>
    <row r="614" spans="1:3">
      <c r="A614" t="s">
        <v>938</v>
      </c>
      <c r="B614" t="s">
        <v>305</v>
      </c>
      <c r="C614">
        <v>383</v>
      </c>
    </row>
    <row r="615" spans="1:3">
      <c r="A615" t="s">
        <v>939</v>
      </c>
      <c r="B615" t="s">
        <v>940</v>
      </c>
      <c r="C615">
        <v>23</v>
      </c>
    </row>
    <row r="616" spans="1:3">
      <c r="A616" t="s">
        <v>941</v>
      </c>
      <c r="B616" t="s">
        <v>942</v>
      </c>
      <c r="C616">
        <v>250</v>
      </c>
    </row>
    <row r="617" spans="1:3">
      <c r="A617" t="s">
        <v>943</v>
      </c>
      <c r="B617" t="s">
        <v>944</v>
      </c>
    </row>
    <row r="618" spans="1:3">
      <c r="A618" t="s">
        <v>945</v>
      </c>
      <c r="B618" t="s">
        <v>155</v>
      </c>
      <c r="C618">
        <v>91</v>
      </c>
    </row>
    <row r="619" spans="1:3">
      <c r="A619" t="s">
        <v>948</v>
      </c>
      <c r="B619" t="s">
        <v>416</v>
      </c>
      <c r="C619">
        <v>394</v>
      </c>
    </row>
    <row r="620" spans="1:3">
      <c r="A620" t="s">
        <v>949</v>
      </c>
      <c r="B620" t="s">
        <v>950</v>
      </c>
      <c r="C620">
        <v>200</v>
      </c>
    </row>
    <row r="621" spans="1:3">
      <c r="A621" t="s">
        <v>951</v>
      </c>
      <c r="B621" t="s">
        <v>952</v>
      </c>
      <c r="C621">
        <v>381</v>
      </c>
    </row>
    <row r="622" spans="1:3">
      <c r="A622" t="s">
        <v>953</v>
      </c>
      <c r="B622" t="s">
        <v>954</v>
      </c>
      <c r="C622">
        <v>77</v>
      </c>
    </row>
    <row r="623" spans="1:3">
      <c r="A623" t="s">
        <v>955</v>
      </c>
      <c r="B623" t="s">
        <v>296</v>
      </c>
      <c r="C623">
        <v>315</v>
      </c>
    </row>
    <row r="624" spans="1:3">
      <c r="A624" t="s">
        <v>957</v>
      </c>
      <c r="B624" t="s">
        <v>958</v>
      </c>
      <c r="C624">
        <v>259</v>
      </c>
    </row>
    <row r="625" spans="1:3">
      <c r="A625" t="s">
        <v>959</v>
      </c>
      <c r="B625" t="s">
        <v>960</v>
      </c>
      <c r="C625">
        <v>240</v>
      </c>
    </row>
    <row r="626" spans="1:3">
      <c r="A626" t="s">
        <v>961</v>
      </c>
      <c r="B626" t="s">
        <v>962</v>
      </c>
      <c r="C626">
        <v>151</v>
      </c>
    </row>
    <row r="627" spans="1:3">
      <c r="A627" t="s">
        <v>963</v>
      </c>
      <c r="B627" t="s">
        <v>964</v>
      </c>
      <c r="C627">
        <v>520</v>
      </c>
    </row>
    <row r="628" spans="1:3">
      <c r="A628" t="s">
        <v>965</v>
      </c>
      <c r="B628" t="s">
        <v>426</v>
      </c>
      <c r="C628">
        <v>69</v>
      </c>
    </row>
    <row r="629" spans="1:3">
      <c r="A629" t="s">
        <v>967</v>
      </c>
      <c r="B629" t="s">
        <v>968</v>
      </c>
      <c r="C629">
        <v>183</v>
      </c>
    </row>
    <row r="630" spans="1:3">
      <c r="A630" t="s">
        <v>969</v>
      </c>
      <c r="B630" t="s">
        <v>330</v>
      </c>
      <c r="C630">
        <v>165</v>
      </c>
    </row>
    <row r="631" spans="1:3">
      <c r="A631" t="s">
        <v>970</v>
      </c>
      <c r="B631" t="s">
        <v>398</v>
      </c>
      <c r="C631">
        <v>215</v>
      </c>
    </row>
    <row r="632" spans="1:3">
      <c r="A632" t="s">
        <v>971</v>
      </c>
      <c r="B632" t="s">
        <v>972</v>
      </c>
      <c r="C632">
        <v>113</v>
      </c>
    </row>
    <row r="633" spans="1:3">
      <c r="A633" t="s">
        <v>973</v>
      </c>
      <c r="B633" t="s">
        <v>974</v>
      </c>
      <c r="C633">
        <v>40</v>
      </c>
    </row>
    <row r="634" spans="1:3">
      <c r="A634" t="s">
        <v>975</v>
      </c>
      <c r="B634" t="s">
        <v>489</v>
      </c>
      <c r="C634">
        <v>303</v>
      </c>
    </row>
    <row r="635" spans="1:3">
      <c r="A635" t="s">
        <v>976</v>
      </c>
      <c r="B635" t="s">
        <v>311</v>
      </c>
      <c r="C635">
        <v>437</v>
      </c>
    </row>
    <row r="636" spans="1:3">
      <c r="A636" t="s">
        <v>977</v>
      </c>
      <c r="B636" t="s">
        <v>981</v>
      </c>
      <c r="C636">
        <v>449</v>
      </c>
    </row>
    <row r="637" spans="1:3">
      <c r="A637" t="s">
        <v>978</v>
      </c>
      <c r="B637" t="s">
        <v>320</v>
      </c>
      <c r="C637">
        <v>476</v>
      </c>
    </row>
    <row r="638" spans="1:3">
      <c r="A638" t="s">
        <v>980</v>
      </c>
      <c r="B638" t="s">
        <v>254</v>
      </c>
      <c r="C638">
        <v>79</v>
      </c>
    </row>
    <row r="639" spans="1:3">
      <c r="A639" t="s">
        <v>982</v>
      </c>
      <c r="B639" t="s">
        <v>983</v>
      </c>
      <c r="C639">
        <v>63</v>
      </c>
    </row>
    <row r="640" spans="1:3">
      <c r="A640" t="s">
        <v>984</v>
      </c>
      <c r="B640" t="s">
        <v>985</v>
      </c>
      <c r="C640">
        <v>505</v>
      </c>
    </row>
    <row r="641" spans="1:3">
      <c r="A641" t="s">
        <v>986</v>
      </c>
      <c r="B641" t="s">
        <v>499</v>
      </c>
      <c r="C641">
        <v>508</v>
      </c>
    </row>
    <row r="642" spans="1:3">
      <c r="A642" t="s">
        <v>987</v>
      </c>
      <c r="B642" t="s">
        <v>256</v>
      </c>
      <c r="C642">
        <v>74</v>
      </c>
    </row>
    <row r="643" spans="1:3">
      <c r="A643" t="s">
        <v>989</v>
      </c>
      <c r="B643" t="s">
        <v>54</v>
      </c>
      <c r="C643">
        <v>446</v>
      </c>
    </row>
    <row r="644" spans="1:3">
      <c r="A644" t="s">
        <v>990</v>
      </c>
      <c r="B644" t="s">
        <v>991</v>
      </c>
      <c r="C644">
        <v>154</v>
      </c>
    </row>
    <row r="645" spans="1:3">
      <c r="A645" t="s">
        <v>992</v>
      </c>
      <c r="B645" t="s">
        <v>482</v>
      </c>
      <c r="C645">
        <v>279</v>
      </c>
    </row>
    <row r="646" spans="1:3">
      <c r="A646" t="s">
        <v>993</v>
      </c>
      <c r="B646" t="s">
        <v>211</v>
      </c>
      <c r="C646">
        <v>434</v>
      </c>
    </row>
    <row r="647" spans="1:3">
      <c r="A647" t="s">
        <v>994</v>
      </c>
      <c r="B647" t="s">
        <v>411</v>
      </c>
      <c r="C647">
        <v>306</v>
      </c>
    </row>
    <row r="648" spans="1:3">
      <c r="A648" t="s">
        <v>995</v>
      </c>
      <c r="B648" t="s">
        <v>313</v>
      </c>
      <c r="C648">
        <v>461</v>
      </c>
    </row>
    <row r="649" spans="1:3">
      <c r="A649" t="s">
        <v>996</v>
      </c>
      <c r="B649" t="s">
        <v>997</v>
      </c>
      <c r="C649">
        <v>325</v>
      </c>
    </row>
    <row r="650" spans="1:3">
      <c r="A650" t="s">
        <v>998</v>
      </c>
      <c r="B650" t="s">
        <v>999</v>
      </c>
      <c r="C650">
        <v>231</v>
      </c>
    </row>
    <row r="651" spans="1:3">
      <c r="A651" t="s">
        <v>1000</v>
      </c>
      <c r="B651" t="s">
        <v>1001</v>
      </c>
      <c r="C651">
        <v>7</v>
      </c>
    </row>
    <row r="652" spans="1:3">
      <c r="A652" t="s">
        <v>1002</v>
      </c>
      <c r="B652" t="s">
        <v>1003</v>
      </c>
      <c r="C652">
        <v>89</v>
      </c>
    </row>
    <row r="653" spans="1:3">
      <c r="A653" t="s">
        <v>1004</v>
      </c>
      <c r="B653" t="s">
        <v>1005</v>
      </c>
      <c r="C653">
        <v>251</v>
      </c>
    </row>
    <row r="654" spans="1:3">
      <c r="A654" t="s">
        <v>1006</v>
      </c>
      <c r="B654" t="s">
        <v>1007</v>
      </c>
      <c r="C654">
        <v>5</v>
      </c>
    </row>
    <row r="655" spans="1:3">
      <c r="A655" t="s">
        <v>1008</v>
      </c>
      <c r="B655" t="s">
        <v>165</v>
      </c>
      <c r="C655">
        <v>168</v>
      </c>
    </row>
    <row r="656" spans="1:3">
      <c r="A656" t="s">
        <v>1009</v>
      </c>
      <c r="B656" t="s">
        <v>1010</v>
      </c>
      <c r="C656">
        <v>71</v>
      </c>
    </row>
    <row r="657" spans="1:3">
      <c r="A657" t="s">
        <v>1011</v>
      </c>
      <c r="B657" t="s">
        <v>210</v>
      </c>
      <c r="C657">
        <v>308</v>
      </c>
    </row>
    <row r="658" spans="1:3">
      <c r="A658" t="s">
        <v>1012</v>
      </c>
      <c r="B658" t="s">
        <v>988</v>
      </c>
      <c r="C658">
        <v>415</v>
      </c>
    </row>
    <row r="659" spans="1:3">
      <c r="A659" t="s">
        <v>1016</v>
      </c>
      <c r="B659" t="s">
        <v>1017</v>
      </c>
      <c r="C659">
        <v>201</v>
      </c>
    </row>
    <row r="660" spans="1:3">
      <c r="A660" t="s">
        <v>1018</v>
      </c>
      <c r="B660" t="s">
        <v>1019</v>
      </c>
      <c r="C660">
        <v>19</v>
      </c>
    </row>
    <row r="661" spans="1:3">
      <c r="A661" t="s">
        <v>1020</v>
      </c>
      <c r="B661" t="s">
        <v>1021</v>
      </c>
      <c r="C661">
        <v>530</v>
      </c>
    </row>
    <row r="662" spans="1:3">
      <c r="A662" t="s">
        <v>1023</v>
      </c>
      <c r="B662" t="s">
        <v>1024</v>
      </c>
      <c r="C662">
        <v>404</v>
      </c>
    </row>
    <row r="663" spans="1:3">
      <c r="A663" t="s">
        <v>1025</v>
      </c>
      <c r="B663" t="s">
        <v>424</v>
      </c>
      <c r="C663">
        <v>347</v>
      </c>
    </row>
    <row r="664" spans="1:3">
      <c r="A664" t="s">
        <v>1027</v>
      </c>
      <c r="B664" t="s">
        <v>1028</v>
      </c>
      <c r="C664">
        <v>368</v>
      </c>
    </row>
    <row r="665" spans="1:3">
      <c r="A665" t="s">
        <v>1029</v>
      </c>
      <c r="B665" t="s">
        <v>1030</v>
      </c>
      <c r="C665">
        <v>389</v>
      </c>
    </row>
    <row r="666" spans="1:3">
      <c r="A666" t="s">
        <v>1034</v>
      </c>
      <c r="B666" t="s">
        <v>1035</v>
      </c>
      <c r="C666">
        <v>144</v>
      </c>
    </row>
    <row r="667" spans="1:3">
      <c r="A667" t="s">
        <v>1036</v>
      </c>
      <c r="B667" t="s">
        <v>1037</v>
      </c>
      <c r="C667">
        <v>234</v>
      </c>
    </row>
    <row r="668" spans="1:3">
      <c r="A668" t="s">
        <v>1039</v>
      </c>
      <c r="B668" t="s">
        <v>1040</v>
      </c>
      <c r="C668">
        <v>257</v>
      </c>
    </row>
    <row r="669" spans="1:3">
      <c r="A669" t="s">
        <v>1041</v>
      </c>
      <c r="B669" t="s">
        <v>1042</v>
      </c>
      <c r="C669">
        <v>624</v>
      </c>
    </row>
    <row r="670" spans="1:3">
      <c r="A670" t="s">
        <v>1043</v>
      </c>
      <c r="B670" t="s">
        <v>1044</v>
      </c>
      <c r="C670">
        <v>152</v>
      </c>
    </row>
    <row r="671" spans="1:3">
      <c r="A671" t="s">
        <v>1045</v>
      </c>
      <c r="B671" t="s">
        <v>295</v>
      </c>
      <c r="C671">
        <v>299</v>
      </c>
    </row>
    <row r="672" spans="1:3">
      <c r="A672" t="s">
        <v>1046</v>
      </c>
      <c r="B672" t="s">
        <v>1047</v>
      </c>
      <c r="C672">
        <v>317</v>
      </c>
    </row>
    <row r="673" spans="1:3">
      <c r="A673" t="s">
        <v>1049</v>
      </c>
      <c r="B673" t="s">
        <v>1050</v>
      </c>
      <c r="C673">
        <v>143</v>
      </c>
    </row>
    <row r="674" spans="1:3">
      <c r="A674" t="s">
        <v>1053</v>
      </c>
      <c r="B674" t="s">
        <v>1054</v>
      </c>
      <c r="C674">
        <v>292</v>
      </c>
    </row>
    <row r="675" spans="1:3">
      <c r="A675" t="s">
        <v>1055</v>
      </c>
      <c r="B675" t="s">
        <v>1056</v>
      </c>
      <c r="C675">
        <v>360</v>
      </c>
    </row>
    <row r="676" spans="1:3">
      <c r="A676" t="s">
        <v>1057</v>
      </c>
      <c r="B676" t="s">
        <v>1058</v>
      </c>
      <c r="C676">
        <v>72</v>
      </c>
    </row>
    <row r="677" spans="1:3">
      <c r="A677" t="s">
        <v>1059</v>
      </c>
      <c r="B677" t="s">
        <v>1078</v>
      </c>
      <c r="C677">
        <v>412</v>
      </c>
    </row>
    <row r="678" spans="1:3">
      <c r="A678" t="s">
        <v>1071</v>
      </c>
      <c r="B678" t="s">
        <v>259</v>
      </c>
      <c r="C678">
        <v>109</v>
      </c>
    </row>
    <row r="679" spans="1:3">
      <c r="A679" t="s">
        <v>1063</v>
      </c>
      <c r="B679" t="s">
        <v>1064</v>
      </c>
      <c r="C679">
        <v>229</v>
      </c>
    </row>
    <row r="680" spans="1:3">
      <c r="A680" t="s">
        <v>1065</v>
      </c>
      <c r="B680" t="s">
        <v>1066</v>
      </c>
      <c r="C680">
        <v>533</v>
      </c>
    </row>
    <row r="681" spans="1:3">
      <c r="A681" t="s">
        <v>1067</v>
      </c>
      <c r="B681" t="s">
        <v>1068</v>
      </c>
      <c r="C681">
        <v>319</v>
      </c>
    </row>
    <row r="682" spans="1:3">
      <c r="A682" t="s">
        <v>1073</v>
      </c>
      <c r="B682" t="s">
        <v>1074</v>
      </c>
      <c r="C682">
        <v>20</v>
      </c>
    </row>
    <row r="683" spans="1:3">
      <c r="A683" t="s">
        <v>1079</v>
      </c>
      <c r="B683" t="s">
        <v>1080</v>
      </c>
      <c r="C683">
        <v>369</v>
      </c>
    </row>
    <row r="684" spans="1:3">
      <c r="A684" t="s">
        <v>1082</v>
      </c>
      <c r="B684" t="s">
        <v>1083</v>
      </c>
      <c r="C684">
        <v>386</v>
      </c>
    </row>
    <row r="685" spans="1:3">
      <c r="A685" t="s">
        <v>1085</v>
      </c>
      <c r="B685" t="s">
        <v>479</v>
      </c>
      <c r="C685">
        <v>60</v>
      </c>
    </row>
    <row r="686" spans="1:3">
      <c r="A686" t="s">
        <v>1086</v>
      </c>
      <c r="B686" t="s">
        <v>1087</v>
      </c>
      <c r="C686">
        <v>605</v>
      </c>
    </row>
    <row r="687" spans="1:3">
      <c r="A687" t="s">
        <v>1089</v>
      </c>
      <c r="B687" t="s">
        <v>1092</v>
      </c>
      <c r="C687">
        <v>67</v>
      </c>
    </row>
    <row r="688" spans="1:3">
      <c r="A688" t="s">
        <v>1090</v>
      </c>
      <c r="B688" t="s">
        <v>1091</v>
      </c>
      <c r="C688">
        <v>414</v>
      </c>
    </row>
    <row r="689" spans="1:3">
      <c r="A689" t="s">
        <v>1094</v>
      </c>
      <c r="B689" t="s">
        <v>1095</v>
      </c>
      <c r="C689">
        <v>32</v>
      </c>
    </row>
    <row r="690" spans="1:3">
      <c r="A690" t="s">
        <v>1096</v>
      </c>
      <c r="B690" t="s">
        <v>1097</v>
      </c>
      <c r="C690">
        <v>364</v>
      </c>
    </row>
    <row r="691" spans="1:3">
      <c r="A691" t="s">
        <v>1103</v>
      </c>
      <c r="B691" t="s">
        <v>253</v>
      </c>
      <c r="C691">
        <v>57</v>
      </c>
    </row>
    <row r="692" spans="1:3">
      <c r="A692" t="s">
        <v>1104</v>
      </c>
      <c r="B692" t="s">
        <v>1105</v>
      </c>
      <c r="C692">
        <v>232</v>
      </c>
    </row>
    <row r="693" spans="1:3">
      <c r="A693" t="s">
        <v>1106</v>
      </c>
      <c r="B693" t="s">
        <v>1107</v>
      </c>
      <c r="C693">
        <v>260</v>
      </c>
    </row>
    <row r="694" spans="1:3">
      <c r="A694" t="s">
        <v>1109</v>
      </c>
      <c r="B694" t="s">
        <v>496</v>
      </c>
      <c r="C694">
        <v>233</v>
      </c>
    </row>
    <row r="695" spans="1:3">
      <c r="A695" t="s">
        <v>1111</v>
      </c>
      <c r="B695" t="s">
        <v>1112</v>
      </c>
      <c r="C695">
        <v>29</v>
      </c>
    </row>
    <row r="696" spans="1:3">
      <c r="A696" t="s">
        <v>1114</v>
      </c>
      <c r="B696" t="s">
        <v>1155</v>
      </c>
      <c r="C696">
        <v>382</v>
      </c>
    </row>
    <row r="697" spans="1:3">
      <c r="A697" t="s">
        <v>1115</v>
      </c>
      <c r="B697" t="s">
        <v>1116</v>
      </c>
      <c r="C697">
        <v>320</v>
      </c>
    </row>
    <row r="698" spans="1:3">
      <c r="A698" t="s">
        <v>1117</v>
      </c>
      <c r="B698" t="s">
        <v>1118</v>
      </c>
      <c r="C698">
        <v>407</v>
      </c>
    </row>
    <row r="699" spans="1:3">
      <c r="A699" t="s">
        <v>1119</v>
      </c>
      <c r="B699" t="s">
        <v>1120</v>
      </c>
      <c r="C699">
        <v>171</v>
      </c>
    </row>
    <row r="700" spans="1:3">
      <c r="A700" t="s">
        <v>1127</v>
      </c>
      <c r="B700" t="s">
        <v>1128</v>
      </c>
      <c r="C700">
        <v>445</v>
      </c>
    </row>
    <row r="701" spans="1:3">
      <c r="A701" t="s">
        <v>1129</v>
      </c>
      <c r="B701" t="s">
        <v>1130</v>
      </c>
      <c r="C701">
        <v>53</v>
      </c>
    </row>
    <row r="702" spans="1:3">
      <c r="A702" t="s">
        <v>1133</v>
      </c>
      <c r="B702" t="s">
        <v>1134</v>
      </c>
      <c r="C702">
        <v>291</v>
      </c>
    </row>
    <row r="703" spans="1:3">
      <c r="A703" t="s">
        <v>1136</v>
      </c>
      <c r="B703" t="s">
        <v>1137</v>
      </c>
      <c r="C703">
        <v>162</v>
      </c>
    </row>
    <row r="704" spans="1:3">
      <c r="A704" t="s">
        <v>1162</v>
      </c>
      <c r="B704" t="s">
        <v>1163</v>
      </c>
      <c r="C704">
        <v>631</v>
      </c>
    </row>
    <row r="705" spans="1:2">
      <c r="A705" t="s">
        <v>1164</v>
      </c>
      <c r="B705" t="s">
        <v>1165</v>
      </c>
    </row>
  </sheetData>
  <mergeCells count="2">
    <mergeCell ref="R85:U85"/>
    <mergeCell ref="Y85:AC85"/>
  </mergeCells>
  <conditionalFormatting sqref="Y88:AE163">
    <cfRule type="expression" dxfId="16" priority="1">
      <formula>$AE88="DO NOT TRADE"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4E04-BF1B-44BA-A841-4CF73D255C0F}">
  <dimension ref="L1:BC389"/>
  <sheetViews>
    <sheetView tabSelected="1" topLeftCell="L1" zoomScaleNormal="100" workbookViewId="0">
      <pane ySplit="3" topLeftCell="A4" activePane="bottomLeft" state="frozen"/>
      <selection activeCell="G1" sqref="G1"/>
      <selection pane="bottomLeft" activeCell="Z53" sqref="Z53"/>
    </sheetView>
  </sheetViews>
  <sheetFormatPr defaultRowHeight="15"/>
  <cols>
    <col min="13" max="13" width="20.5703125" bestFit="1" customWidth="1"/>
    <col min="14" max="14" width="8.85546875" customWidth="1"/>
    <col min="15" max="15" width="20.5703125" bestFit="1" customWidth="1"/>
    <col min="17" max="18" width="8.5703125" style="13" customWidth="1"/>
    <col min="19" max="20" width="21.7109375" customWidth="1"/>
    <col min="21" max="21" width="10.5703125" bestFit="1" customWidth="1"/>
    <col min="23" max="23" width="4.28515625" customWidth="1"/>
    <col min="24" max="24" width="51" bestFit="1" customWidth="1"/>
    <col min="25" max="26" width="10" style="13" customWidth="1"/>
    <col min="27" max="27" width="15.42578125" style="13" customWidth="1"/>
    <col min="28" max="30" width="8.42578125" style="13" customWidth="1"/>
    <col min="31" max="31" width="8.42578125" style="13" hidden="1" customWidth="1"/>
    <col min="35" max="36" width="0" hidden="1" customWidth="1"/>
    <col min="39" max="39" width="11.7109375" bestFit="1" customWidth="1"/>
    <col min="43" max="44" width="0" hidden="1" customWidth="1"/>
    <col min="47" max="47" width="11.7109375" bestFit="1" customWidth="1"/>
    <col min="51" max="51" width="7.7109375" hidden="1" customWidth="1"/>
    <col min="52" max="52" width="8.28515625" hidden="1" customWidth="1"/>
    <col min="55" max="55" width="11.7109375" bestFit="1" customWidth="1"/>
  </cols>
  <sheetData>
    <row r="1" spans="12:55">
      <c r="AI1" t="s">
        <v>356</v>
      </c>
      <c r="AJ1" t="s">
        <v>356</v>
      </c>
      <c r="AK1" t="s">
        <v>1429</v>
      </c>
      <c r="AL1" t="s">
        <v>1429</v>
      </c>
      <c r="AM1" t="s">
        <v>356</v>
      </c>
      <c r="AQ1" t="s">
        <v>267</v>
      </c>
      <c r="AR1" t="s">
        <v>267</v>
      </c>
      <c r="AS1" t="s">
        <v>1430</v>
      </c>
      <c r="AT1" t="s">
        <v>1430</v>
      </c>
      <c r="AU1" t="s">
        <v>267</v>
      </c>
      <c r="AY1" t="s">
        <v>1436</v>
      </c>
      <c r="AZ1" t="s">
        <v>1436</v>
      </c>
      <c r="BA1" t="s">
        <v>1434</v>
      </c>
      <c r="BB1" t="s">
        <v>1434</v>
      </c>
      <c r="BC1" t="s">
        <v>1382</v>
      </c>
    </row>
    <row r="2" spans="12:55">
      <c r="Q2" s="405" t="s">
        <v>1241</v>
      </c>
      <c r="R2" s="405" t="s">
        <v>1241</v>
      </c>
      <c r="S2" s="154"/>
      <c r="T2" s="154"/>
      <c r="U2" s="154"/>
      <c r="V2" s="154"/>
      <c r="W2" s="154"/>
      <c r="X2" s="154"/>
      <c r="Y2" s="174" t="s">
        <v>1385</v>
      </c>
      <c r="Z2" s="401" t="s">
        <v>1240</v>
      </c>
      <c r="AA2" s="403" t="s">
        <v>1440</v>
      </c>
      <c r="AB2" s="13" t="s">
        <v>1243</v>
      </c>
      <c r="AC2" s="13" t="s">
        <v>1243</v>
      </c>
      <c r="AD2" s="13" t="s">
        <v>1243</v>
      </c>
      <c r="AE2" s="13" t="s">
        <v>1243</v>
      </c>
      <c r="AG2" t="s">
        <v>1329</v>
      </c>
      <c r="AH2" t="s">
        <v>1330</v>
      </c>
      <c r="AI2" t="s">
        <v>1329</v>
      </c>
      <c r="AJ2" t="s">
        <v>1330</v>
      </c>
      <c r="AK2" t="s">
        <v>1329</v>
      </c>
      <c r="AL2" t="s">
        <v>1330</v>
      </c>
      <c r="AM2" t="s">
        <v>1243</v>
      </c>
      <c r="AO2" t="s">
        <v>1329</v>
      </c>
      <c r="AP2" t="s">
        <v>1330</v>
      </c>
      <c r="AQ2" t="s">
        <v>1329</v>
      </c>
      <c r="AR2" t="s">
        <v>1330</v>
      </c>
      <c r="AS2" t="s">
        <v>1329</v>
      </c>
      <c r="AT2" t="s">
        <v>1330</v>
      </c>
      <c r="AU2" t="s">
        <v>1243</v>
      </c>
      <c r="AW2" t="s">
        <v>1329</v>
      </c>
      <c r="AX2" t="s">
        <v>1330</v>
      </c>
      <c r="AY2" t="s">
        <v>1329</v>
      </c>
      <c r="AZ2" t="s">
        <v>1330</v>
      </c>
      <c r="BA2" t="s">
        <v>1329</v>
      </c>
      <c r="BB2" t="s">
        <v>1330</v>
      </c>
      <c r="BC2" t="s">
        <v>1243</v>
      </c>
    </row>
    <row r="3" spans="12:55">
      <c r="L3" s="400"/>
      <c r="M3" t="s">
        <v>1309</v>
      </c>
      <c r="N3" t="s">
        <v>1328</v>
      </c>
      <c r="O3" t="s">
        <v>1310</v>
      </c>
      <c r="Q3" s="405"/>
      <c r="R3" s="405"/>
      <c r="S3" s="154"/>
      <c r="T3" s="154"/>
      <c r="U3" s="154"/>
      <c r="V3" s="154"/>
      <c r="W3" s="154"/>
      <c r="X3" s="154"/>
      <c r="Y3" s="174" t="s">
        <v>1239</v>
      </c>
      <c r="Z3" s="402"/>
      <c r="AA3" s="404"/>
      <c r="AB3" s="13" t="s">
        <v>1332</v>
      </c>
      <c r="AC3" s="13" t="s">
        <v>1333</v>
      </c>
      <c r="AD3" s="13" t="s">
        <v>1435</v>
      </c>
      <c r="AE3" s="13" t="s">
        <v>1331</v>
      </c>
      <c r="AG3" t="s">
        <v>1244</v>
      </c>
      <c r="AH3" t="s">
        <v>1244</v>
      </c>
      <c r="AI3" t="s">
        <v>1244</v>
      </c>
      <c r="AJ3" t="s">
        <v>1244</v>
      </c>
      <c r="AK3" t="s">
        <v>1244</v>
      </c>
      <c r="AL3" t="s">
        <v>1244</v>
      </c>
      <c r="AM3" t="s">
        <v>1244</v>
      </c>
      <c r="AO3" t="s">
        <v>1307</v>
      </c>
      <c r="AP3" t="s">
        <v>1307</v>
      </c>
      <c r="AQ3" t="s">
        <v>1307</v>
      </c>
      <c r="AR3" t="s">
        <v>1307</v>
      </c>
      <c r="AS3" t="s">
        <v>1307</v>
      </c>
      <c r="AT3" t="s">
        <v>1307</v>
      </c>
      <c r="AU3" t="s">
        <v>1307</v>
      </c>
      <c r="AW3" t="s">
        <v>1382</v>
      </c>
      <c r="AX3" t="s">
        <v>1382</v>
      </c>
      <c r="AY3" t="s">
        <v>1382</v>
      </c>
      <c r="AZ3" t="s">
        <v>1382</v>
      </c>
      <c r="BA3" t="s">
        <v>1382</v>
      </c>
      <c r="BB3" t="s">
        <v>1382</v>
      </c>
      <c r="BC3" t="s">
        <v>1382</v>
      </c>
    </row>
    <row r="4" spans="12:55">
      <c r="L4" s="400"/>
      <c r="M4" t="s">
        <v>940</v>
      </c>
      <c r="N4" t="s">
        <v>1374</v>
      </c>
      <c r="O4" t="s">
        <v>1311</v>
      </c>
      <c r="P4" s="13" t="str">
        <f>'CBB Games'!S4</f>
        <v>0 v 0</v>
      </c>
      <c r="Q4" s="173" t="str">
        <f t="shared" ref="Q4:Q34" si="0">IF(ISNUMBER(SEARCH($R$2,S4)),"#","")</f>
        <v/>
      </c>
      <c r="R4" s="173" t="str">
        <f t="shared" ref="R4:R34" si="1">IF(ISNUMBER(SEARCH($R$2,T4)),"#","")</f>
        <v/>
      </c>
      <c r="S4" s="177"/>
      <c r="T4" s="16"/>
      <c r="U4" s="155"/>
      <c r="V4" s="16"/>
      <c r="W4" s="16"/>
      <c r="X4" s="172"/>
      <c r="Y4" s="175"/>
      <c r="Z4" s="175"/>
      <c r="AA4" s="175"/>
      <c r="AB4" s="13" t="b">
        <f>ISNUMBER(SEARCH($AB$3,X4))</f>
        <v>0</v>
      </c>
      <c r="AC4" s="13" t="b">
        <f>ISNUMBER(SEARCH(AC$3,X4))</f>
        <v>0</v>
      </c>
      <c r="AD4" s="13" t="b">
        <f>ISNUMBER(SEARCH(AD$3,X4))</f>
        <v>0</v>
      </c>
      <c r="AE4" s="13" t="b">
        <f>ISNUMBER(SEARCH(AE$3,Y4))</f>
        <v>0</v>
      </c>
      <c r="AG4" t="str">
        <f>IF(ISERROR(INDEX('CBB ESPN'!$N$4:$N$999,MATCH('CBB ESPN'!$S4,'CBB ESPN'!$M$4:$M$999,0)))*1=1,"",INDEX('CBB ESPN'!$N$4:$N$999,MATCH('CBB ESPN'!$S4,'CBB ESPN'!$M$4:$M$999,0)))</f>
        <v/>
      </c>
      <c r="AH4" t="str">
        <f>IF(ISERROR(INDEX('CBB ESPN'!$N$4:$N$999,MATCH('CBB ESPN'!$T4,'CBB ESPN'!$M$4:$M$999,0)))*1=1,"",INDEX('CBB ESPN'!$N$4:$N$999,MATCH('CBB ESPN'!$T4,'CBB ESPN'!$M$4:$M$999,0)))</f>
        <v/>
      </c>
      <c r="AI4" s="13" t="str">
        <f>IF(ISNUMBER(SEARCH(AI$3,AG4)),"Team NJ","")</f>
        <v/>
      </c>
      <c r="AJ4" s="13" t="str">
        <f>IF(ISNUMBER(SEARCH(AJ$3,AH4)),"Team NJ","")</f>
        <v/>
      </c>
      <c r="AK4" s="13" t="str">
        <f>IF(AA4="Flip",AJ4,AI4)</f>
        <v/>
      </c>
      <c r="AL4" s="13" t="str">
        <f>IF(AA4="Flip",AI4,AJ4)</f>
        <v/>
      </c>
      <c r="AM4" s="13" t="str">
        <f t="shared" ref="AM4:AM48" si="2">IF(ISNUMBER(SEARCH("TRUE",AB4)),"Played in NJ","")</f>
        <v/>
      </c>
      <c r="AO4" t="str">
        <f>IF(ISERROR(INDEX('CBB ESPN'!$N$4:$N$999,MATCH('CBB ESPN'!$S4,'CBB ESPN'!$M$4:$M$999,0)))*1=1,"",INDEX('CBB ESPN'!$N$4:$N$999,MATCH('CBB ESPN'!$S4,'CBB ESPN'!$M$4:$M$999,0)))</f>
        <v/>
      </c>
      <c r="AP4" t="str">
        <f>IF(ISERROR(INDEX('CBB ESPN'!$N$4:$N$999,MATCH('CBB ESPN'!$T4,'CBB ESPN'!$M$4:$M$999,0)))*1=1,"",INDEX('CBB ESPN'!$N$4:$N$999,MATCH('CBB ESPN'!$T4,'CBB ESPN'!$M$4:$M$999,0)))</f>
        <v/>
      </c>
      <c r="AQ4" s="13" t="str">
        <f>IF(ISNUMBER(SEARCH(AQ$3,AO4)),"Team IL","")</f>
        <v/>
      </c>
      <c r="AR4" s="13" t="str">
        <f>IF(ISNUMBER(SEARCH(AR$3,AP4)),"Team IL","")</f>
        <v/>
      </c>
      <c r="AS4" s="13" t="str">
        <f>IF(AA4="Flip",AR4,AQ4)</f>
        <v/>
      </c>
      <c r="AT4" s="13" t="str">
        <f>IF(AA4="Flip",AQ4,AR4)</f>
        <v/>
      </c>
      <c r="AU4" s="13" t="str">
        <f>IF(ISNUMBER(SEARCH("TRUE",AC4)),"Played in IL","")</f>
        <v/>
      </c>
      <c r="AW4" t="str">
        <f>IF(ISERROR(INDEX('CBB ESPN'!$N$4:$N$999,MATCH('CBB ESPN'!$S4,'CBB ESPN'!$M$4:$M$999,0)))*1=1,"",INDEX('CBB ESPN'!$N$4:$N$999,MATCH('CBB ESPN'!$S4,'CBB ESPN'!$M$4:$M$999,0)))</f>
        <v/>
      </c>
      <c r="AX4" t="str">
        <f>IF(ISERROR(INDEX('CBB ESPN'!$N$4:$N$999,MATCH('CBB ESPN'!$T4,'CBB ESPN'!$M$4:$M$999,0)))*1=1,"",INDEX('CBB ESPN'!$N$4:$N$999,MATCH('CBB ESPN'!$T4,'CBB ESPN'!$M$4:$M$999,0)))</f>
        <v/>
      </c>
      <c r="AY4" s="13" t="str">
        <f t="shared" ref="AY4:AY35" si="3">IF(ISNUMBER(SEARCH(AY$3,AW4)),"Team DC","")</f>
        <v/>
      </c>
      <c r="AZ4" s="13" t="str">
        <f t="shared" ref="AZ4:AZ35" si="4">IF(ISNUMBER(SEARCH(AZ$3,AX4)),"Team DC","")</f>
        <v/>
      </c>
      <c r="BA4" s="13" t="str">
        <f>IF(AJ4="Flip",AZ4,AY4)</f>
        <v/>
      </c>
      <c r="BB4" s="13" t="str">
        <f>IF(AJ4="Flip",AY4,AZ4)</f>
        <v/>
      </c>
      <c r="BC4" s="13" t="str">
        <f>IF(ISNUMBER(SEARCH("TRUE",AD4)),"Played in DC","")</f>
        <v/>
      </c>
    </row>
    <row r="5" spans="12:55">
      <c r="L5" s="400"/>
      <c r="M5" t="s">
        <v>243</v>
      </c>
      <c r="N5" t="s">
        <v>1375</v>
      </c>
      <c r="O5" t="s">
        <v>1311</v>
      </c>
      <c r="P5" s="13" t="str">
        <f>'CBB Games'!S5</f>
        <v xml:space="preserve"> v </v>
      </c>
      <c r="Q5" s="173" t="str">
        <f t="shared" si="0"/>
        <v/>
      </c>
      <c r="R5" s="173" t="str">
        <f t="shared" si="1"/>
        <v/>
      </c>
      <c r="S5" s="178" t="s">
        <v>1198</v>
      </c>
      <c r="T5" s="156" t="s">
        <v>1198</v>
      </c>
      <c r="U5" s="157" t="s">
        <v>1198</v>
      </c>
      <c r="V5" s="156"/>
      <c r="W5" s="156"/>
      <c r="X5" s="156" t="s">
        <v>1703</v>
      </c>
      <c r="Y5" s="174"/>
      <c r="Z5" s="174"/>
      <c r="AA5" s="174"/>
      <c r="AB5" s="13" t="b">
        <f t="shared" ref="AB5:AB19" si="5">ISNUMBER(SEARCH($AB$3,X5))</f>
        <v>0</v>
      </c>
      <c r="AC5" s="13" t="b">
        <f t="shared" ref="AC5:AC24" si="6">ISNUMBER(SEARCH(AC$3,X5))</f>
        <v>0</v>
      </c>
      <c r="AD5" s="13" t="b">
        <f t="shared" ref="AD5:AE24" si="7">ISNUMBER(SEARCH(AD$3,X5))</f>
        <v>0</v>
      </c>
      <c r="AE5" s="13" t="b">
        <f t="shared" si="7"/>
        <v>0</v>
      </c>
      <c r="AG5" t="str">
        <f>IF(ISERROR(INDEX('CBB ESPN'!$N$4:$N$999,MATCH('CBB ESPN'!S5,'CBB ESPN'!$M$4:$M$999,0)))*1=1,"",INDEX('CBB ESPN'!$N$4:$N$999,MATCH('CBB ESPN'!S5,'CBB ESPN'!$M$4:$M$999,0)))</f>
        <v/>
      </c>
      <c r="AH5" t="str">
        <f>IF(ISERROR(INDEX('CBB ESPN'!$N$4:$N$999,MATCH('CBB ESPN'!T5,'CBB ESPN'!$M$4:$M$999,0)))*1=1,"",INDEX('CBB ESPN'!$N$4:$N$999,MATCH('CBB ESPN'!T5,'CBB ESPN'!$M$4:$M$999,0)))</f>
        <v/>
      </c>
      <c r="AI5" s="13" t="str">
        <f t="shared" ref="AI5:AI48" si="8">IF(ISNUMBER(SEARCH($AI$3,AG5)),"Team NJ","")</f>
        <v/>
      </c>
      <c r="AJ5" s="13" t="str">
        <f t="shared" ref="AJ5:AJ48" si="9">IF(ISNUMBER(SEARCH($AJ$3,AH5)),"Team NJ","")</f>
        <v/>
      </c>
      <c r="AK5" s="13" t="str">
        <f t="shared" ref="AK5:AK24" si="10">IF(AA5="Flip",AJ5,AI5)</f>
        <v/>
      </c>
      <c r="AL5" s="13" t="str">
        <f t="shared" ref="AL5:AL24" si="11">IF(AA5="Flip",AI5,AJ5)</f>
        <v/>
      </c>
      <c r="AM5" s="13" t="str">
        <f t="shared" si="2"/>
        <v/>
      </c>
      <c r="AO5" t="str">
        <f>IF(ISERROR(INDEX('CBB ESPN'!$N$4:$N$999,MATCH('CBB ESPN'!$S5,'CBB ESPN'!$M$4:$M$999,0)))*1=1,"",INDEX('CBB ESPN'!$N$4:$N$999,MATCH('CBB ESPN'!$S5,'CBB ESPN'!$M$4:$M$999,0)))</f>
        <v/>
      </c>
      <c r="AP5" t="str">
        <f>IF(ISERROR(INDEX('CBB ESPN'!$N$4:$N$999,MATCH('CBB ESPN'!$T5,'CBB ESPN'!$M$4:$M$999,0)))*1=1,"",INDEX('CBB ESPN'!$N$4:$N$999,MATCH('CBB ESPN'!$T5,'CBB ESPN'!$M$4:$M$999,0)))</f>
        <v/>
      </c>
      <c r="AQ5" s="13" t="str">
        <f t="shared" ref="AQ5:AQ68" si="12">IF(ISNUMBER(SEARCH(AQ$3,AO5)),"Team IL","")</f>
        <v/>
      </c>
      <c r="AR5" s="13" t="str">
        <f t="shared" ref="AR5:AR68" si="13">IF(ISNUMBER(SEARCH(AR$3,AP5)),"Team IL","")</f>
        <v/>
      </c>
      <c r="AS5" s="13" t="str">
        <f t="shared" ref="AS5:AS24" si="14">IF(AA5="Flip",AR5,AQ5)</f>
        <v/>
      </c>
      <c r="AT5" s="13" t="str">
        <f t="shared" ref="AT5:AT24" si="15">IF(AA5="Flip",AQ5,AR5)</f>
        <v/>
      </c>
      <c r="AU5" s="13" t="str">
        <f t="shared" ref="AU5:AU68" si="16">IF(ISNUMBER(SEARCH("TRUE",AC5)),"Played in IL","")</f>
        <v/>
      </c>
      <c r="AW5" t="str">
        <f>IF(ISERROR(INDEX('CBB ESPN'!$N$4:$N$999,MATCH('CBB ESPN'!$S5,'CBB ESPN'!$M$4:$M$999,0)))*1=1,"",INDEX('CBB ESPN'!$N$4:$N$999,MATCH('CBB ESPN'!$S5,'CBB ESPN'!$M$4:$M$999,0)))</f>
        <v/>
      </c>
      <c r="AX5" t="str">
        <f>IF(ISERROR(INDEX('CBB ESPN'!$N$4:$N$999,MATCH('CBB ESPN'!$T5,'CBB ESPN'!$M$4:$M$999,0)))*1=1,"",INDEX('CBB ESPN'!$N$4:$N$999,MATCH('CBB ESPN'!$T5,'CBB ESPN'!$M$4:$M$999,0)))</f>
        <v/>
      </c>
      <c r="AY5" s="13" t="str">
        <f t="shared" si="3"/>
        <v/>
      </c>
      <c r="AZ5" s="13" t="str">
        <f t="shared" si="4"/>
        <v/>
      </c>
      <c r="BA5" s="13" t="str">
        <f t="shared" ref="BA5:BA68" si="17">IF(AJ5="Flip",AZ5,AY5)</f>
        <v/>
      </c>
      <c r="BB5" s="13" t="str">
        <f t="shared" ref="BB5:BB68" si="18">IF(AJ5="Flip",AY5,AZ5)</f>
        <v/>
      </c>
      <c r="BC5" s="13" t="str">
        <f t="shared" ref="BC5:BC68" si="19">IF(ISNUMBER(SEARCH("TRUE",AD5)),"Played in DC","")</f>
        <v/>
      </c>
    </row>
    <row r="6" spans="12:55">
      <c r="L6" s="400"/>
      <c r="M6" t="s">
        <v>244</v>
      </c>
      <c r="N6" t="s">
        <v>1376</v>
      </c>
      <c r="O6" t="s">
        <v>1311</v>
      </c>
      <c r="P6" s="13" t="str">
        <f>'CBB Games'!S6</f>
        <v>429 v 113</v>
      </c>
      <c r="Q6" s="173" t="str">
        <f t="shared" si="0"/>
        <v/>
      </c>
      <c r="R6" s="173" t="str">
        <f t="shared" si="1"/>
        <v/>
      </c>
      <c r="S6" s="177" t="s">
        <v>310</v>
      </c>
      <c r="T6" s="16" t="s">
        <v>972</v>
      </c>
      <c r="U6" s="155">
        <v>0.3125</v>
      </c>
      <c r="V6" s="16" t="s">
        <v>1684</v>
      </c>
      <c r="W6" s="16"/>
      <c r="X6" s="172" t="s">
        <v>1687</v>
      </c>
      <c r="Y6" s="176" t="s">
        <v>1242</v>
      </c>
      <c r="Z6" s="176">
        <v>727</v>
      </c>
      <c r="AA6" s="176"/>
      <c r="AB6" s="13" t="b">
        <f t="shared" si="5"/>
        <v>0</v>
      </c>
      <c r="AC6" s="13" t="b">
        <f t="shared" si="6"/>
        <v>0</v>
      </c>
      <c r="AD6" s="13" t="b">
        <f t="shared" si="7"/>
        <v>0</v>
      </c>
      <c r="AE6" s="13" t="b">
        <f t="shared" si="7"/>
        <v>0</v>
      </c>
      <c r="AG6" t="str">
        <f>IF(ISERROR(INDEX('CBB ESPN'!$N$4:$N$999,MATCH('CBB ESPN'!S6,'CBB ESPN'!$M$4:$M$999,0)))*1=1,"",INDEX('CBB ESPN'!$N$4:$N$999,MATCH('CBB ESPN'!S6,'CBB ESPN'!$M$4:$M$999,0)))</f>
        <v>PA</v>
      </c>
      <c r="AH6" t="str">
        <f>IF(ISERROR(INDEX('CBB ESPN'!$N$4:$N$999,MATCH('CBB ESPN'!T6,'CBB ESPN'!$M$4:$M$999,0)))*1=1,"",INDEX('CBB ESPN'!$N$4:$N$999,MATCH('CBB ESPN'!T6,'CBB ESPN'!$M$4:$M$999,0)))</f>
        <v>NC</v>
      </c>
      <c r="AI6" s="13" t="str">
        <f t="shared" si="8"/>
        <v/>
      </c>
      <c r="AJ6" s="13" t="str">
        <f t="shared" si="9"/>
        <v/>
      </c>
      <c r="AK6" s="13" t="str">
        <f t="shared" si="10"/>
        <v/>
      </c>
      <c r="AL6" s="13" t="str">
        <f t="shared" si="11"/>
        <v/>
      </c>
      <c r="AM6" s="13" t="str">
        <f t="shared" si="2"/>
        <v/>
      </c>
      <c r="AO6" t="str">
        <f>IF(ISERROR(INDEX('CBB ESPN'!$N$4:$N$999,MATCH('CBB ESPN'!$S6,'CBB ESPN'!$M$4:$M$999,0)))*1=1,"",INDEX('CBB ESPN'!$N$4:$N$999,MATCH('CBB ESPN'!$S6,'CBB ESPN'!$M$4:$M$999,0)))</f>
        <v>PA</v>
      </c>
      <c r="AP6" t="str">
        <f>IF(ISERROR(INDEX('CBB ESPN'!$N$4:$N$999,MATCH('CBB ESPN'!$T6,'CBB ESPN'!$M$4:$M$999,0)))*1=1,"",INDEX('CBB ESPN'!$N$4:$N$999,MATCH('CBB ESPN'!$T6,'CBB ESPN'!$M$4:$M$999,0)))</f>
        <v>NC</v>
      </c>
      <c r="AQ6" s="13" t="str">
        <f t="shared" si="12"/>
        <v/>
      </c>
      <c r="AR6" s="13" t="str">
        <f t="shared" si="13"/>
        <v/>
      </c>
      <c r="AS6" s="13" t="str">
        <f t="shared" si="14"/>
        <v/>
      </c>
      <c r="AT6" s="13" t="str">
        <f t="shared" si="15"/>
        <v/>
      </c>
      <c r="AU6" s="13" t="str">
        <f t="shared" si="16"/>
        <v/>
      </c>
      <c r="AW6" t="str">
        <f>IF(ISERROR(INDEX('CBB ESPN'!$N$4:$N$999,MATCH('CBB ESPN'!$S6,'CBB ESPN'!$M$4:$M$999,0)))*1=1,"",INDEX('CBB ESPN'!$N$4:$N$999,MATCH('CBB ESPN'!$S6,'CBB ESPN'!$M$4:$M$999,0)))</f>
        <v>PA</v>
      </c>
      <c r="AX6" t="str">
        <f>IF(ISERROR(INDEX('CBB ESPN'!$N$4:$N$999,MATCH('CBB ESPN'!$T6,'CBB ESPN'!$M$4:$M$999,0)))*1=1,"",INDEX('CBB ESPN'!$N$4:$N$999,MATCH('CBB ESPN'!$T6,'CBB ESPN'!$M$4:$M$999,0)))</f>
        <v>NC</v>
      </c>
      <c r="AY6" s="13" t="str">
        <f t="shared" si="3"/>
        <v/>
      </c>
      <c r="AZ6" s="13" t="str">
        <f t="shared" si="4"/>
        <v/>
      </c>
      <c r="BA6" s="13" t="str">
        <f t="shared" si="17"/>
        <v/>
      </c>
      <c r="BB6" s="13" t="str">
        <f t="shared" si="18"/>
        <v/>
      </c>
      <c r="BC6" s="13" t="str">
        <f t="shared" si="19"/>
        <v/>
      </c>
    </row>
    <row r="7" spans="12:55">
      <c r="L7" s="400"/>
      <c r="M7" t="s">
        <v>245</v>
      </c>
      <c r="N7" t="s">
        <v>1377</v>
      </c>
      <c r="O7" t="s">
        <v>1311</v>
      </c>
      <c r="P7" s="13" t="str">
        <f>'CBB Games'!S7</f>
        <v>502 v 498</v>
      </c>
      <c r="Q7" s="173" t="str">
        <f t="shared" si="0"/>
        <v/>
      </c>
      <c r="R7" s="173" t="str">
        <f t="shared" si="1"/>
        <v/>
      </c>
      <c r="S7" s="178" t="s">
        <v>202</v>
      </c>
      <c r="T7" s="156" t="s">
        <v>810</v>
      </c>
      <c r="U7" s="157">
        <v>0.375</v>
      </c>
      <c r="V7" s="156"/>
      <c r="W7" s="156"/>
      <c r="X7" s="156" t="s">
        <v>1688</v>
      </c>
      <c r="Y7" s="174" t="s">
        <v>1242</v>
      </c>
      <c r="Z7" s="174">
        <v>701</v>
      </c>
      <c r="AA7" s="174"/>
      <c r="AB7" s="13" t="b">
        <f t="shared" si="5"/>
        <v>0</v>
      </c>
      <c r="AC7" s="13" t="b">
        <f t="shared" si="6"/>
        <v>0</v>
      </c>
      <c r="AD7" s="13" t="b">
        <f t="shared" si="7"/>
        <v>0</v>
      </c>
      <c r="AE7" s="13" t="b">
        <f t="shared" si="7"/>
        <v>0</v>
      </c>
      <c r="AG7" t="str">
        <f>IF(ISERROR(INDEX('CBB ESPN'!$N$4:$N$999,MATCH('CBB ESPN'!S7,'CBB ESPN'!$M$4:$M$999,0)))*1=1,"",INDEX('CBB ESPN'!$N$4:$N$999,MATCH('CBB ESPN'!S7,'CBB ESPN'!$M$4:$M$999,0)))</f>
        <v>WI</v>
      </c>
      <c r="AH7" t="str">
        <f>IF(ISERROR(INDEX('CBB ESPN'!$N$4:$N$999,MATCH('CBB ESPN'!T7,'CBB ESPN'!$M$4:$M$999,0)))*1=1,"",INDEX('CBB ESPN'!$N$4:$N$999,MATCH('CBB ESPN'!T7,'CBB ESPN'!$M$4:$M$999,0)))</f>
        <v>UT</v>
      </c>
      <c r="AI7" s="13" t="str">
        <f t="shared" si="8"/>
        <v/>
      </c>
      <c r="AJ7" s="13" t="str">
        <f t="shared" si="9"/>
        <v/>
      </c>
      <c r="AK7" s="13" t="str">
        <f t="shared" si="10"/>
        <v/>
      </c>
      <c r="AL7" s="13" t="str">
        <f t="shared" si="11"/>
        <v/>
      </c>
      <c r="AM7" s="13" t="str">
        <f t="shared" si="2"/>
        <v/>
      </c>
      <c r="AO7" t="str">
        <f>IF(ISERROR(INDEX('CBB ESPN'!$N$4:$N$999,MATCH('CBB ESPN'!$S7,'CBB ESPN'!$M$4:$M$999,0)))*1=1,"",INDEX('CBB ESPN'!$N$4:$N$999,MATCH('CBB ESPN'!$S7,'CBB ESPN'!$M$4:$M$999,0)))</f>
        <v>WI</v>
      </c>
      <c r="AP7" t="str">
        <f>IF(ISERROR(INDEX('CBB ESPN'!$N$4:$N$999,MATCH('CBB ESPN'!$T7,'CBB ESPN'!$M$4:$M$999,0)))*1=1,"",INDEX('CBB ESPN'!$N$4:$N$999,MATCH('CBB ESPN'!$T7,'CBB ESPN'!$M$4:$M$999,0)))</f>
        <v>UT</v>
      </c>
      <c r="AQ7" s="13" t="str">
        <f t="shared" si="12"/>
        <v/>
      </c>
      <c r="AR7" s="13" t="str">
        <f t="shared" si="13"/>
        <v/>
      </c>
      <c r="AS7" s="13" t="str">
        <f t="shared" si="14"/>
        <v/>
      </c>
      <c r="AT7" s="13" t="str">
        <f t="shared" si="15"/>
        <v/>
      </c>
      <c r="AU7" s="13" t="str">
        <f t="shared" si="16"/>
        <v/>
      </c>
      <c r="AW7" t="str">
        <f>IF(ISERROR(INDEX('CBB ESPN'!$N$4:$N$999,MATCH('CBB ESPN'!$S7,'CBB ESPN'!$M$4:$M$999,0)))*1=1,"",INDEX('CBB ESPN'!$N$4:$N$999,MATCH('CBB ESPN'!$S7,'CBB ESPN'!$M$4:$M$999,0)))</f>
        <v>WI</v>
      </c>
      <c r="AX7" t="str">
        <f>IF(ISERROR(INDEX('CBB ESPN'!$N$4:$N$999,MATCH('CBB ESPN'!$T7,'CBB ESPN'!$M$4:$M$999,0)))*1=1,"",INDEX('CBB ESPN'!$N$4:$N$999,MATCH('CBB ESPN'!$T7,'CBB ESPN'!$M$4:$M$999,0)))</f>
        <v>UT</v>
      </c>
      <c r="AY7" s="13" t="str">
        <f t="shared" si="3"/>
        <v/>
      </c>
      <c r="AZ7" s="13" t="str">
        <f t="shared" si="4"/>
        <v/>
      </c>
      <c r="BA7" s="13" t="str">
        <f t="shared" si="17"/>
        <v/>
      </c>
      <c r="BB7" s="13" t="str">
        <f t="shared" si="18"/>
        <v/>
      </c>
      <c r="BC7" s="13" t="str">
        <f t="shared" si="19"/>
        <v/>
      </c>
    </row>
    <row r="8" spans="12:55">
      <c r="L8" s="400"/>
      <c r="M8" t="s">
        <v>1007</v>
      </c>
      <c r="N8" t="s">
        <v>1377</v>
      </c>
      <c r="O8" t="s">
        <v>1311</v>
      </c>
      <c r="P8" s="13" t="str">
        <f>'CBB Games'!S8</f>
        <v xml:space="preserve"> v </v>
      </c>
      <c r="Q8" s="173" t="str">
        <f t="shared" si="0"/>
        <v/>
      </c>
      <c r="R8" s="173" t="str">
        <f t="shared" si="1"/>
        <v/>
      </c>
      <c r="S8" s="177" t="s">
        <v>1198</v>
      </c>
      <c r="T8" s="16" t="s">
        <v>1198</v>
      </c>
      <c r="U8" s="155">
        <v>0.375</v>
      </c>
      <c r="V8" s="16"/>
      <c r="W8" s="16"/>
      <c r="X8" s="172" t="s">
        <v>1704</v>
      </c>
      <c r="Y8" s="176"/>
      <c r="Z8" s="176"/>
      <c r="AA8" s="176"/>
      <c r="AB8" s="13" t="b">
        <f t="shared" si="5"/>
        <v>0</v>
      </c>
      <c r="AC8" s="13" t="b">
        <f t="shared" si="6"/>
        <v>0</v>
      </c>
      <c r="AD8" s="13" t="b">
        <f t="shared" si="7"/>
        <v>0</v>
      </c>
      <c r="AE8" s="13" t="b">
        <f t="shared" si="7"/>
        <v>0</v>
      </c>
      <c r="AG8" t="str">
        <f>IF(ISERROR(INDEX('CBB ESPN'!$N$4:$N$999,MATCH('CBB ESPN'!S8,'CBB ESPN'!$M$4:$M$999,0)))*1=1,"",INDEX('CBB ESPN'!$N$4:$N$999,MATCH('CBB ESPN'!S8,'CBB ESPN'!$M$4:$M$999,0)))</f>
        <v/>
      </c>
      <c r="AH8" t="str">
        <f>IF(ISERROR(INDEX('CBB ESPN'!$N$4:$N$999,MATCH('CBB ESPN'!T8,'CBB ESPN'!$M$4:$M$999,0)))*1=1,"",INDEX('CBB ESPN'!$N$4:$N$999,MATCH('CBB ESPN'!T8,'CBB ESPN'!$M$4:$M$999,0)))</f>
        <v/>
      </c>
      <c r="AI8" s="13" t="str">
        <f t="shared" si="8"/>
        <v/>
      </c>
      <c r="AJ8" s="13" t="str">
        <f t="shared" si="9"/>
        <v/>
      </c>
      <c r="AK8" s="13" t="str">
        <f t="shared" si="10"/>
        <v/>
      </c>
      <c r="AL8" s="13" t="str">
        <f t="shared" si="11"/>
        <v/>
      </c>
      <c r="AM8" s="13" t="str">
        <f t="shared" si="2"/>
        <v/>
      </c>
      <c r="AO8" t="str">
        <f>IF(ISERROR(INDEX('CBB ESPN'!$N$4:$N$999,MATCH('CBB ESPN'!$S8,'CBB ESPN'!$M$4:$M$999,0)))*1=1,"",INDEX('CBB ESPN'!$N$4:$N$999,MATCH('CBB ESPN'!$S8,'CBB ESPN'!$M$4:$M$999,0)))</f>
        <v/>
      </c>
      <c r="AP8" t="str">
        <f>IF(ISERROR(INDEX('CBB ESPN'!$N$4:$N$999,MATCH('CBB ESPN'!$T8,'CBB ESPN'!$M$4:$M$999,0)))*1=1,"",INDEX('CBB ESPN'!$N$4:$N$999,MATCH('CBB ESPN'!$T8,'CBB ESPN'!$M$4:$M$999,0)))</f>
        <v/>
      </c>
      <c r="AQ8" s="13" t="str">
        <f t="shared" si="12"/>
        <v/>
      </c>
      <c r="AR8" s="13" t="str">
        <f t="shared" si="13"/>
        <v/>
      </c>
      <c r="AS8" s="13" t="str">
        <f t="shared" si="14"/>
        <v/>
      </c>
      <c r="AT8" s="13" t="str">
        <f t="shared" si="15"/>
        <v/>
      </c>
      <c r="AU8" s="13" t="str">
        <f t="shared" si="16"/>
        <v/>
      </c>
      <c r="AW8" t="str">
        <f>IF(ISERROR(INDEX('CBB ESPN'!$N$4:$N$999,MATCH('CBB ESPN'!$S8,'CBB ESPN'!$M$4:$M$999,0)))*1=1,"",INDEX('CBB ESPN'!$N$4:$N$999,MATCH('CBB ESPN'!$S8,'CBB ESPN'!$M$4:$M$999,0)))</f>
        <v/>
      </c>
      <c r="AX8" t="str">
        <f>IF(ISERROR(INDEX('CBB ESPN'!$N$4:$N$999,MATCH('CBB ESPN'!$T8,'CBB ESPN'!$M$4:$M$999,0)))*1=1,"",INDEX('CBB ESPN'!$N$4:$N$999,MATCH('CBB ESPN'!$T8,'CBB ESPN'!$M$4:$M$999,0)))</f>
        <v/>
      </c>
      <c r="AY8" s="13" t="str">
        <f t="shared" si="3"/>
        <v/>
      </c>
      <c r="AZ8" s="13" t="str">
        <f t="shared" si="4"/>
        <v/>
      </c>
      <c r="BA8" s="13" t="str">
        <f t="shared" si="17"/>
        <v/>
      </c>
      <c r="BB8" s="13" t="str">
        <f t="shared" si="18"/>
        <v/>
      </c>
      <c r="BC8" s="13" t="str">
        <f t="shared" si="19"/>
        <v/>
      </c>
    </row>
    <row r="9" spans="12:55">
      <c r="L9" s="400"/>
      <c r="M9" t="s">
        <v>318</v>
      </c>
      <c r="N9" t="s">
        <v>1377</v>
      </c>
      <c r="O9" t="s">
        <v>1311</v>
      </c>
      <c r="P9" s="13" t="str">
        <f>'CBB Games'!S9</f>
        <v>320 v 513</v>
      </c>
      <c r="Q9" s="173" t="str">
        <f t="shared" si="0"/>
        <v/>
      </c>
      <c r="R9" s="173" t="str">
        <f t="shared" si="1"/>
        <v/>
      </c>
      <c r="S9" s="178" t="s">
        <v>1116</v>
      </c>
      <c r="T9" s="156" t="s">
        <v>531</v>
      </c>
      <c r="U9" s="157">
        <v>0.375</v>
      </c>
      <c r="V9" s="156" t="s">
        <v>1680</v>
      </c>
      <c r="W9" s="156" t="s">
        <v>1570</v>
      </c>
      <c r="X9" s="156" t="s">
        <v>1705</v>
      </c>
      <c r="Y9" s="174"/>
      <c r="Z9" s="174"/>
      <c r="AA9" s="174"/>
      <c r="AB9" s="13" t="b">
        <f t="shared" si="5"/>
        <v>0</v>
      </c>
      <c r="AC9" s="13" t="b">
        <f t="shared" si="6"/>
        <v>0</v>
      </c>
      <c r="AD9" s="13" t="b">
        <f t="shared" si="7"/>
        <v>0</v>
      </c>
      <c r="AE9" s="13" t="b">
        <f t="shared" si="7"/>
        <v>0</v>
      </c>
      <c r="AG9" t="str">
        <f>IF(ISERROR(INDEX('CBB ESPN'!$N$4:$N$999,MATCH('CBB ESPN'!S9,'CBB ESPN'!$M$4:$M$999,0)))*1=1,"",INDEX('CBB ESPN'!$N$4:$N$999,MATCH('CBB ESPN'!S9,'CBB ESPN'!$M$4:$M$999,0)))</f>
        <v>VA</v>
      </c>
      <c r="AH9" t="str">
        <f>IF(ISERROR(INDEX('CBB ESPN'!$N$4:$N$999,MATCH('CBB ESPN'!T9,'CBB ESPN'!$M$4:$M$999,0)))*1=1,"",INDEX('CBB ESPN'!$N$4:$N$999,MATCH('CBB ESPN'!T9,'CBB ESPN'!$M$4:$M$999,0)))</f>
        <v>OH</v>
      </c>
      <c r="AI9" s="13" t="str">
        <f t="shared" si="8"/>
        <v/>
      </c>
      <c r="AJ9" s="13" t="str">
        <f t="shared" si="9"/>
        <v/>
      </c>
      <c r="AK9" s="13" t="str">
        <f t="shared" si="10"/>
        <v/>
      </c>
      <c r="AL9" s="13" t="str">
        <f t="shared" si="11"/>
        <v/>
      </c>
      <c r="AM9" s="13" t="str">
        <f t="shared" si="2"/>
        <v/>
      </c>
      <c r="AO9" t="str">
        <f>IF(ISERROR(INDEX('CBB ESPN'!$N$4:$N$999,MATCH('CBB ESPN'!$S9,'CBB ESPN'!$M$4:$M$999,0)))*1=1,"",INDEX('CBB ESPN'!$N$4:$N$999,MATCH('CBB ESPN'!$S9,'CBB ESPN'!$M$4:$M$999,0)))</f>
        <v>VA</v>
      </c>
      <c r="AP9" t="str">
        <f>IF(ISERROR(INDEX('CBB ESPN'!$N$4:$N$999,MATCH('CBB ESPN'!$T9,'CBB ESPN'!$M$4:$M$999,0)))*1=1,"",INDEX('CBB ESPN'!$N$4:$N$999,MATCH('CBB ESPN'!$T9,'CBB ESPN'!$M$4:$M$999,0)))</f>
        <v>OH</v>
      </c>
      <c r="AQ9" s="13" t="str">
        <f t="shared" si="12"/>
        <v/>
      </c>
      <c r="AR9" s="13" t="str">
        <f t="shared" si="13"/>
        <v/>
      </c>
      <c r="AS9" s="13" t="str">
        <f t="shared" si="14"/>
        <v/>
      </c>
      <c r="AT9" s="13" t="str">
        <f t="shared" si="15"/>
        <v/>
      </c>
      <c r="AU9" s="13" t="str">
        <f t="shared" si="16"/>
        <v/>
      </c>
      <c r="AW9" t="str">
        <f>IF(ISERROR(INDEX('CBB ESPN'!$N$4:$N$999,MATCH('CBB ESPN'!$S9,'CBB ESPN'!$M$4:$M$999,0)))*1=1,"",INDEX('CBB ESPN'!$N$4:$N$999,MATCH('CBB ESPN'!$S9,'CBB ESPN'!$M$4:$M$999,0)))</f>
        <v>VA</v>
      </c>
      <c r="AX9" t="str">
        <f>IF(ISERROR(INDEX('CBB ESPN'!$N$4:$N$999,MATCH('CBB ESPN'!$T9,'CBB ESPN'!$M$4:$M$999,0)))*1=1,"",INDEX('CBB ESPN'!$N$4:$N$999,MATCH('CBB ESPN'!$T9,'CBB ESPN'!$M$4:$M$999,0)))</f>
        <v>OH</v>
      </c>
      <c r="AY9" s="13" t="str">
        <f t="shared" si="3"/>
        <v/>
      </c>
      <c r="AZ9" s="13" t="str">
        <f t="shared" si="4"/>
        <v/>
      </c>
      <c r="BA9" s="13" t="str">
        <f t="shared" si="17"/>
        <v/>
      </c>
      <c r="BB9" s="13" t="str">
        <f t="shared" si="18"/>
        <v/>
      </c>
      <c r="BC9" s="13" t="str">
        <f t="shared" si="19"/>
        <v/>
      </c>
    </row>
    <row r="10" spans="12:55">
      <c r="L10" s="400"/>
      <c r="M10" t="s">
        <v>1245</v>
      </c>
      <c r="N10" t="s">
        <v>1379</v>
      </c>
      <c r="P10" s="13" t="str">
        <f>'CBB Games'!S10</f>
        <v>313 v 32</v>
      </c>
      <c r="Q10" s="173" t="str">
        <f t="shared" si="0"/>
        <v/>
      </c>
      <c r="R10" s="173" t="str">
        <f t="shared" si="1"/>
        <v/>
      </c>
      <c r="S10" s="177" t="s">
        <v>397</v>
      </c>
      <c r="T10" s="16" t="s">
        <v>1095</v>
      </c>
      <c r="U10" s="155">
        <v>0.375</v>
      </c>
      <c r="V10" s="16"/>
      <c r="W10" s="16"/>
      <c r="X10" s="172" t="s">
        <v>1706</v>
      </c>
      <c r="Y10" s="176" t="s">
        <v>1242</v>
      </c>
      <c r="Z10" s="176">
        <v>735</v>
      </c>
      <c r="AA10" s="176"/>
      <c r="AB10" s="13" t="b">
        <f t="shared" si="5"/>
        <v>0</v>
      </c>
      <c r="AC10" s="13" t="b">
        <f t="shared" si="6"/>
        <v>0</v>
      </c>
      <c r="AD10" s="13" t="b">
        <f t="shared" si="7"/>
        <v>0</v>
      </c>
      <c r="AE10" s="13" t="b">
        <f t="shared" si="7"/>
        <v>0</v>
      </c>
      <c r="AG10" t="str">
        <f>IF(ISERROR(INDEX('CBB ESPN'!$N$4:$N$999,MATCH('CBB ESPN'!S10,'CBB ESPN'!$M$4:$M$999,0)))*1=1,"",INDEX('CBB ESPN'!$N$4:$N$999,MATCH('CBB ESPN'!S10,'CBB ESPN'!$M$4:$M$999,0)))</f>
        <v>IL</v>
      </c>
      <c r="AH10" t="str">
        <f>IF(ISERROR(INDEX('CBB ESPN'!$N$4:$N$999,MATCH('CBB ESPN'!T10,'CBB ESPN'!$M$4:$M$999,0)))*1=1,"",INDEX('CBB ESPN'!$N$4:$N$999,MATCH('CBB ESPN'!T10,'CBB ESPN'!$M$4:$M$999,0)))</f>
        <v>MA</v>
      </c>
      <c r="AI10" s="13" t="str">
        <f t="shared" si="8"/>
        <v/>
      </c>
      <c r="AJ10" s="13" t="str">
        <f t="shared" si="9"/>
        <v/>
      </c>
      <c r="AK10" s="13" t="str">
        <f t="shared" si="10"/>
        <v/>
      </c>
      <c r="AL10" s="13" t="str">
        <f t="shared" si="11"/>
        <v/>
      </c>
      <c r="AM10" s="13" t="str">
        <f t="shared" si="2"/>
        <v/>
      </c>
      <c r="AO10" t="str">
        <f>IF(ISERROR(INDEX('CBB ESPN'!$N$4:$N$999,MATCH('CBB ESPN'!$S10,'CBB ESPN'!$M$4:$M$999,0)))*1=1,"",INDEX('CBB ESPN'!$N$4:$N$999,MATCH('CBB ESPN'!$S10,'CBB ESPN'!$M$4:$M$999,0)))</f>
        <v>IL</v>
      </c>
      <c r="AP10" t="str">
        <f>IF(ISERROR(INDEX('CBB ESPN'!$N$4:$N$999,MATCH('CBB ESPN'!$T10,'CBB ESPN'!$M$4:$M$999,0)))*1=1,"",INDEX('CBB ESPN'!$N$4:$N$999,MATCH('CBB ESPN'!$T10,'CBB ESPN'!$M$4:$M$999,0)))</f>
        <v>MA</v>
      </c>
      <c r="AQ10" s="13" t="str">
        <f t="shared" si="12"/>
        <v>Team IL</v>
      </c>
      <c r="AR10" s="13" t="str">
        <f t="shared" si="13"/>
        <v/>
      </c>
      <c r="AS10" s="13" t="str">
        <f t="shared" si="14"/>
        <v>Team IL</v>
      </c>
      <c r="AT10" s="13" t="str">
        <f t="shared" si="15"/>
        <v/>
      </c>
      <c r="AU10" s="13" t="str">
        <f t="shared" si="16"/>
        <v/>
      </c>
      <c r="AW10" t="str">
        <f>IF(ISERROR(INDEX('CBB ESPN'!$N$4:$N$999,MATCH('CBB ESPN'!$S10,'CBB ESPN'!$M$4:$M$999,0)))*1=1,"",INDEX('CBB ESPN'!$N$4:$N$999,MATCH('CBB ESPN'!$S10,'CBB ESPN'!$M$4:$M$999,0)))</f>
        <v>IL</v>
      </c>
      <c r="AX10" t="str">
        <f>IF(ISERROR(INDEX('CBB ESPN'!$N$4:$N$999,MATCH('CBB ESPN'!$T10,'CBB ESPN'!$M$4:$M$999,0)))*1=1,"",INDEX('CBB ESPN'!$N$4:$N$999,MATCH('CBB ESPN'!$T10,'CBB ESPN'!$M$4:$M$999,0)))</f>
        <v>MA</v>
      </c>
      <c r="AY10" s="13" t="str">
        <f t="shared" si="3"/>
        <v/>
      </c>
      <c r="AZ10" s="13" t="str">
        <f t="shared" si="4"/>
        <v/>
      </c>
      <c r="BA10" s="13" t="str">
        <f t="shared" si="17"/>
        <v/>
      </c>
      <c r="BB10" s="13" t="str">
        <f t="shared" si="18"/>
        <v/>
      </c>
      <c r="BC10" s="13" t="str">
        <f t="shared" si="19"/>
        <v/>
      </c>
    </row>
    <row r="11" spans="12:55">
      <c r="L11" s="400"/>
      <c r="M11" t="s">
        <v>1246</v>
      </c>
      <c r="N11" t="s">
        <v>1379</v>
      </c>
      <c r="P11" s="13" t="str">
        <f>'CBB Games'!S11</f>
        <v>331 v 346</v>
      </c>
      <c r="Q11" s="173" t="str">
        <f t="shared" si="0"/>
        <v/>
      </c>
      <c r="R11" s="173" t="str">
        <f t="shared" si="1"/>
        <v/>
      </c>
      <c r="S11" s="178" t="s">
        <v>299</v>
      </c>
      <c r="T11" s="156" t="s">
        <v>656</v>
      </c>
      <c r="U11" s="157">
        <v>0.39583333333333331</v>
      </c>
      <c r="V11" s="156" t="s">
        <v>1727</v>
      </c>
      <c r="W11" s="156"/>
      <c r="X11" s="156" t="s">
        <v>1685</v>
      </c>
      <c r="Y11" s="174"/>
      <c r="Z11" s="174"/>
      <c r="AA11" s="174"/>
      <c r="AB11" s="13" t="b">
        <f t="shared" si="5"/>
        <v>0</v>
      </c>
      <c r="AC11" s="13" t="b">
        <f t="shared" si="6"/>
        <v>0</v>
      </c>
      <c r="AD11" s="13" t="b">
        <f t="shared" si="7"/>
        <v>0</v>
      </c>
      <c r="AE11" s="13" t="b">
        <f t="shared" si="7"/>
        <v>0</v>
      </c>
      <c r="AG11" t="str">
        <f>IF(ISERROR(INDEX('CBB ESPN'!$N$4:$N$999,MATCH('CBB ESPN'!S11,'CBB ESPN'!$M$4:$M$999,0)))*1=1,"",INDEX('CBB ESPN'!$N$4:$N$999,MATCH('CBB ESPN'!S11,'CBB ESPN'!$M$4:$M$999,0)))</f>
        <v>VA</v>
      </c>
      <c r="AH11" t="str">
        <f>IF(ISERROR(INDEX('CBB ESPN'!$N$4:$N$999,MATCH('CBB ESPN'!T11,'CBB ESPN'!$M$4:$M$999,0)))*1=1,"",INDEX('CBB ESPN'!$N$4:$N$999,MATCH('CBB ESPN'!T11,'CBB ESPN'!$M$4:$M$999,0)))</f>
        <v>PA</v>
      </c>
      <c r="AI11" s="13" t="str">
        <f t="shared" si="8"/>
        <v/>
      </c>
      <c r="AJ11" s="13" t="str">
        <f t="shared" si="9"/>
        <v/>
      </c>
      <c r="AK11" s="13" t="str">
        <f t="shared" si="10"/>
        <v/>
      </c>
      <c r="AL11" s="13" t="str">
        <f t="shared" si="11"/>
        <v/>
      </c>
      <c r="AM11" s="13" t="str">
        <f t="shared" si="2"/>
        <v/>
      </c>
      <c r="AO11" t="str">
        <f>IF(ISERROR(INDEX('CBB ESPN'!$N$4:$N$999,MATCH('CBB ESPN'!$S11,'CBB ESPN'!$M$4:$M$999,0)))*1=1,"",INDEX('CBB ESPN'!$N$4:$N$999,MATCH('CBB ESPN'!$S11,'CBB ESPN'!$M$4:$M$999,0)))</f>
        <v>VA</v>
      </c>
      <c r="AP11" t="str">
        <f>IF(ISERROR(INDEX('CBB ESPN'!$N$4:$N$999,MATCH('CBB ESPN'!$T11,'CBB ESPN'!$M$4:$M$999,0)))*1=1,"",INDEX('CBB ESPN'!$N$4:$N$999,MATCH('CBB ESPN'!$T11,'CBB ESPN'!$M$4:$M$999,0)))</f>
        <v>PA</v>
      </c>
      <c r="AQ11" s="13" t="str">
        <f t="shared" si="12"/>
        <v/>
      </c>
      <c r="AR11" s="13" t="str">
        <f t="shared" si="13"/>
        <v/>
      </c>
      <c r="AS11" s="13" t="str">
        <f t="shared" si="14"/>
        <v/>
      </c>
      <c r="AT11" s="13" t="str">
        <f t="shared" si="15"/>
        <v/>
      </c>
      <c r="AU11" s="13" t="str">
        <f t="shared" si="16"/>
        <v/>
      </c>
      <c r="AW11" t="str">
        <f>IF(ISERROR(INDEX('CBB ESPN'!$N$4:$N$999,MATCH('CBB ESPN'!$S11,'CBB ESPN'!$M$4:$M$999,0)))*1=1,"",INDEX('CBB ESPN'!$N$4:$N$999,MATCH('CBB ESPN'!$S11,'CBB ESPN'!$M$4:$M$999,0)))</f>
        <v>VA</v>
      </c>
      <c r="AX11" t="str">
        <f>IF(ISERROR(INDEX('CBB ESPN'!$N$4:$N$999,MATCH('CBB ESPN'!$T11,'CBB ESPN'!$M$4:$M$999,0)))*1=1,"",INDEX('CBB ESPN'!$N$4:$N$999,MATCH('CBB ESPN'!$T11,'CBB ESPN'!$M$4:$M$999,0)))</f>
        <v>PA</v>
      </c>
      <c r="AY11" s="13" t="str">
        <f t="shared" si="3"/>
        <v/>
      </c>
      <c r="AZ11" s="13" t="str">
        <f t="shared" si="4"/>
        <v/>
      </c>
      <c r="BA11" s="13" t="str">
        <f t="shared" si="17"/>
        <v/>
      </c>
      <c r="BB11" s="13" t="str">
        <f t="shared" si="18"/>
        <v/>
      </c>
      <c r="BC11" s="13" t="str">
        <f t="shared" si="19"/>
        <v/>
      </c>
    </row>
    <row r="12" spans="12:55">
      <c r="L12" s="400"/>
      <c r="M12" t="s">
        <v>1019</v>
      </c>
      <c r="N12" t="s">
        <v>1377</v>
      </c>
      <c r="O12" t="s">
        <v>1311</v>
      </c>
      <c r="P12" s="13" t="str">
        <f>'CBB Games'!S12</f>
        <v xml:space="preserve"> v </v>
      </c>
      <c r="Q12" s="173" t="str">
        <f t="shared" si="0"/>
        <v/>
      </c>
      <c r="R12" s="173" t="str">
        <f t="shared" si="1"/>
        <v/>
      </c>
      <c r="S12" s="177" t="s">
        <v>1198</v>
      </c>
      <c r="T12" s="16" t="s">
        <v>1198</v>
      </c>
      <c r="U12" s="155">
        <v>0.41666666666666669</v>
      </c>
      <c r="V12" s="16" t="s">
        <v>1728</v>
      </c>
      <c r="W12" s="16"/>
      <c r="X12" s="172" t="s">
        <v>1707</v>
      </c>
      <c r="Y12" s="176"/>
      <c r="Z12" s="176"/>
      <c r="AA12" s="176"/>
      <c r="AB12" s="13" t="b">
        <f t="shared" si="5"/>
        <v>0</v>
      </c>
      <c r="AC12" s="13" t="b">
        <f t="shared" si="6"/>
        <v>0</v>
      </c>
      <c r="AD12" s="13" t="b">
        <f t="shared" si="7"/>
        <v>0</v>
      </c>
      <c r="AE12" s="13" t="b">
        <f t="shared" si="7"/>
        <v>0</v>
      </c>
      <c r="AG12" t="str">
        <f>IF(ISERROR(INDEX('CBB ESPN'!$N$4:$N$999,MATCH('CBB ESPN'!S12,'CBB ESPN'!$M$4:$M$999,0)))*1=1,"",INDEX('CBB ESPN'!$N$4:$N$999,MATCH('CBB ESPN'!S12,'CBB ESPN'!$M$4:$M$999,0)))</f>
        <v/>
      </c>
      <c r="AH12" t="str">
        <f>IF(ISERROR(INDEX('CBB ESPN'!$N$4:$N$999,MATCH('CBB ESPN'!T12,'CBB ESPN'!$M$4:$M$999,0)))*1=1,"",INDEX('CBB ESPN'!$N$4:$N$999,MATCH('CBB ESPN'!T12,'CBB ESPN'!$M$4:$M$999,0)))</f>
        <v/>
      </c>
      <c r="AI12" s="13" t="str">
        <f t="shared" si="8"/>
        <v/>
      </c>
      <c r="AJ12" s="13" t="str">
        <f t="shared" si="9"/>
        <v/>
      </c>
      <c r="AK12" s="13" t="str">
        <f t="shared" si="10"/>
        <v/>
      </c>
      <c r="AL12" s="13" t="str">
        <f t="shared" si="11"/>
        <v/>
      </c>
      <c r="AM12" s="13" t="str">
        <f t="shared" si="2"/>
        <v/>
      </c>
      <c r="AO12" t="str">
        <f>IF(ISERROR(INDEX('CBB ESPN'!$N$4:$N$999,MATCH('CBB ESPN'!$S12,'CBB ESPN'!$M$4:$M$999,0)))*1=1,"",INDEX('CBB ESPN'!$N$4:$N$999,MATCH('CBB ESPN'!$S12,'CBB ESPN'!$M$4:$M$999,0)))</f>
        <v/>
      </c>
      <c r="AP12" t="str">
        <f>IF(ISERROR(INDEX('CBB ESPN'!$N$4:$N$999,MATCH('CBB ESPN'!$T12,'CBB ESPN'!$M$4:$M$999,0)))*1=1,"",INDEX('CBB ESPN'!$N$4:$N$999,MATCH('CBB ESPN'!$T12,'CBB ESPN'!$M$4:$M$999,0)))</f>
        <v/>
      </c>
      <c r="AQ12" s="13" t="str">
        <f t="shared" si="12"/>
        <v/>
      </c>
      <c r="AR12" s="13" t="str">
        <f t="shared" si="13"/>
        <v/>
      </c>
      <c r="AS12" s="13" t="str">
        <f t="shared" si="14"/>
        <v/>
      </c>
      <c r="AT12" s="13" t="str">
        <f t="shared" si="15"/>
        <v/>
      </c>
      <c r="AU12" s="13" t="str">
        <f t="shared" si="16"/>
        <v/>
      </c>
      <c r="AW12" t="str">
        <f>IF(ISERROR(INDEX('CBB ESPN'!$N$4:$N$999,MATCH('CBB ESPN'!$S12,'CBB ESPN'!$M$4:$M$999,0)))*1=1,"",INDEX('CBB ESPN'!$N$4:$N$999,MATCH('CBB ESPN'!$S12,'CBB ESPN'!$M$4:$M$999,0)))</f>
        <v/>
      </c>
      <c r="AX12" t="str">
        <f>IF(ISERROR(INDEX('CBB ESPN'!$N$4:$N$999,MATCH('CBB ESPN'!$T12,'CBB ESPN'!$M$4:$M$999,0)))*1=1,"",INDEX('CBB ESPN'!$N$4:$N$999,MATCH('CBB ESPN'!$T12,'CBB ESPN'!$M$4:$M$999,0)))</f>
        <v/>
      </c>
      <c r="AY12" s="13" t="str">
        <f t="shared" si="3"/>
        <v/>
      </c>
      <c r="AZ12" s="13" t="str">
        <f t="shared" si="4"/>
        <v/>
      </c>
      <c r="BA12" s="13" t="str">
        <f t="shared" si="17"/>
        <v/>
      </c>
      <c r="BB12" s="13" t="str">
        <f t="shared" si="18"/>
        <v/>
      </c>
      <c r="BC12" s="13" t="str">
        <f t="shared" si="19"/>
        <v/>
      </c>
    </row>
    <row r="13" spans="12:55">
      <c r="L13" s="400"/>
      <c r="M13" t="s">
        <v>1074</v>
      </c>
      <c r="N13" t="s">
        <v>1380</v>
      </c>
      <c r="O13" t="s">
        <v>1311</v>
      </c>
      <c r="P13" s="13" t="str">
        <f>'CBB Games'!S13</f>
        <v>30 v 269</v>
      </c>
      <c r="Q13" s="173" t="str">
        <f t="shared" si="0"/>
        <v/>
      </c>
      <c r="R13" s="173" t="str">
        <f t="shared" si="1"/>
        <v/>
      </c>
      <c r="S13" s="178" t="s">
        <v>403</v>
      </c>
      <c r="T13" s="156" t="s">
        <v>285</v>
      </c>
      <c r="U13" s="157">
        <v>0.41666666666666669</v>
      </c>
      <c r="V13" s="156" t="s">
        <v>1686</v>
      </c>
      <c r="W13" s="156"/>
      <c r="X13" s="156" t="s">
        <v>1687</v>
      </c>
      <c r="Y13" s="174" t="s">
        <v>1242</v>
      </c>
      <c r="Z13" s="174">
        <v>729</v>
      </c>
      <c r="AA13" s="174"/>
      <c r="AB13" s="13" t="b">
        <f t="shared" si="5"/>
        <v>0</v>
      </c>
      <c r="AC13" s="13" t="b">
        <f t="shared" si="6"/>
        <v>0</v>
      </c>
      <c r="AD13" s="13" t="b">
        <f t="shared" si="7"/>
        <v>0</v>
      </c>
      <c r="AE13" s="13" t="b">
        <f t="shared" si="7"/>
        <v>0</v>
      </c>
      <c r="AG13" t="str">
        <f>IF(ISERROR(INDEX('CBB ESPN'!$N$4:$N$999,MATCH('CBB ESPN'!S13,'CBB ESPN'!$M$4:$M$999,0)))*1=1,"",INDEX('CBB ESPN'!$N$4:$N$999,MATCH('CBB ESPN'!S13,'CBB ESPN'!$M$4:$M$999,0)))</f>
        <v>ID</v>
      </c>
      <c r="AH13" t="str">
        <f>IF(ISERROR(INDEX('CBB ESPN'!$N$4:$N$999,MATCH('CBB ESPN'!T13,'CBB ESPN'!$M$4:$M$999,0)))*1=1,"",INDEX('CBB ESPN'!$N$4:$N$999,MATCH('CBB ESPN'!T13,'CBB ESPN'!$M$4:$M$999,0)))</f>
        <v>MS</v>
      </c>
      <c r="AI13" s="13" t="str">
        <f t="shared" si="8"/>
        <v/>
      </c>
      <c r="AJ13" s="13" t="str">
        <f t="shared" si="9"/>
        <v/>
      </c>
      <c r="AK13" s="13" t="str">
        <f t="shared" si="10"/>
        <v/>
      </c>
      <c r="AL13" s="13" t="str">
        <f t="shared" si="11"/>
        <v/>
      </c>
      <c r="AM13" s="13" t="str">
        <f t="shared" si="2"/>
        <v/>
      </c>
      <c r="AO13" t="str">
        <f>IF(ISERROR(INDEX('CBB ESPN'!$N$4:$N$999,MATCH('CBB ESPN'!$S13,'CBB ESPN'!$M$4:$M$999,0)))*1=1,"",INDEX('CBB ESPN'!$N$4:$N$999,MATCH('CBB ESPN'!$S13,'CBB ESPN'!$M$4:$M$999,0)))</f>
        <v>ID</v>
      </c>
      <c r="AP13" t="str">
        <f>IF(ISERROR(INDEX('CBB ESPN'!$N$4:$N$999,MATCH('CBB ESPN'!$T13,'CBB ESPN'!$M$4:$M$999,0)))*1=1,"",INDEX('CBB ESPN'!$N$4:$N$999,MATCH('CBB ESPN'!$T13,'CBB ESPN'!$M$4:$M$999,0)))</f>
        <v>MS</v>
      </c>
      <c r="AQ13" s="13" t="str">
        <f t="shared" si="12"/>
        <v/>
      </c>
      <c r="AR13" s="13" t="str">
        <f t="shared" si="13"/>
        <v/>
      </c>
      <c r="AS13" s="13" t="str">
        <f t="shared" si="14"/>
        <v/>
      </c>
      <c r="AT13" s="13" t="str">
        <f t="shared" si="15"/>
        <v/>
      </c>
      <c r="AU13" s="13" t="str">
        <f t="shared" si="16"/>
        <v/>
      </c>
      <c r="AW13" t="str">
        <f>IF(ISERROR(INDEX('CBB ESPN'!$N$4:$N$999,MATCH('CBB ESPN'!$S13,'CBB ESPN'!$M$4:$M$999,0)))*1=1,"",INDEX('CBB ESPN'!$N$4:$N$999,MATCH('CBB ESPN'!$S13,'CBB ESPN'!$M$4:$M$999,0)))</f>
        <v>ID</v>
      </c>
      <c r="AX13" t="str">
        <f>IF(ISERROR(INDEX('CBB ESPN'!$N$4:$N$999,MATCH('CBB ESPN'!$T13,'CBB ESPN'!$M$4:$M$999,0)))*1=1,"",INDEX('CBB ESPN'!$N$4:$N$999,MATCH('CBB ESPN'!$T13,'CBB ESPN'!$M$4:$M$999,0)))</f>
        <v>MS</v>
      </c>
      <c r="AY13" s="13" t="str">
        <f t="shared" si="3"/>
        <v/>
      </c>
      <c r="AZ13" s="13" t="str">
        <f t="shared" si="4"/>
        <v/>
      </c>
      <c r="BA13" s="13" t="str">
        <f t="shared" si="17"/>
        <v/>
      </c>
      <c r="BB13" s="13" t="str">
        <f t="shared" si="18"/>
        <v/>
      </c>
      <c r="BC13" s="13" t="str">
        <f t="shared" si="19"/>
        <v/>
      </c>
    </row>
    <row r="14" spans="12:55">
      <c r="L14" s="400"/>
      <c r="M14" t="s">
        <v>572</v>
      </c>
      <c r="N14" t="s">
        <v>1381</v>
      </c>
      <c r="O14" t="s">
        <v>1311</v>
      </c>
      <c r="P14" s="13" t="str">
        <f>'CBB Games'!S14</f>
        <v>419 v 416</v>
      </c>
      <c r="Q14" s="173" t="str">
        <f t="shared" si="0"/>
        <v/>
      </c>
      <c r="R14" s="173" t="str">
        <f t="shared" si="1"/>
        <v/>
      </c>
      <c r="S14" s="177" t="s">
        <v>805</v>
      </c>
      <c r="T14" s="16" t="s">
        <v>1571</v>
      </c>
      <c r="U14" s="155">
        <v>0.41666666666666669</v>
      </c>
      <c r="V14" s="16" t="s">
        <v>1568</v>
      </c>
      <c r="W14" s="16"/>
      <c r="X14" s="172" t="s">
        <v>1694</v>
      </c>
      <c r="Y14" s="176" t="s">
        <v>1242</v>
      </c>
      <c r="Z14" s="176">
        <v>703</v>
      </c>
      <c r="AA14" s="175"/>
      <c r="AB14" s="13" t="b">
        <f t="shared" si="5"/>
        <v>0</v>
      </c>
      <c r="AC14" s="13" t="b">
        <f t="shared" si="6"/>
        <v>0</v>
      </c>
      <c r="AD14" s="13" t="b">
        <f t="shared" si="7"/>
        <v>0</v>
      </c>
      <c r="AE14" s="13" t="b">
        <f t="shared" si="7"/>
        <v>0</v>
      </c>
      <c r="AG14" t="str">
        <f>IF(ISERROR(INDEX('CBB ESPN'!$N$4:$N$999,MATCH('CBB ESPN'!S14,'CBB ESPN'!$M$4:$M$999,0)))*1=1,"",INDEX('CBB ESPN'!$N$4:$N$999,MATCH('CBB ESPN'!S14,'CBB ESPN'!$M$4:$M$999,0)))</f>
        <v>IL</v>
      </c>
      <c r="AH14" t="str">
        <f>IF(ISERROR(INDEX('CBB ESPN'!$N$4:$N$999,MATCH('CBB ESPN'!T14,'CBB ESPN'!$M$4:$M$999,0)))*1=1,"",INDEX('CBB ESPN'!$N$4:$N$999,MATCH('CBB ESPN'!T14,'CBB ESPN'!$M$4:$M$999,0)))</f>
        <v>MN</v>
      </c>
      <c r="AI14" s="13" t="str">
        <f t="shared" si="8"/>
        <v/>
      </c>
      <c r="AJ14" s="13" t="str">
        <f t="shared" si="9"/>
        <v/>
      </c>
      <c r="AK14" s="13" t="str">
        <f t="shared" si="10"/>
        <v/>
      </c>
      <c r="AL14" s="13" t="str">
        <f t="shared" si="11"/>
        <v/>
      </c>
      <c r="AM14" s="13" t="str">
        <f t="shared" si="2"/>
        <v/>
      </c>
      <c r="AO14" t="str">
        <f>IF(ISERROR(INDEX('CBB ESPN'!$N$4:$N$999,MATCH('CBB ESPN'!$S14,'CBB ESPN'!$M$4:$M$999,0)))*1=1,"",INDEX('CBB ESPN'!$N$4:$N$999,MATCH('CBB ESPN'!$S14,'CBB ESPN'!$M$4:$M$999,0)))</f>
        <v>IL</v>
      </c>
      <c r="AP14" t="str">
        <f>IF(ISERROR(INDEX('CBB ESPN'!$N$4:$N$999,MATCH('CBB ESPN'!$T14,'CBB ESPN'!$M$4:$M$999,0)))*1=1,"",INDEX('CBB ESPN'!$N$4:$N$999,MATCH('CBB ESPN'!$T14,'CBB ESPN'!$M$4:$M$999,0)))</f>
        <v>MN</v>
      </c>
      <c r="AQ14" s="13" t="str">
        <f t="shared" si="12"/>
        <v>Team IL</v>
      </c>
      <c r="AR14" s="13" t="str">
        <f t="shared" si="13"/>
        <v/>
      </c>
      <c r="AS14" s="13" t="str">
        <f t="shared" si="14"/>
        <v>Team IL</v>
      </c>
      <c r="AT14" s="13" t="str">
        <f t="shared" si="15"/>
        <v/>
      </c>
      <c r="AU14" s="13" t="str">
        <f t="shared" si="16"/>
        <v/>
      </c>
      <c r="AW14" t="str">
        <f>IF(ISERROR(INDEX('CBB ESPN'!$N$4:$N$999,MATCH('CBB ESPN'!$S14,'CBB ESPN'!$M$4:$M$999,0)))*1=1,"",INDEX('CBB ESPN'!$N$4:$N$999,MATCH('CBB ESPN'!$S14,'CBB ESPN'!$M$4:$M$999,0)))</f>
        <v>IL</v>
      </c>
      <c r="AX14" t="str">
        <f>IF(ISERROR(INDEX('CBB ESPN'!$N$4:$N$999,MATCH('CBB ESPN'!$T14,'CBB ESPN'!$M$4:$M$999,0)))*1=1,"",INDEX('CBB ESPN'!$N$4:$N$999,MATCH('CBB ESPN'!$T14,'CBB ESPN'!$M$4:$M$999,0)))</f>
        <v>MN</v>
      </c>
      <c r="AY14" s="13" t="str">
        <f t="shared" si="3"/>
        <v/>
      </c>
      <c r="AZ14" s="13" t="str">
        <f t="shared" si="4"/>
        <v/>
      </c>
      <c r="BA14" s="13" t="str">
        <f t="shared" si="17"/>
        <v/>
      </c>
      <c r="BB14" s="13" t="str">
        <f t="shared" si="18"/>
        <v/>
      </c>
      <c r="BC14" s="13" t="str">
        <f t="shared" si="19"/>
        <v/>
      </c>
    </row>
    <row r="15" spans="12:55">
      <c r="L15" s="400"/>
      <c r="M15" t="s">
        <v>1247</v>
      </c>
      <c r="N15" t="s">
        <v>1382</v>
      </c>
      <c r="P15" s="13" t="str">
        <f>'CBB Games'!S15</f>
        <v>325 v 430</v>
      </c>
      <c r="Q15" s="173" t="str">
        <f t="shared" si="0"/>
        <v/>
      </c>
      <c r="R15" s="173" t="str">
        <f t="shared" si="1"/>
        <v/>
      </c>
      <c r="S15" s="178" t="s">
        <v>997</v>
      </c>
      <c r="T15" s="156" t="s">
        <v>485</v>
      </c>
      <c r="U15" s="157">
        <v>0.45833333333333331</v>
      </c>
      <c r="V15" s="156"/>
      <c r="W15" s="156"/>
      <c r="X15" s="156" t="s">
        <v>1692</v>
      </c>
      <c r="Y15" s="174" t="s">
        <v>1242</v>
      </c>
      <c r="Z15" s="174">
        <v>705</v>
      </c>
      <c r="AA15" s="174"/>
      <c r="AB15" s="13" t="b">
        <f t="shared" si="5"/>
        <v>0</v>
      </c>
      <c r="AC15" s="13" t="b">
        <f t="shared" si="6"/>
        <v>0</v>
      </c>
      <c r="AD15" s="13" t="b">
        <f t="shared" si="7"/>
        <v>0</v>
      </c>
      <c r="AE15" s="13" t="b">
        <f t="shared" si="7"/>
        <v>0</v>
      </c>
      <c r="AG15" t="str">
        <f>IF(ISERROR(INDEX('CBB ESPN'!$N$4:$N$999,MATCH('CBB ESPN'!S15,'CBB ESPN'!$M$4:$M$999,0)))*1=1,"",INDEX('CBB ESPN'!$N$4:$N$999,MATCH('CBB ESPN'!S15,'CBB ESPN'!$M$4:$M$999,0)))</f>
        <v>ND</v>
      </c>
      <c r="AH15" t="str">
        <f>IF(ISERROR(INDEX('CBB ESPN'!$N$4:$N$999,MATCH('CBB ESPN'!T15,'CBB ESPN'!$M$4:$M$999,0)))*1=1,"",INDEX('CBB ESPN'!$N$4:$N$999,MATCH('CBB ESPN'!T15,'CBB ESPN'!$M$4:$M$999,0)))</f>
        <v>TN</v>
      </c>
      <c r="AI15" s="13" t="str">
        <f t="shared" si="8"/>
        <v/>
      </c>
      <c r="AJ15" s="13" t="str">
        <f t="shared" si="9"/>
        <v/>
      </c>
      <c r="AK15" s="13" t="str">
        <f t="shared" si="10"/>
        <v/>
      </c>
      <c r="AL15" s="13" t="str">
        <f t="shared" si="11"/>
        <v/>
      </c>
      <c r="AM15" s="13" t="str">
        <f t="shared" si="2"/>
        <v/>
      </c>
      <c r="AO15" t="str">
        <f>IF(ISERROR(INDEX('CBB ESPN'!$N$4:$N$999,MATCH('CBB ESPN'!$S15,'CBB ESPN'!$M$4:$M$999,0)))*1=1,"",INDEX('CBB ESPN'!$N$4:$N$999,MATCH('CBB ESPN'!$S15,'CBB ESPN'!$M$4:$M$999,0)))</f>
        <v>ND</v>
      </c>
      <c r="AP15" t="str">
        <f>IF(ISERROR(INDEX('CBB ESPN'!$N$4:$N$999,MATCH('CBB ESPN'!$T15,'CBB ESPN'!$M$4:$M$999,0)))*1=1,"",INDEX('CBB ESPN'!$N$4:$N$999,MATCH('CBB ESPN'!$T15,'CBB ESPN'!$M$4:$M$999,0)))</f>
        <v>TN</v>
      </c>
      <c r="AQ15" s="13" t="str">
        <f t="shared" si="12"/>
        <v/>
      </c>
      <c r="AR15" s="13" t="str">
        <f t="shared" si="13"/>
        <v/>
      </c>
      <c r="AS15" s="13" t="str">
        <f t="shared" si="14"/>
        <v/>
      </c>
      <c r="AT15" s="13" t="str">
        <f t="shared" si="15"/>
        <v/>
      </c>
      <c r="AU15" s="13" t="str">
        <f t="shared" si="16"/>
        <v/>
      </c>
      <c r="AW15" t="str">
        <f>IF(ISERROR(INDEX('CBB ESPN'!$N$4:$N$999,MATCH('CBB ESPN'!$S15,'CBB ESPN'!$M$4:$M$999,0)))*1=1,"",INDEX('CBB ESPN'!$N$4:$N$999,MATCH('CBB ESPN'!$S15,'CBB ESPN'!$M$4:$M$999,0)))</f>
        <v>ND</v>
      </c>
      <c r="AX15" t="str">
        <f>IF(ISERROR(INDEX('CBB ESPN'!$N$4:$N$999,MATCH('CBB ESPN'!$T15,'CBB ESPN'!$M$4:$M$999,0)))*1=1,"",INDEX('CBB ESPN'!$N$4:$N$999,MATCH('CBB ESPN'!$T15,'CBB ESPN'!$M$4:$M$999,0)))</f>
        <v>TN</v>
      </c>
      <c r="AY15" s="13" t="str">
        <f t="shared" si="3"/>
        <v/>
      </c>
      <c r="AZ15" s="13" t="str">
        <f t="shared" si="4"/>
        <v/>
      </c>
      <c r="BA15" s="13" t="str">
        <f t="shared" si="17"/>
        <v/>
      </c>
      <c r="BB15" s="13" t="str">
        <f t="shared" si="18"/>
        <v/>
      </c>
      <c r="BC15" s="13" t="str">
        <f t="shared" si="19"/>
        <v/>
      </c>
    </row>
    <row r="16" spans="12:55">
      <c r="L16" s="400"/>
      <c r="M16" t="s">
        <v>399</v>
      </c>
      <c r="N16" t="s">
        <v>1378</v>
      </c>
      <c r="O16" t="s">
        <v>1311</v>
      </c>
      <c r="P16" s="13" t="str">
        <f>'CBB Games'!S16</f>
        <v>256 v 27</v>
      </c>
      <c r="Q16" s="173" t="str">
        <f t="shared" si="0"/>
        <v/>
      </c>
      <c r="R16" s="173" t="str">
        <f t="shared" si="1"/>
        <v/>
      </c>
      <c r="S16" s="177" t="s">
        <v>1308</v>
      </c>
      <c r="T16" s="16" t="s">
        <v>402</v>
      </c>
      <c r="U16" s="155">
        <v>0.47916666666666669</v>
      </c>
      <c r="V16" s="16" t="s">
        <v>1681</v>
      </c>
      <c r="W16" s="16"/>
      <c r="X16" s="172" t="s">
        <v>1688</v>
      </c>
      <c r="Y16" s="176" t="s">
        <v>1242</v>
      </c>
      <c r="Z16" s="176">
        <v>707</v>
      </c>
      <c r="AA16" s="176"/>
      <c r="AB16" s="13" t="b">
        <f t="shared" si="5"/>
        <v>0</v>
      </c>
      <c r="AC16" s="13" t="b">
        <f t="shared" si="6"/>
        <v>0</v>
      </c>
      <c r="AD16" s="13" t="b">
        <f t="shared" si="7"/>
        <v>0</v>
      </c>
      <c r="AE16" s="13" t="b">
        <f t="shared" si="7"/>
        <v>0</v>
      </c>
      <c r="AG16" t="str">
        <f>IF(ISERROR(INDEX('CBB ESPN'!$N$4:$N$999,MATCH('CBB ESPN'!S16,'CBB ESPN'!$M$4:$M$999,0)))*1=1,"",INDEX('CBB ESPN'!$N$4:$N$999,MATCH('CBB ESPN'!S16,'CBB ESPN'!$M$4:$M$999,0)))</f>
        <v>MA</v>
      </c>
      <c r="AH16" t="str">
        <f>IF(ISERROR(INDEX('CBB ESPN'!$N$4:$N$999,MATCH('CBB ESPN'!T16,'CBB ESPN'!$M$4:$M$999,0)))*1=1,"",INDEX('CBB ESPN'!$N$4:$N$999,MATCH('CBB ESPN'!T16,'CBB ESPN'!$M$4:$M$999,0)))</f>
        <v>IN</v>
      </c>
      <c r="AI16" s="13" t="str">
        <f t="shared" si="8"/>
        <v/>
      </c>
      <c r="AJ16" s="13" t="str">
        <f t="shared" si="9"/>
        <v/>
      </c>
      <c r="AK16" s="13" t="str">
        <f t="shared" si="10"/>
        <v/>
      </c>
      <c r="AL16" s="13" t="str">
        <f t="shared" si="11"/>
        <v/>
      </c>
      <c r="AM16" s="13" t="str">
        <f t="shared" si="2"/>
        <v/>
      </c>
      <c r="AO16" t="str">
        <f>IF(ISERROR(INDEX('CBB ESPN'!$N$4:$N$999,MATCH('CBB ESPN'!$S16,'CBB ESPN'!$M$4:$M$999,0)))*1=1,"",INDEX('CBB ESPN'!$N$4:$N$999,MATCH('CBB ESPN'!$S16,'CBB ESPN'!$M$4:$M$999,0)))</f>
        <v>MA</v>
      </c>
      <c r="AP16" t="str">
        <f>IF(ISERROR(INDEX('CBB ESPN'!$N$4:$N$999,MATCH('CBB ESPN'!$T16,'CBB ESPN'!$M$4:$M$999,0)))*1=1,"",INDEX('CBB ESPN'!$N$4:$N$999,MATCH('CBB ESPN'!$T16,'CBB ESPN'!$M$4:$M$999,0)))</f>
        <v>IN</v>
      </c>
      <c r="AQ16" s="13" t="str">
        <f t="shared" si="12"/>
        <v/>
      </c>
      <c r="AR16" s="13" t="str">
        <f t="shared" si="13"/>
        <v/>
      </c>
      <c r="AS16" s="13" t="str">
        <f t="shared" si="14"/>
        <v/>
      </c>
      <c r="AT16" s="13" t="str">
        <f t="shared" si="15"/>
        <v/>
      </c>
      <c r="AU16" s="13" t="str">
        <f t="shared" si="16"/>
        <v/>
      </c>
      <c r="AW16" t="str">
        <f>IF(ISERROR(INDEX('CBB ESPN'!$N$4:$N$999,MATCH('CBB ESPN'!$S16,'CBB ESPN'!$M$4:$M$999,0)))*1=1,"",INDEX('CBB ESPN'!$N$4:$N$999,MATCH('CBB ESPN'!$S16,'CBB ESPN'!$M$4:$M$999,0)))</f>
        <v>MA</v>
      </c>
      <c r="AX16" t="str">
        <f>IF(ISERROR(INDEX('CBB ESPN'!$N$4:$N$999,MATCH('CBB ESPN'!$T16,'CBB ESPN'!$M$4:$M$999,0)))*1=1,"",INDEX('CBB ESPN'!$N$4:$N$999,MATCH('CBB ESPN'!$T16,'CBB ESPN'!$M$4:$M$999,0)))</f>
        <v>IN</v>
      </c>
      <c r="AY16" s="13" t="str">
        <f t="shared" si="3"/>
        <v/>
      </c>
      <c r="AZ16" s="13" t="str">
        <f t="shared" si="4"/>
        <v/>
      </c>
      <c r="BA16" s="13" t="str">
        <f t="shared" si="17"/>
        <v/>
      </c>
      <c r="BB16" s="13" t="str">
        <f t="shared" si="18"/>
        <v/>
      </c>
      <c r="BC16" s="13" t="str">
        <f t="shared" si="19"/>
        <v/>
      </c>
    </row>
    <row r="17" spans="12:55">
      <c r="L17" s="400"/>
      <c r="M17" t="s">
        <v>167</v>
      </c>
      <c r="N17" t="s">
        <v>1383</v>
      </c>
      <c r="O17" t="s">
        <v>1311</v>
      </c>
      <c r="P17" s="13" t="str">
        <f>'CBB Games'!S17</f>
        <v xml:space="preserve"> v </v>
      </c>
      <c r="Q17" s="173" t="str">
        <f t="shared" si="0"/>
        <v/>
      </c>
      <c r="R17" s="173" t="str">
        <f t="shared" si="1"/>
        <v/>
      </c>
      <c r="S17" s="178" t="s">
        <v>1198</v>
      </c>
      <c r="T17" s="156" t="s">
        <v>1198</v>
      </c>
      <c r="U17" s="157">
        <v>0.47916666666666669</v>
      </c>
      <c r="V17" s="156"/>
      <c r="W17" s="156"/>
      <c r="X17" s="156" t="s">
        <v>1704</v>
      </c>
      <c r="Y17" s="174"/>
      <c r="Z17" s="174"/>
      <c r="AA17" s="174"/>
      <c r="AB17" s="13" t="b">
        <f t="shared" si="5"/>
        <v>0</v>
      </c>
      <c r="AC17" s="13" t="b">
        <f t="shared" si="6"/>
        <v>0</v>
      </c>
      <c r="AD17" s="13" t="b">
        <f t="shared" si="7"/>
        <v>0</v>
      </c>
      <c r="AE17" s="13" t="b">
        <f t="shared" si="7"/>
        <v>0</v>
      </c>
      <c r="AG17" t="str">
        <f>IF(ISERROR(INDEX('CBB ESPN'!$N$4:$N$999,MATCH('CBB ESPN'!S17,'CBB ESPN'!$M$4:$M$999,0)))*1=1,"",INDEX('CBB ESPN'!$N$4:$N$999,MATCH('CBB ESPN'!S17,'CBB ESPN'!$M$4:$M$999,0)))</f>
        <v/>
      </c>
      <c r="AH17" t="str">
        <f>IF(ISERROR(INDEX('CBB ESPN'!$N$4:$N$999,MATCH('CBB ESPN'!T17,'CBB ESPN'!$M$4:$M$999,0)))*1=1,"",INDEX('CBB ESPN'!$N$4:$N$999,MATCH('CBB ESPN'!T17,'CBB ESPN'!$M$4:$M$999,0)))</f>
        <v/>
      </c>
      <c r="AI17" s="13" t="str">
        <f t="shared" si="8"/>
        <v/>
      </c>
      <c r="AJ17" s="13" t="str">
        <f t="shared" si="9"/>
        <v/>
      </c>
      <c r="AK17" s="13" t="str">
        <f t="shared" si="10"/>
        <v/>
      </c>
      <c r="AL17" s="13" t="str">
        <f t="shared" si="11"/>
        <v/>
      </c>
      <c r="AM17" s="13" t="str">
        <f t="shared" si="2"/>
        <v/>
      </c>
      <c r="AO17" t="str">
        <f>IF(ISERROR(INDEX('CBB ESPN'!$N$4:$N$999,MATCH('CBB ESPN'!$S17,'CBB ESPN'!$M$4:$M$999,0)))*1=1,"",INDEX('CBB ESPN'!$N$4:$N$999,MATCH('CBB ESPN'!$S17,'CBB ESPN'!$M$4:$M$999,0)))</f>
        <v/>
      </c>
      <c r="AP17" t="str">
        <f>IF(ISERROR(INDEX('CBB ESPN'!$N$4:$N$999,MATCH('CBB ESPN'!$T17,'CBB ESPN'!$M$4:$M$999,0)))*1=1,"",INDEX('CBB ESPN'!$N$4:$N$999,MATCH('CBB ESPN'!$T17,'CBB ESPN'!$M$4:$M$999,0)))</f>
        <v/>
      </c>
      <c r="AQ17" s="13" t="str">
        <f t="shared" si="12"/>
        <v/>
      </c>
      <c r="AR17" s="13" t="str">
        <f t="shared" si="13"/>
        <v/>
      </c>
      <c r="AS17" s="13" t="str">
        <f t="shared" si="14"/>
        <v/>
      </c>
      <c r="AT17" s="13" t="str">
        <f t="shared" si="15"/>
        <v/>
      </c>
      <c r="AU17" s="13" t="str">
        <f t="shared" si="16"/>
        <v/>
      </c>
      <c r="AW17" t="str">
        <f>IF(ISERROR(INDEX('CBB ESPN'!$N$4:$N$999,MATCH('CBB ESPN'!$S17,'CBB ESPN'!$M$4:$M$999,0)))*1=1,"",INDEX('CBB ESPN'!$N$4:$N$999,MATCH('CBB ESPN'!$S17,'CBB ESPN'!$M$4:$M$999,0)))</f>
        <v/>
      </c>
      <c r="AX17" t="str">
        <f>IF(ISERROR(INDEX('CBB ESPN'!$N$4:$N$999,MATCH('CBB ESPN'!$T17,'CBB ESPN'!$M$4:$M$999,0)))*1=1,"",INDEX('CBB ESPN'!$N$4:$N$999,MATCH('CBB ESPN'!$T17,'CBB ESPN'!$M$4:$M$999,0)))</f>
        <v/>
      </c>
      <c r="AY17" s="13" t="str">
        <f t="shared" si="3"/>
        <v/>
      </c>
      <c r="AZ17" s="13" t="str">
        <f t="shared" si="4"/>
        <v/>
      </c>
      <c r="BA17" s="13" t="str">
        <f t="shared" si="17"/>
        <v/>
      </c>
      <c r="BB17" s="13" t="str">
        <f t="shared" si="18"/>
        <v/>
      </c>
      <c r="BC17" s="13" t="str">
        <f t="shared" si="19"/>
        <v/>
      </c>
    </row>
    <row r="18" spans="12:55">
      <c r="L18" s="400"/>
      <c r="M18" t="s">
        <v>400</v>
      </c>
      <c r="N18" t="s">
        <v>1383</v>
      </c>
      <c r="O18" t="s">
        <v>1311</v>
      </c>
      <c r="P18" s="13" t="str">
        <f>'CBB Games'!S18</f>
        <v>390 v 12</v>
      </c>
      <c r="Q18" s="173" t="str">
        <f t="shared" si="0"/>
        <v/>
      </c>
      <c r="R18" s="173" t="str">
        <f t="shared" si="1"/>
        <v/>
      </c>
      <c r="S18" s="177" t="s">
        <v>1579</v>
      </c>
      <c r="T18" s="16" t="s">
        <v>1228</v>
      </c>
      <c r="U18" s="155">
        <v>0.47916666666666669</v>
      </c>
      <c r="V18" s="16"/>
      <c r="W18" s="16"/>
      <c r="X18" s="172" t="s">
        <v>1706</v>
      </c>
      <c r="Y18" s="176"/>
      <c r="Z18" s="176"/>
      <c r="AA18" s="176"/>
      <c r="AB18" s="13" t="b">
        <f t="shared" si="5"/>
        <v>0</v>
      </c>
      <c r="AC18" s="13" t="b">
        <f t="shared" si="6"/>
        <v>0</v>
      </c>
      <c r="AD18" s="13" t="b">
        <f t="shared" si="7"/>
        <v>0</v>
      </c>
      <c r="AE18" s="13" t="b">
        <f t="shared" si="7"/>
        <v>0</v>
      </c>
      <c r="AG18" t="str">
        <f>IF(ISERROR(INDEX('CBB ESPN'!$N$4:$N$999,MATCH('CBB ESPN'!S18,'CBB ESPN'!$M$4:$M$999,0)))*1=1,"",INDEX('CBB ESPN'!$N$4:$N$999,MATCH('CBB ESPN'!S18,'CBB ESPN'!$M$4:$M$999,0)))</f>
        <v>TX</v>
      </c>
      <c r="AH18" t="str">
        <f>IF(ISERROR(INDEX('CBB ESPN'!$N$4:$N$999,MATCH('CBB ESPN'!T18,'CBB ESPN'!$M$4:$M$999,0)))*1=1,"",INDEX('CBB ESPN'!$N$4:$N$999,MATCH('CBB ESPN'!T18,'CBB ESPN'!$M$4:$M$999,0)))</f>
        <v>AR</v>
      </c>
      <c r="AI18" s="13" t="str">
        <f t="shared" si="8"/>
        <v/>
      </c>
      <c r="AJ18" s="13" t="str">
        <f t="shared" si="9"/>
        <v/>
      </c>
      <c r="AK18" s="13" t="str">
        <f t="shared" si="10"/>
        <v/>
      </c>
      <c r="AL18" s="13" t="str">
        <f t="shared" si="11"/>
        <v/>
      </c>
      <c r="AM18" s="13" t="str">
        <f t="shared" si="2"/>
        <v/>
      </c>
      <c r="AO18" t="str">
        <f>IF(ISERROR(INDEX('CBB ESPN'!$N$4:$N$999,MATCH('CBB ESPN'!$S18,'CBB ESPN'!$M$4:$M$999,0)))*1=1,"",INDEX('CBB ESPN'!$N$4:$N$999,MATCH('CBB ESPN'!$S18,'CBB ESPN'!$M$4:$M$999,0)))</f>
        <v>TX</v>
      </c>
      <c r="AP18" t="str">
        <f>IF(ISERROR(INDEX('CBB ESPN'!$N$4:$N$999,MATCH('CBB ESPN'!$T18,'CBB ESPN'!$M$4:$M$999,0)))*1=1,"",INDEX('CBB ESPN'!$N$4:$N$999,MATCH('CBB ESPN'!$T18,'CBB ESPN'!$M$4:$M$999,0)))</f>
        <v>AR</v>
      </c>
      <c r="AQ18" s="13" t="str">
        <f t="shared" si="12"/>
        <v/>
      </c>
      <c r="AR18" s="13" t="str">
        <f t="shared" si="13"/>
        <v/>
      </c>
      <c r="AS18" s="13" t="str">
        <f t="shared" si="14"/>
        <v/>
      </c>
      <c r="AT18" s="13" t="str">
        <f t="shared" si="15"/>
        <v/>
      </c>
      <c r="AU18" s="13" t="str">
        <f t="shared" si="16"/>
        <v/>
      </c>
      <c r="AW18" t="str">
        <f>IF(ISERROR(INDEX('CBB ESPN'!$N$4:$N$999,MATCH('CBB ESPN'!$S18,'CBB ESPN'!$M$4:$M$999,0)))*1=1,"",INDEX('CBB ESPN'!$N$4:$N$999,MATCH('CBB ESPN'!$S18,'CBB ESPN'!$M$4:$M$999,0)))</f>
        <v>TX</v>
      </c>
      <c r="AX18" t="str">
        <f>IF(ISERROR(INDEX('CBB ESPN'!$N$4:$N$999,MATCH('CBB ESPN'!$T18,'CBB ESPN'!$M$4:$M$999,0)))*1=1,"",INDEX('CBB ESPN'!$N$4:$N$999,MATCH('CBB ESPN'!$T18,'CBB ESPN'!$M$4:$M$999,0)))</f>
        <v>AR</v>
      </c>
      <c r="AY18" s="13" t="str">
        <f t="shared" si="3"/>
        <v/>
      </c>
      <c r="AZ18" s="13" t="str">
        <f t="shared" si="4"/>
        <v/>
      </c>
      <c r="BA18" s="13" t="str">
        <f t="shared" si="17"/>
        <v/>
      </c>
      <c r="BB18" s="13" t="str">
        <f t="shared" si="18"/>
        <v/>
      </c>
      <c r="BC18" s="13" t="str">
        <f t="shared" si="19"/>
        <v/>
      </c>
    </row>
    <row r="19" spans="12:55">
      <c r="L19" s="400"/>
      <c r="M19" t="s">
        <v>246</v>
      </c>
      <c r="N19" t="s">
        <v>1384</v>
      </c>
      <c r="O19" t="s">
        <v>1311</v>
      </c>
      <c r="P19" s="13" t="str">
        <f>'CBB Games'!S19</f>
        <v>330 v 458</v>
      </c>
      <c r="Q19" s="173" t="str">
        <f t="shared" si="0"/>
        <v/>
      </c>
      <c r="R19" s="173" t="str">
        <f t="shared" si="1"/>
        <v/>
      </c>
      <c r="S19" s="178" t="s">
        <v>298</v>
      </c>
      <c r="T19" s="156" t="s">
        <v>418</v>
      </c>
      <c r="U19" s="157">
        <v>0.5</v>
      </c>
      <c r="V19" s="156" t="s">
        <v>1686</v>
      </c>
      <c r="W19" s="156"/>
      <c r="X19" s="156" t="s">
        <v>1685</v>
      </c>
      <c r="Y19" s="174" t="s">
        <v>1242</v>
      </c>
      <c r="Z19" s="174">
        <v>745</v>
      </c>
      <c r="AA19" s="174"/>
      <c r="AB19" s="13" t="b">
        <f t="shared" si="5"/>
        <v>0</v>
      </c>
      <c r="AC19" s="13" t="b">
        <f t="shared" si="6"/>
        <v>0</v>
      </c>
      <c r="AD19" s="13" t="b">
        <f t="shared" si="7"/>
        <v>0</v>
      </c>
      <c r="AE19" s="13" t="b">
        <f t="shared" si="7"/>
        <v>0</v>
      </c>
      <c r="AG19" t="str">
        <f>IF(ISERROR(INDEX('CBB ESPN'!$N$4:$N$999,MATCH('CBB ESPN'!S19,'CBB ESPN'!$M$4:$M$999,0)))*1=1,"",INDEX('CBB ESPN'!$N$4:$N$999,MATCH('CBB ESPN'!S19,'CBB ESPN'!$M$4:$M$999,0)))</f>
        <v>OK</v>
      </c>
      <c r="AH19" t="str">
        <f>IF(ISERROR(INDEX('CBB ESPN'!$N$4:$N$999,MATCH('CBB ESPN'!T19,'CBB ESPN'!$M$4:$M$999,0)))*1=1,"",INDEX('CBB ESPN'!$N$4:$N$999,MATCH('CBB ESPN'!T19,'CBB ESPN'!$M$4:$M$999,0)))</f>
        <v>UT</v>
      </c>
      <c r="AI19" s="13" t="str">
        <f t="shared" si="8"/>
        <v/>
      </c>
      <c r="AJ19" s="13" t="str">
        <f t="shared" si="9"/>
        <v/>
      </c>
      <c r="AK19" s="13" t="str">
        <f t="shared" si="10"/>
        <v/>
      </c>
      <c r="AL19" s="13" t="str">
        <f t="shared" si="11"/>
        <v/>
      </c>
      <c r="AM19" s="13" t="str">
        <f t="shared" si="2"/>
        <v/>
      </c>
      <c r="AO19" t="str">
        <f>IF(ISERROR(INDEX('CBB ESPN'!$N$4:$N$999,MATCH('CBB ESPN'!$S19,'CBB ESPN'!$M$4:$M$999,0)))*1=1,"",INDEX('CBB ESPN'!$N$4:$N$999,MATCH('CBB ESPN'!$S19,'CBB ESPN'!$M$4:$M$999,0)))</f>
        <v>OK</v>
      </c>
      <c r="AP19" t="str">
        <f>IF(ISERROR(INDEX('CBB ESPN'!$N$4:$N$999,MATCH('CBB ESPN'!$T19,'CBB ESPN'!$M$4:$M$999,0)))*1=1,"",INDEX('CBB ESPN'!$N$4:$N$999,MATCH('CBB ESPN'!$T19,'CBB ESPN'!$M$4:$M$999,0)))</f>
        <v>UT</v>
      </c>
      <c r="AQ19" s="13" t="str">
        <f t="shared" si="12"/>
        <v/>
      </c>
      <c r="AR19" s="13" t="str">
        <f t="shared" si="13"/>
        <v/>
      </c>
      <c r="AS19" s="13" t="str">
        <f t="shared" si="14"/>
        <v/>
      </c>
      <c r="AT19" s="13" t="str">
        <f t="shared" si="15"/>
        <v/>
      </c>
      <c r="AU19" s="13" t="str">
        <f t="shared" si="16"/>
        <v/>
      </c>
      <c r="AW19" t="str">
        <f>IF(ISERROR(INDEX('CBB ESPN'!$N$4:$N$999,MATCH('CBB ESPN'!$S19,'CBB ESPN'!$M$4:$M$999,0)))*1=1,"",INDEX('CBB ESPN'!$N$4:$N$999,MATCH('CBB ESPN'!$S19,'CBB ESPN'!$M$4:$M$999,0)))</f>
        <v>OK</v>
      </c>
      <c r="AX19" t="str">
        <f>IF(ISERROR(INDEX('CBB ESPN'!$N$4:$N$999,MATCH('CBB ESPN'!$T19,'CBB ESPN'!$M$4:$M$999,0)))*1=1,"",INDEX('CBB ESPN'!$N$4:$N$999,MATCH('CBB ESPN'!$T19,'CBB ESPN'!$M$4:$M$999,0)))</f>
        <v>UT</v>
      </c>
      <c r="AY19" s="13" t="str">
        <f t="shared" si="3"/>
        <v/>
      </c>
      <c r="AZ19" s="13" t="str">
        <f t="shared" si="4"/>
        <v/>
      </c>
      <c r="BA19" s="13" t="str">
        <f t="shared" si="17"/>
        <v/>
      </c>
      <c r="BB19" s="13" t="str">
        <f t="shared" si="18"/>
        <v/>
      </c>
      <c r="BC19" s="13" t="str">
        <f t="shared" si="19"/>
        <v/>
      </c>
    </row>
    <row r="20" spans="12:55">
      <c r="L20" s="400"/>
      <c r="M20" t="s">
        <v>1228</v>
      </c>
      <c r="N20" t="s">
        <v>1384</v>
      </c>
      <c r="O20" t="s">
        <v>1311</v>
      </c>
      <c r="P20" s="13" t="str">
        <f>'CBB Games'!S20</f>
        <v>432 v 388</v>
      </c>
      <c r="Q20" s="173" t="str">
        <f t="shared" si="0"/>
        <v/>
      </c>
      <c r="R20" s="173" t="str">
        <f t="shared" si="1"/>
        <v/>
      </c>
      <c r="S20" s="177" t="s">
        <v>910</v>
      </c>
      <c r="T20" s="16" t="s">
        <v>812</v>
      </c>
      <c r="U20" s="155">
        <v>0.5</v>
      </c>
      <c r="V20" s="16"/>
      <c r="W20" s="16" t="s">
        <v>1574</v>
      </c>
      <c r="X20" s="172" t="s">
        <v>1700</v>
      </c>
      <c r="Y20" s="176"/>
      <c r="Z20" s="176"/>
      <c r="AA20" s="176"/>
      <c r="AB20" s="13" t="b">
        <f>ISNUMBER(SEARCH($AB$3,X20))</f>
        <v>0</v>
      </c>
      <c r="AC20" s="13" t="b">
        <f t="shared" si="6"/>
        <v>0</v>
      </c>
      <c r="AD20" s="13" t="b">
        <f t="shared" si="7"/>
        <v>0</v>
      </c>
      <c r="AE20" s="13" t="b">
        <f t="shared" si="7"/>
        <v>0</v>
      </c>
      <c r="AG20" t="str">
        <f>IF(ISERROR(INDEX('CBB ESPN'!$N$4:$N$999,MATCH('CBB ESPN'!S20,'CBB ESPN'!$M$4:$M$999,0)))*1=1,"",INDEX('CBB ESPN'!$N$4:$N$999,MATCH('CBB ESPN'!S20,'CBB ESPN'!$M$4:$M$999,0)))</f>
        <v>TN</v>
      </c>
      <c r="AH20" t="str">
        <f>IF(ISERROR(INDEX('CBB ESPN'!$N$4:$N$999,MATCH('CBB ESPN'!T20,'CBB ESPN'!$M$4:$M$999,0)))*1=1,"",INDEX('CBB ESPN'!$N$4:$N$999,MATCH('CBB ESPN'!T20,'CBB ESPN'!$M$4:$M$999,0)))</f>
        <v>SD</v>
      </c>
      <c r="AI20" s="13" t="str">
        <f t="shared" si="8"/>
        <v/>
      </c>
      <c r="AJ20" s="13" t="str">
        <f t="shared" si="9"/>
        <v/>
      </c>
      <c r="AK20" s="13" t="str">
        <f t="shared" si="10"/>
        <v/>
      </c>
      <c r="AL20" s="13" t="str">
        <f t="shared" si="11"/>
        <v/>
      </c>
      <c r="AM20" s="13" t="str">
        <f t="shared" si="2"/>
        <v/>
      </c>
      <c r="AO20" t="str">
        <f>IF(ISERROR(INDEX('CBB ESPN'!$N$4:$N$999,MATCH('CBB ESPN'!$S20,'CBB ESPN'!$M$4:$M$999,0)))*1=1,"",INDEX('CBB ESPN'!$N$4:$N$999,MATCH('CBB ESPN'!$S20,'CBB ESPN'!$M$4:$M$999,0)))</f>
        <v>TN</v>
      </c>
      <c r="AP20" t="str">
        <f>IF(ISERROR(INDEX('CBB ESPN'!$N$4:$N$999,MATCH('CBB ESPN'!$T20,'CBB ESPN'!$M$4:$M$999,0)))*1=1,"",INDEX('CBB ESPN'!$N$4:$N$999,MATCH('CBB ESPN'!$T20,'CBB ESPN'!$M$4:$M$999,0)))</f>
        <v>SD</v>
      </c>
      <c r="AQ20" s="13" t="str">
        <f t="shared" si="12"/>
        <v/>
      </c>
      <c r="AR20" s="13" t="str">
        <f t="shared" si="13"/>
        <v/>
      </c>
      <c r="AS20" s="13" t="str">
        <f t="shared" si="14"/>
        <v/>
      </c>
      <c r="AT20" s="13" t="str">
        <f t="shared" si="15"/>
        <v/>
      </c>
      <c r="AU20" s="13" t="str">
        <f t="shared" si="16"/>
        <v/>
      </c>
      <c r="AW20" t="str">
        <f>IF(ISERROR(INDEX('CBB ESPN'!$N$4:$N$999,MATCH('CBB ESPN'!$S20,'CBB ESPN'!$M$4:$M$999,0)))*1=1,"",INDEX('CBB ESPN'!$N$4:$N$999,MATCH('CBB ESPN'!$S20,'CBB ESPN'!$M$4:$M$999,0)))</f>
        <v>TN</v>
      </c>
      <c r="AX20" t="str">
        <f>IF(ISERROR(INDEX('CBB ESPN'!$N$4:$N$999,MATCH('CBB ESPN'!$T20,'CBB ESPN'!$M$4:$M$999,0)))*1=1,"",INDEX('CBB ESPN'!$N$4:$N$999,MATCH('CBB ESPN'!$T20,'CBB ESPN'!$M$4:$M$999,0)))</f>
        <v>SD</v>
      </c>
      <c r="AY20" s="13" t="str">
        <f t="shared" si="3"/>
        <v/>
      </c>
      <c r="AZ20" s="13" t="str">
        <f t="shared" si="4"/>
        <v/>
      </c>
      <c r="BA20" s="13" t="str">
        <f t="shared" si="17"/>
        <v/>
      </c>
      <c r="BB20" s="13" t="str">
        <f t="shared" si="18"/>
        <v/>
      </c>
      <c r="BC20" s="13" t="str">
        <f t="shared" si="19"/>
        <v/>
      </c>
    </row>
    <row r="21" spans="12:55">
      <c r="L21" s="400"/>
      <c r="M21" t="s">
        <v>1371</v>
      </c>
      <c r="N21" t="s">
        <v>1384</v>
      </c>
      <c r="O21" t="s">
        <v>1311</v>
      </c>
      <c r="P21" s="13" t="str">
        <f>'CBB Games'!S21</f>
        <v>352 v 334</v>
      </c>
      <c r="Q21" s="173" t="str">
        <f t="shared" si="0"/>
        <v/>
      </c>
      <c r="R21" s="173" t="str">
        <f t="shared" si="1"/>
        <v/>
      </c>
      <c r="S21" s="178" t="s">
        <v>425</v>
      </c>
      <c r="T21" s="156" t="s">
        <v>414</v>
      </c>
      <c r="U21" s="157">
        <v>0.5</v>
      </c>
      <c r="V21" s="156" t="s">
        <v>1708</v>
      </c>
      <c r="W21" s="156" t="s">
        <v>1570</v>
      </c>
      <c r="X21" s="156" t="s">
        <v>1709</v>
      </c>
      <c r="Y21" s="174" t="s">
        <v>1242</v>
      </c>
      <c r="Z21" s="174">
        <v>711</v>
      </c>
      <c r="AA21" s="174"/>
      <c r="AB21" s="13" t="b">
        <f t="shared" ref="AB21:AB24" si="20">ISNUMBER(SEARCH($AB$3,X21))</f>
        <v>0</v>
      </c>
      <c r="AC21" s="13" t="b">
        <f t="shared" si="6"/>
        <v>0</v>
      </c>
      <c r="AD21" s="13" t="b">
        <f t="shared" si="7"/>
        <v>0</v>
      </c>
      <c r="AE21" s="13" t="b">
        <f t="shared" si="7"/>
        <v>0</v>
      </c>
      <c r="AG21" t="str">
        <f>IF(ISERROR(INDEX('CBB ESPN'!$N$4:$N$999,MATCH('CBB ESPN'!S21,'CBB ESPN'!$M$4:$M$999,0)))*1=1,"",INDEX('CBB ESPN'!$N$4:$N$999,MATCH('CBB ESPN'!S21,'CBB ESPN'!$M$4:$M$999,0)))</f>
        <v>NJ</v>
      </c>
      <c r="AH21" t="str">
        <f>IF(ISERROR(INDEX('CBB ESPN'!$N$4:$N$999,MATCH('CBB ESPN'!T21,'CBB ESPN'!$M$4:$M$999,0)))*1=1,"",INDEX('CBB ESPN'!$N$4:$N$999,MATCH('CBB ESPN'!T21,'CBB ESPN'!$M$4:$M$999,0)))</f>
        <v>OR</v>
      </c>
      <c r="AI21" s="13" t="str">
        <f t="shared" si="8"/>
        <v>Team NJ</v>
      </c>
      <c r="AJ21" s="13" t="str">
        <f t="shared" si="9"/>
        <v/>
      </c>
      <c r="AK21" s="13" t="str">
        <f t="shared" si="10"/>
        <v>Team NJ</v>
      </c>
      <c r="AL21" s="13" t="str">
        <f t="shared" si="11"/>
        <v/>
      </c>
      <c r="AM21" s="13" t="str">
        <f t="shared" si="2"/>
        <v/>
      </c>
      <c r="AO21" t="str">
        <f>IF(ISERROR(INDEX('CBB ESPN'!$N$4:$N$999,MATCH('CBB ESPN'!$S21,'CBB ESPN'!$M$4:$M$999,0)))*1=1,"",INDEX('CBB ESPN'!$N$4:$N$999,MATCH('CBB ESPN'!$S21,'CBB ESPN'!$M$4:$M$999,0)))</f>
        <v>NJ</v>
      </c>
      <c r="AP21" t="str">
        <f>IF(ISERROR(INDEX('CBB ESPN'!$N$4:$N$999,MATCH('CBB ESPN'!$T21,'CBB ESPN'!$M$4:$M$999,0)))*1=1,"",INDEX('CBB ESPN'!$N$4:$N$999,MATCH('CBB ESPN'!$T21,'CBB ESPN'!$M$4:$M$999,0)))</f>
        <v>OR</v>
      </c>
      <c r="AQ21" s="13" t="str">
        <f t="shared" si="12"/>
        <v/>
      </c>
      <c r="AR21" s="13" t="str">
        <f t="shared" si="13"/>
        <v/>
      </c>
      <c r="AS21" s="13" t="str">
        <f t="shared" si="14"/>
        <v/>
      </c>
      <c r="AT21" s="13" t="str">
        <f t="shared" si="15"/>
        <v/>
      </c>
      <c r="AU21" s="13" t="str">
        <f t="shared" si="16"/>
        <v/>
      </c>
      <c r="AW21" t="str">
        <f>IF(ISERROR(INDEX('CBB ESPN'!$N$4:$N$999,MATCH('CBB ESPN'!$S21,'CBB ESPN'!$M$4:$M$999,0)))*1=1,"",INDEX('CBB ESPN'!$N$4:$N$999,MATCH('CBB ESPN'!$S21,'CBB ESPN'!$M$4:$M$999,0)))</f>
        <v>NJ</v>
      </c>
      <c r="AX21" t="str">
        <f>IF(ISERROR(INDEX('CBB ESPN'!$N$4:$N$999,MATCH('CBB ESPN'!$T21,'CBB ESPN'!$M$4:$M$999,0)))*1=1,"",INDEX('CBB ESPN'!$N$4:$N$999,MATCH('CBB ESPN'!$T21,'CBB ESPN'!$M$4:$M$999,0)))</f>
        <v>OR</v>
      </c>
      <c r="AY21" s="13" t="str">
        <f t="shared" si="3"/>
        <v/>
      </c>
      <c r="AZ21" s="13" t="str">
        <f t="shared" si="4"/>
        <v/>
      </c>
      <c r="BA21" s="13" t="str">
        <f t="shared" si="17"/>
        <v/>
      </c>
      <c r="BB21" s="13" t="str">
        <f t="shared" si="18"/>
        <v/>
      </c>
      <c r="BC21" s="13" t="str">
        <f t="shared" si="19"/>
        <v/>
      </c>
    </row>
    <row r="22" spans="12:55">
      <c r="L22" s="400"/>
      <c r="M22" t="s">
        <v>401</v>
      </c>
      <c r="N22" t="s">
        <v>1384</v>
      </c>
      <c r="O22" t="s">
        <v>1311</v>
      </c>
      <c r="P22" s="13" t="str">
        <f>'CBB Games'!S22</f>
        <v>300 v 133</v>
      </c>
      <c r="Q22" s="173" t="str">
        <f t="shared" si="0"/>
        <v/>
      </c>
      <c r="R22" s="173" t="str">
        <f t="shared" si="1"/>
        <v/>
      </c>
      <c r="S22" s="177" t="s">
        <v>287</v>
      </c>
      <c r="T22" s="16" t="s">
        <v>793</v>
      </c>
      <c r="U22" s="155">
        <v>0.5</v>
      </c>
      <c r="V22" s="16" t="s">
        <v>1568</v>
      </c>
      <c r="W22" s="16" t="s">
        <v>1573</v>
      </c>
      <c r="X22" s="172" t="s">
        <v>1695</v>
      </c>
      <c r="Y22" s="176" t="s">
        <v>1242</v>
      </c>
      <c r="Z22" s="176" t="s">
        <v>1679</v>
      </c>
      <c r="AA22" s="176"/>
      <c r="AB22" s="13" t="b">
        <f t="shared" si="20"/>
        <v>0</v>
      </c>
      <c r="AC22" s="13" t="b">
        <f t="shared" si="6"/>
        <v>0</v>
      </c>
      <c r="AD22" s="13" t="b">
        <f t="shared" si="7"/>
        <v>0</v>
      </c>
      <c r="AE22" s="13" t="b">
        <f t="shared" si="7"/>
        <v>0</v>
      </c>
      <c r="AG22" t="str">
        <f>IF(ISERROR(INDEX('CBB ESPN'!$N$4:$N$999,MATCH('CBB ESPN'!S22,'CBB ESPN'!$M$4:$M$999,0)))*1=1,"",INDEX('CBB ESPN'!$N$4:$N$999,MATCH('CBB ESPN'!S22,'CBB ESPN'!$M$4:$M$999,0)))</f>
        <v>MD</v>
      </c>
      <c r="AH22" t="str">
        <f>IF(ISERROR(INDEX('CBB ESPN'!$N$4:$N$999,MATCH('CBB ESPN'!T22,'CBB ESPN'!$M$4:$M$999,0)))*1=1,"",INDEX('CBB ESPN'!$N$4:$N$999,MATCH('CBB ESPN'!T22,'CBB ESPN'!$M$4:$M$999,0)))</f>
        <v>SC</v>
      </c>
      <c r="AI22" s="13" t="str">
        <f t="shared" si="8"/>
        <v/>
      </c>
      <c r="AJ22" s="13" t="str">
        <f t="shared" si="9"/>
        <v/>
      </c>
      <c r="AK22" s="13" t="str">
        <f t="shared" si="10"/>
        <v/>
      </c>
      <c r="AL22" s="13" t="str">
        <f t="shared" si="11"/>
        <v/>
      </c>
      <c r="AM22" s="13" t="str">
        <f t="shared" si="2"/>
        <v/>
      </c>
      <c r="AO22" t="str">
        <f>IF(ISERROR(INDEX('CBB ESPN'!$N$4:$N$999,MATCH('CBB ESPN'!$S22,'CBB ESPN'!$M$4:$M$999,0)))*1=1,"",INDEX('CBB ESPN'!$N$4:$N$999,MATCH('CBB ESPN'!$S22,'CBB ESPN'!$M$4:$M$999,0)))</f>
        <v>MD</v>
      </c>
      <c r="AP22" t="str">
        <f>IF(ISERROR(INDEX('CBB ESPN'!$N$4:$N$999,MATCH('CBB ESPN'!$T22,'CBB ESPN'!$M$4:$M$999,0)))*1=1,"",INDEX('CBB ESPN'!$N$4:$N$999,MATCH('CBB ESPN'!$T22,'CBB ESPN'!$M$4:$M$999,0)))</f>
        <v>SC</v>
      </c>
      <c r="AQ22" s="13" t="str">
        <f t="shared" si="12"/>
        <v/>
      </c>
      <c r="AR22" s="13" t="str">
        <f t="shared" si="13"/>
        <v/>
      </c>
      <c r="AS22" s="13" t="str">
        <f t="shared" si="14"/>
        <v/>
      </c>
      <c r="AT22" s="13" t="str">
        <f t="shared" si="15"/>
        <v/>
      </c>
      <c r="AU22" s="13" t="str">
        <f t="shared" si="16"/>
        <v/>
      </c>
      <c r="AW22" t="str">
        <f>IF(ISERROR(INDEX('CBB ESPN'!$N$4:$N$999,MATCH('CBB ESPN'!$S22,'CBB ESPN'!$M$4:$M$999,0)))*1=1,"",INDEX('CBB ESPN'!$N$4:$N$999,MATCH('CBB ESPN'!$S22,'CBB ESPN'!$M$4:$M$999,0)))</f>
        <v>MD</v>
      </c>
      <c r="AX22" t="str">
        <f>IF(ISERROR(INDEX('CBB ESPN'!$N$4:$N$999,MATCH('CBB ESPN'!$T22,'CBB ESPN'!$M$4:$M$999,0)))*1=1,"",INDEX('CBB ESPN'!$N$4:$N$999,MATCH('CBB ESPN'!$T22,'CBB ESPN'!$M$4:$M$999,0)))</f>
        <v>SC</v>
      </c>
      <c r="AY22" s="13" t="str">
        <f t="shared" si="3"/>
        <v/>
      </c>
      <c r="AZ22" s="13" t="str">
        <f t="shared" si="4"/>
        <v/>
      </c>
      <c r="BA22" s="13" t="str">
        <f t="shared" si="17"/>
        <v/>
      </c>
      <c r="BB22" s="13" t="str">
        <f t="shared" si="18"/>
        <v/>
      </c>
      <c r="BC22" s="13" t="str">
        <f t="shared" si="19"/>
        <v/>
      </c>
    </row>
    <row r="23" spans="12:55">
      <c r="L23" s="400"/>
      <c r="M23" t="s">
        <v>423</v>
      </c>
      <c r="N23" t="s">
        <v>1380</v>
      </c>
      <c r="P23" s="13" t="str">
        <f>'CBB Games'!S23</f>
        <v>19 v 3</v>
      </c>
      <c r="Q23" s="173" t="str">
        <f t="shared" si="0"/>
        <v/>
      </c>
      <c r="R23" s="173" t="str">
        <f t="shared" si="1"/>
        <v/>
      </c>
      <c r="S23" s="178" t="s">
        <v>1019</v>
      </c>
      <c r="T23" s="156" t="s">
        <v>318</v>
      </c>
      <c r="U23" s="157">
        <v>0.5</v>
      </c>
      <c r="V23" s="156" t="s">
        <v>1568</v>
      </c>
      <c r="W23" s="156"/>
      <c r="X23" s="156" t="s">
        <v>1710</v>
      </c>
      <c r="Y23" s="174"/>
      <c r="Z23" s="174"/>
      <c r="AA23" s="174"/>
      <c r="AB23" s="13" t="b">
        <f t="shared" si="20"/>
        <v>0</v>
      </c>
      <c r="AC23" s="13" t="b">
        <f t="shared" si="6"/>
        <v>0</v>
      </c>
      <c r="AD23" s="13" t="b">
        <f t="shared" si="7"/>
        <v>0</v>
      </c>
      <c r="AE23" s="13" t="b">
        <f t="shared" si="7"/>
        <v>0</v>
      </c>
      <c r="AG23" t="str">
        <f>IF(ISERROR(INDEX('CBB ESPN'!$N$4:$N$999,MATCH('CBB ESPN'!S23,'CBB ESPN'!$M$4:$M$999,0)))*1=1,"",INDEX('CBB ESPN'!$N$4:$N$999,MATCH('CBB ESPN'!S23,'CBB ESPN'!$M$4:$M$999,0)))</f>
        <v>AL</v>
      </c>
      <c r="AH23" t="str">
        <f>IF(ISERROR(INDEX('CBB ESPN'!$N$4:$N$999,MATCH('CBB ESPN'!T23,'CBB ESPN'!$M$4:$M$999,0)))*1=1,"",INDEX('CBB ESPN'!$N$4:$N$999,MATCH('CBB ESPN'!T23,'CBB ESPN'!$M$4:$M$999,0)))</f>
        <v>AL</v>
      </c>
      <c r="AI23" s="13" t="str">
        <f t="shared" si="8"/>
        <v/>
      </c>
      <c r="AJ23" s="13" t="str">
        <f t="shared" si="9"/>
        <v/>
      </c>
      <c r="AK23" s="13" t="str">
        <f t="shared" si="10"/>
        <v/>
      </c>
      <c r="AL23" s="13" t="str">
        <f t="shared" si="11"/>
        <v/>
      </c>
      <c r="AM23" s="13" t="str">
        <f t="shared" si="2"/>
        <v/>
      </c>
      <c r="AO23" t="str">
        <f>IF(ISERROR(INDEX('CBB ESPN'!$N$4:$N$999,MATCH('CBB ESPN'!$S23,'CBB ESPN'!$M$4:$M$999,0)))*1=1,"",INDEX('CBB ESPN'!$N$4:$N$999,MATCH('CBB ESPN'!$S23,'CBB ESPN'!$M$4:$M$999,0)))</f>
        <v>AL</v>
      </c>
      <c r="AP23" t="str">
        <f>IF(ISERROR(INDEX('CBB ESPN'!$N$4:$N$999,MATCH('CBB ESPN'!$T23,'CBB ESPN'!$M$4:$M$999,0)))*1=1,"",INDEX('CBB ESPN'!$N$4:$N$999,MATCH('CBB ESPN'!$T23,'CBB ESPN'!$M$4:$M$999,0)))</f>
        <v>AL</v>
      </c>
      <c r="AQ23" s="13" t="str">
        <f t="shared" si="12"/>
        <v/>
      </c>
      <c r="AR23" s="13" t="str">
        <f t="shared" si="13"/>
        <v/>
      </c>
      <c r="AS23" s="13" t="str">
        <f t="shared" si="14"/>
        <v/>
      </c>
      <c r="AT23" s="13" t="str">
        <f t="shared" si="15"/>
        <v/>
      </c>
      <c r="AU23" s="13" t="str">
        <f t="shared" si="16"/>
        <v/>
      </c>
      <c r="AW23" t="str">
        <f>IF(ISERROR(INDEX('CBB ESPN'!$N$4:$N$999,MATCH('CBB ESPN'!$S23,'CBB ESPN'!$M$4:$M$999,0)))*1=1,"",INDEX('CBB ESPN'!$N$4:$N$999,MATCH('CBB ESPN'!$S23,'CBB ESPN'!$M$4:$M$999,0)))</f>
        <v>AL</v>
      </c>
      <c r="AX23" t="str">
        <f>IF(ISERROR(INDEX('CBB ESPN'!$N$4:$N$999,MATCH('CBB ESPN'!$T23,'CBB ESPN'!$M$4:$M$999,0)))*1=1,"",INDEX('CBB ESPN'!$N$4:$N$999,MATCH('CBB ESPN'!$T23,'CBB ESPN'!$M$4:$M$999,0)))</f>
        <v>AL</v>
      </c>
      <c r="AY23" s="13" t="str">
        <f t="shared" si="3"/>
        <v/>
      </c>
      <c r="AZ23" s="13" t="str">
        <f t="shared" si="4"/>
        <v/>
      </c>
      <c r="BA23" s="13" t="str">
        <f t="shared" si="17"/>
        <v/>
      </c>
      <c r="BB23" s="13" t="str">
        <f t="shared" si="18"/>
        <v/>
      </c>
      <c r="BC23" s="13" t="str">
        <f t="shared" si="19"/>
        <v/>
      </c>
    </row>
    <row r="24" spans="12:55">
      <c r="L24" s="400"/>
      <c r="M24" t="s">
        <v>247</v>
      </c>
      <c r="N24" t="s">
        <v>1377</v>
      </c>
      <c r="O24" t="s">
        <v>1311</v>
      </c>
      <c r="P24" s="13" t="str">
        <f>'CBB Games'!S24</f>
        <v>276 v 270</v>
      </c>
      <c r="Q24" s="173" t="str">
        <f t="shared" si="0"/>
        <v/>
      </c>
      <c r="R24" s="173" t="str">
        <f t="shared" si="1"/>
        <v/>
      </c>
      <c r="S24" s="177" t="s">
        <v>683</v>
      </c>
      <c r="T24" s="16" t="s">
        <v>410</v>
      </c>
      <c r="U24" s="155">
        <v>0.5</v>
      </c>
      <c r="V24" s="16" t="s">
        <v>1577</v>
      </c>
      <c r="W24" s="16" t="s">
        <v>1575</v>
      </c>
      <c r="X24" s="172" t="s">
        <v>1711</v>
      </c>
      <c r="Y24" s="176" t="s">
        <v>1242</v>
      </c>
      <c r="Z24" s="175" t="s">
        <v>1729</v>
      </c>
      <c r="AA24" s="175"/>
      <c r="AB24" s="13" t="b">
        <f t="shared" si="20"/>
        <v>0</v>
      </c>
      <c r="AC24" s="13" t="b">
        <f t="shared" si="6"/>
        <v>0</v>
      </c>
      <c r="AD24" s="13" t="b">
        <f t="shared" si="7"/>
        <v>0</v>
      </c>
      <c r="AE24" s="13" t="b">
        <f t="shared" si="7"/>
        <v>0</v>
      </c>
      <c r="AG24" t="str">
        <f>IF(ISERROR(INDEX('CBB ESPN'!$N$4:$N$999,MATCH('CBB ESPN'!S24,'CBB ESPN'!$M$4:$M$999,0)))*1=1,"",INDEX('CBB ESPN'!$N$4:$N$999,MATCH('CBB ESPN'!S24,'CBB ESPN'!$M$4:$M$999,0)))</f>
        <v>KY</v>
      </c>
      <c r="AH24" t="str">
        <f>IF(ISERROR(INDEX('CBB ESPN'!$N$4:$N$999,MATCH('CBB ESPN'!T24,'CBB ESPN'!$M$4:$M$999,0)))*1=1,"",INDEX('CBB ESPN'!$N$4:$N$999,MATCH('CBB ESPN'!T24,'CBB ESPN'!$M$4:$M$999,0)))</f>
        <v>MS</v>
      </c>
      <c r="AI24" s="13" t="str">
        <f t="shared" si="8"/>
        <v/>
      </c>
      <c r="AJ24" s="13" t="str">
        <f t="shared" si="9"/>
        <v/>
      </c>
      <c r="AK24" s="13" t="str">
        <f t="shared" si="10"/>
        <v/>
      </c>
      <c r="AL24" s="13" t="str">
        <f t="shared" si="11"/>
        <v/>
      </c>
      <c r="AM24" s="13" t="str">
        <f t="shared" si="2"/>
        <v/>
      </c>
      <c r="AO24" t="str">
        <f>IF(ISERROR(INDEX('CBB ESPN'!$N$4:$N$999,MATCH('CBB ESPN'!$S24,'CBB ESPN'!$M$4:$M$999,0)))*1=1,"",INDEX('CBB ESPN'!$N$4:$N$999,MATCH('CBB ESPN'!$S24,'CBB ESPN'!$M$4:$M$999,0)))</f>
        <v>KY</v>
      </c>
      <c r="AP24" t="str">
        <f>IF(ISERROR(INDEX('CBB ESPN'!$N$4:$N$999,MATCH('CBB ESPN'!$T24,'CBB ESPN'!$M$4:$M$999,0)))*1=1,"",INDEX('CBB ESPN'!$N$4:$N$999,MATCH('CBB ESPN'!$T24,'CBB ESPN'!$M$4:$M$999,0)))</f>
        <v>MS</v>
      </c>
      <c r="AQ24" s="13" t="str">
        <f t="shared" si="12"/>
        <v/>
      </c>
      <c r="AR24" s="13" t="str">
        <f t="shared" si="13"/>
        <v/>
      </c>
      <c r="AS24" s="13" t="str">
        <f t="shared" si="14"/>
        <v/>
      </c>
      <c r="AT24" s="13" t="str">
        <f t="shared" si="15"/>
        <v/>
      </c>
      <c r="AU24" s="13" t="str">
        <f t="shared" si="16"/>
        <v/>
      </c>
      <c r="AW24" t="str">
        <f>IF(ISERROR(INDEX('CBB ESPN'!$N$4:$N$999,MATCH('CBB ESPN'!$S24,'CBB ESPN'!$M$4:$M$999,0)))*1=1,"",INDEX('CBB ESPN'!$N$4:$N$999,MATCH('CBB ESPN'!$S24,'CBB ESPN'!$M$4:$M$999,0)))</f>
        <v>KY</v>
      </c>
      <c r="AX24" t="str">
        <f>IF(ISERROR(INDEX('CBB ESPN'!$N$4:$N$999,MATCH('CBB ESPN'!$T24,'CBB ESPN'!$M$4:$M$999,0)))*1=1,"",INDEX('CBB ESPN'!$N$4:$N$999,MATCH('CBB ESPN'!$T24,'CBB ESPN'!$M$4:$M$999,0)))</f>
        <v>MS</v>
      </c>
      <c r="AY24" s="13" t="str">
        <f t="shared" si="3"/>
        <v/>
      </c>
      <c r="AZ24" s="13" t="str">
        <f t="shared" si="4"/>
        <v/>
      </c>
      <c r="BA24" s="13" t="str">
        <f t="shared" si="17"/>
        <v/>
      </c>
      <c r="BB24" s="13" t="str">
        <f t="shared" si="18"/>
        <v/>
      </c>
      <c r="BC24" s="13" t="str">
        <f t="shared" si="19"/>
        <v/>
      </c>
    </row>
    <row r="25" spans="12:55">
      <c r="L25" s="400"/>
      <c r="M25" t="s">
        <v>1248</v>
      </c>
      <c r="N25" t="s">
        <v>1392</v>
      </c>
      <c r="O25" t="s">
        <v>1311</v>
      </c>
      <c r="P25" s="13" t="str">
        <f>'CBB Games'!S26</f>
        <v>231 v 403</v>
      </c>
      <c r="Q25" s="173" t="str">
        <f t="shared" si="0"/>
        <v/>
      </c>
      <c r="R25" s="173" t="str">
        <f t="shared" si="1"/>
        <v/>
      </c>
      <c r="S25" s="177" t="s">
        <v>999</v>
      </c>
      <c r="T25" s="16" t="s">
        <v>307</v>
      </c>
      <c r="U25" s="155">
        <v>0.5</v>
      </c>
      <c r="V25" s="16"/>
      <c r="W25" s="16" t="s">
        <v>1573</v>
      </c>
      <c r="X25" s="172" t="s">
        <v>1712</v>
      </c>
      <c r="Y25" s="176" t="s">
        <v>1242</v>
      </c>
      <c r="Z25" s="176" t="s">
        <v>1729</v>
      </c>
      <c r="AA25" s="176"/>
      <c r="AB25" s="13" t="b">
        <f>ISNUMBER(SEARCH($AB$3,#REF!))</f>
        <v>0</v>
      </c>
      <c r="AC25" s="13" t="b">
        <f>ISNUMBER(SEARCH(AC$3,#REF!))</f>
        <v>0</v>
      </c>
      <c r="AD25" s="13" t="b">
        <f>ISNUMBER(SEARCH(AD$3,#REF!))</f>
        <v>0</v>
      </c>
      <c r="AE25" s="13" t="b">
        <f>ISNUMBER(SEARCH(AE$3,#REF!))</f>
        <v>0</v>
      </c>
      <c r="AG25" t="str">
        <f>IF(ISERROR(INDEX('CBB ESPN'!$N$4:$N$999,MATCH('CBB ESPN'!#REF!,'CBB ESPN'!$M$4:$M$999,0)))*1=1,"",INDEX('CBB ESPN'!$N$4:$N$999,MATCH('CBB ESPN'!#REF!,'CBB ESPN'!$M$4:$M$999,0)))</f>
        <v/>
      </c>
      <c r="AH25" t="str">
        <f>IF(ISERROR(INDEX('CBB ESPN'!$N$4:$N$999,MATCH('CBB ESPN'!#REF!,'CBB ESPN'!$M$4:$M$999,0)))*1=1,"",INDEX('CBB ESPN'!$N$4:$N$999,MATCH('CBB ESPN'!#REF!,'CBB ESPN'!$M$4:$M$999,0)))</f>
        <v/>
      </c>
      <c r="AI25" s="13" t="str">
        <f t="shared" si="8"/>
        <v/>
      </c>
      <c r="AJ25" s="13" t="str">
        <f t="shared" si="9"/>
        <v/>
      </c>
      <c r="AK25" s="13" t="e">
        <f>IF(#REF!="Flip",AJ25,AI25)</f>
        <v>#REF!</v>
      </c>
      <c r="AL25" s="13" t="e">
        <f>IF(#REF!="Flip",AI25,AJ25)</f>
        <v>#REF!</v>
      </c>
      <c r="AM25" s="13" t="str">
        <f t="shared" si="2"/>
        <v/>
      </c>
      <c r="AO25" t="str">
        <f>IF(ISERROR(INDEX('CBB ESPN'!$N$4:$N$999,MATCH('CBB ESPN'!#REF!,'CBB ESPN'!$M$4:$M$999,0)))*1=1,"",INDEX('CBB ESPN'!$N$4:$N$999,MATCH('CBB ESPN'!#REF!,'CBB ESPN'!$M$4:$M$999,0)))</f>
        <v/>
      </c>
      <c r="AP25" t="str">
        <f>IF(ISERROR(INDEX('CBB ESPN'!$N$4:$N$999,MATCH('CBB ESPN'!#REF!,'CBB ESPN'!$M$4:$M$999,0)))*1=1,"",INDEX('CBB ESPN'!$N$4:$N$999,MATCH('CBB ESPN'!#REF!,'CBB ESPN'!$M$4:$M$999,0)))</f>
        <v/>
      </c>
      <c r="AQ25" s="13" t="str">
        <f t="shared" si="12"/>
        <v/>
      </c>
      <c r="AR25" s="13" t="str">
        <f t="shared" si="13"/>
        <v/>
      </c>
      <c r="AS25" s="13" t="e">
        <f>IF(#REF!="Flip",AR25,AQ25)</f>
        <v>#REF!</v>
      </c>
      <c r="AT25" s="13" t="e">
        <f>IF(#REF!="Flip",AQ25,AR25)</f>
        <v>#REF!</v>
      </c>
      <c r="AU25" s="13" t="str">
        <f t="shared" si="16"/>
        <v/>
      </c>
      <c r="AW25" t="str">
        <f>IF(ISERROR(INDEX('CBB ESPN'!$N$4:$N$999,MATCH('CBB ESPN'!#REF!,'CBB ESPN'!$M$4:$M$999,0)))*1=1,"",INDEX('CBB ESPN'!$N$4:$N$999,MATCH('CBB ESPN'!#REF!,'CBB ESPN'!$M$4:$M$999,0)))</f>
        <v/>
      </c>
      <c r="AX25" t="str">
        <f>IF(ISERROR(INDEX('CBB ESPN'!$N$4:$N$999,MATCH('CBB ESPN'!#REF!,'CBB ESPN'!$M$4:$M$999,0)))*1=1,"",INDEX('CBB ESPN'!$N$4:$N$999,MATCH('CBB ESPN'!#REF!,'CBB ESPN'!$M$4:$M$999,0)))</f>
        <v/>
      </c>
      <c r="AY25" s="13" t="str">
        <f t="shared" si="3"/>
        <v/>
      </c>
      <c r="AZ25" s="13" t="str">
        <f t="shared" si="4"/>
        <v/>
      </c>
      <c r="BA25" s="13" t="str">
        <f t="shared" si="17"/>
        <v/>
      </c>
      <c r="BB25" s="13" t="str">
        <f t="shared" si="18"/>
        <v/>
      </c>
      <c r="BC25" s="13" t="str">
        <f t="shared" si="19"/>
        <v/>
      </c>
    </row>
    <row r="26" spans="12:55">
      <c r="L26" s="400"/>
      <c r="M26" t="s">
        <v>402</v>
      </c>
      <c r="N26" t="s">
        <v>1393</v>
      </c>
      <c r="O26" t="s">
        <v>1311</v>
      </c>
      <c r="P26" s="13" t="str">
        <f>'CBB Games'!S27</f>
        <v xml:space="preserve"> v </v>
      </c>
      <c r="Q26" s="173" t="str">
        <f t="shared" si="0"/>
        <v/>
      </c>
      <c r="R26" s="173" t="str">
        <f t="shared" si="1"/>
        <v/>
      </c>
      <c r="S26" s="178" t="s">
        <v>1198</v>
      </c>
      <c r="T26" s="156" t="s">
        <v>1198</v>
      </c>
      <c r="U26" s="157">
        <v>0.52083333333333337</v>
      </c>
      <c r="V26" s="156" t="s">
        <v>1233</v>
      </c>
      <c r="W26" s="156"/>
      <c r="X26" s="156" t="s">
        <v>1707</v>
      </c>
      <c r="Y26" s="174"/>
      <c r="Z26" s="174"/>
      <c r="AA26" s="174"/>
      <c r="AB26" s="13" t="b">
        <f>ISNUMBER(SEARCH($AB$3,X25))</f>
        <v>0</v>
      </c>
      <c r="AC26" s="13" t="b">
        <f>ISNUMBER(SEARCH(AC$3,X25))</f>
        <v>0</v>
      </c>
      <c r="AD26" s="13" t="b">
        <f>ISNUMBER(SEARCH(AD$3,X25))</f>
        <v>0</v>
      </c>
      <c r="AE26" s="13" t="b">
        <f>ISNUMBER(SEARCH(AE$3,Y25))</f>
        <v>0</v>
      </c>
      <c r="AG26" t="str">
        <f>IF(ISERROR(INDEX('CBB ESPN'!$N$4:$N$999,MATCH('CBB ESPN'!S25,'CBB ESPN'!$M$4:$M$999,0)))*1=1,"",INDEX('CBB ESPN'!$N$4:$N$999,MATCH('CBB ESPN'!S25,'CBB ESPN'!$M$4:$M$999,0)))</f>
        <v>TX</v>
      </c>
      <c r="AH26" t="str">
        <f>IF(ISERROR(INDEX('CBB ESPN'!$N$4:$N$999,MATCH('CBB ESPN'!T25,'CBB ESPN'!$M$4:$M$999,0)))*1=1,"",INDEX('CBB ESPN'!$N$4:$N$999,MATCH('CBB ESPN'!T25,'CBB ESPN'!$M$4:$M$999,0)))</f>
        <v>MS</v>
      </c>
      <c r="AI26" s="13" t="str">
        <f t="shared" si="8"/>
        <v/>
      </c>
      <c r="AJ26" s="13" t="str">
        <f t="shared" si="9"/>
        <v/>
      </c>
      <c r="AK26" s="13" t="str">
        <f>IF(AA25="Flip",AJ26,AI26)</f>
        <v/>
      </c>
      <c r="AL26" s="13" t="str">
        <f>IF(AA25="Flip",AI26,AJ26)</f>
        <v/>
      </c>
      <c r="AM26" s="13" t="str">
        <f t="shared" si="2"/>
        <v/>
      </c>
      <c r="AO26" t="str">
        <f>IF(ISERROR(INDEX('CBB ESPN'!$N$4:$N$999,MATCH('CBB ESPN'!$S25,'CBB ESPN'!$M$4:$M$999,0)))*1=1,"",INDEX('CBB ESPN'!$N$4:$N$999,MATCH('CBB ESPN'!$S25,'CBB ESPN'!$M$4:$M$999,0)))</f>
        <v>TX</v>
      </c>
      <c r="AP26" t="str">
        <f>IF(ISERROR(INDEX('CBB ESPN'!$N$4:$N$999,MATCH('CBB ESPN'!$T25,'CBB ESPN'!$M$4:$M$999,0)))*1=1,"",INDEX('CBB ESPN'!$N$4:$N$999,MATCH('CBB ESPN'!$T25,'CBB ESPN'!$M$4:$M$999,0)))</f>
        <v>MS</v>
      </c>
      <c r="AQ26" s="13" t="str">
        <f t="shared" si="12"/>
        <v/>
      </c>
      <c r="AR26" s="13" t="str">
        <f t="shared" si="13"/>
        <v/>
      </c>
      <c r="AS26" s="13" t="str">
        <f>IF(AA25="Flip",AR26,AQ26)</f>
        <v/>
      </c>
      <c r="AT26" s="13" t="str">
        <f>IF(AA25="Flip",AQ26,AR26)</f>
        <v/>
      </c>
      <c r="AU26" s="13" t="str">
        <f t="shared" si="16"/>
        <v/>
      </c>
      <c r="AW26" t="str">
        <f>IF(ISERROR(INDEX('CBB ESPN'!$N$4:$N$999,MATCH('CBB ESPN'!$S25,'CBB ESPN'!$M$4:$M$999,0)))*1=1,"",INDEX('CBB ESPN'!$N$4:$N$999,MATCH('CBB ESPN'!$S25,'CBB ESPN'!$M$4:$M$999,0)))</f>
        <v>TX</v>
      </c>
      <c r="AX26" t="str">
        <f>IF(ISERROR(INDEX('CBB ESPN'!$N$4:$N$999,MATCH('CBB ESPN'!$T25,'CBB ESPN'!$M$4:$M$999,0)))*1=1,"",INDEX('CBB ESPN'!$N$4:$N$999,MATCH('CBB ESPN'!$T25,'CBB ESPN'!$M$4:$M$999,0)))</f>
        <v>MS</v>
      </c>
      <c r="AY26" s="13" t="str">
        <f t="shared" si="3"/>
        <v/>
      </c>
      <c r="AZ26" s="13" t="str">
        <f t="shared" si="4"/>
        <v/>
      </c>
      <c r="BA26" s="13" t="str">
        <f t="shared" si="17"/>
        <v/>
      </c>
      <c r="BB26" s="13" t="str">
        <f t="shared" si="18"/>
        <v/>
      </c>
      <c r="BC26" s="13" t="str">
        <f t="shared" si="19"/>
        <v/>
      </c>
    </row>
    <row r="27" spans="12:55">
      <c r="L27" s="400"/>
      <c r="M27" t="s">
        <v>248</v>
      </c>
      <c r="N27" t="s">
        <v>1374</v>
      </c>
      <c r="O27" t="s">
        <v>1311</v>
      </c>
      <c r="P27" s="13" t="str">
        <f>'CBB Games'!S28</f>
        <v>309 v 520</v>
      </c>
      <c r="Q27" s="173" t="str">
        <f t="shared" si="0"/>
        <v/>
      </c>
      <c r="R27" s="173" t="str">
        <f t="shared" si="1"/>
        <v/>
      </c>
      <c r="S27" s="177" t="s">
        <v>777</v>
      </c>
      <c r="T27" s="16" t="s">
        <v>964</v>
      </c>
      <c r="U27" s="155">
        <v>0.53125</v>
      </c>
      <c r="V27" s="16" t="s">
        <v>1568</v>
      </c>
      <c r="W27" s="16" t="s">
        <v>1578</v>
      </c>
      <c r="X27" s="172" t="s">
        <v>1694</v>
      </c>
      <c r="Y27" s="176" t="s">
        <v>1242</v>
      </c>
      <c r="Z27" s="176">
        <v>717</v>
      </c>
      <c r="AA27" s="176"/>
      <c r="AB27" s="13" t="b">
        <f>ISNUMBER(SEARCH($AB$3,X26))</f>
        <v>0</v>
      </c>
      <c r="AC27" s="13" t="b">
        <f>ISNUMBER(SEARCH(AC$3,X26))</f>
        <v>0</v>
      </c>
      <c r="AD27" s="13" t="b">
        <f>ISNUMBER(SEARCH(AD$3,X26))</f>
        <v>0</v>
      </c>
      <c r="AE27" s="13" t="b">
        <f>ISNUMBER(SEARCH(AE$3,Y26))</f>
        <v>0</v>
      </c>
      <c r="AG27" t="str">
        <f>IF(ISERROR(INDEX('CBB ESPN'!$N$4:$N$999,MATCH('CBB ESPN'!S26,'CBB ESPN'!$M$4:$M$999,0)))*1=1,"",INDEX('CBB ESPN'!$N$4:$N$999,MATCH('CBB ESPN'!S26,'CBB ESPN'!$M$4:$M$999,0)))</f>
        <v/>
      </c>
      <c r="AH27" t="str">
        <f>IF(ISERROR(INDEX('CBB ESPN'!$N$4:$N$999,MATCH('CBB ESPN'!T26,'CBB ESPN'!$M$4:$M$999,0)))*1=1,"",INDEX('CBB ESPN'!$N$4:$N$999,MATCH('CBB ESPN'!T26,'CBB ESPN'!$M$4:$M$999,0)))</f>
        <v/>
      </c>
      <c r="AI27" s="13" t="str">
        <f t="shared" si="8"/>
        <v/>
      </c>
      <c r="AJ27" s="13" t="str">
        <f t="shared" si="9"/>
        <v/>
      </c>
      <c r="AK27" s="13" t="str">
        <f>IF(AA26="Flip",AJ27,AI27)</f>
        <v/>
      </c>
      <c r="AL27" s="13" t="str">
        <f>IF(AA26="Flip",AI27,AJ27)</f>
        <v/>
      </c>
      <c r="AM27" s="13" t="str">
        <f t="shared" si="2"/>
        <v/>
      </c>
      <c r="AO27" t="str">
        <f>IF(ISERROR(INDEX('CBB ESPN'!$N$4:$N$999,MATCH('CBB ESPN'!$S26,'CBB ESPN'!$M$4:$M$999,0)))*1=1,"",INDEX('CBB ESPN'!$N$4:$N$999,MATCH('CBB ESPN'!$S26,'CBB ESPN'!$M$4:$M$999,0)))</f>
        <v/>
      </c>
      <c r="AP27" t="str">
        <f>IF(ISERROR(INDEX('CBB ESPN'!$N$4:$N$999,MATCH('CBB ESPN'!$T26,'CBB ESPN'!$M$4:$M$999,0)))*1=1,"",INDEX('CBB ESPN'!$N$4:$N$999,MATCH('CBB ESPN'!$T26,'CBB ESPN'!$M$4:$M$999,0)))</f>
        <v/>
      </c>
      <c r="AQ27" s="13" t="str">
        <f t="shared" si="12"/>
        <v/>
      </c>
      <c r="AR27" s="13" t="str">
        <f t="shared" si="13"/>
        <v/>
      </c>
      <c r="AS27" s="13" t="str">
        <f>IF(AA26="Flip",AR27,AQ27)</f>
        <v/>
      </c>
      <c r="AT27" s="13" t="str">
        <f>IF(AA26="Flip",AQ27,AR27)</f>
        <v/>
      </c>
      <c r="AU27" s="13" t="str">
        <f t="shared" si="16"/>
        <v/>
      </c>
      <c r="AW27" t="str">
        <f>IF(ISERROR(INDEX('CBB ESPN'!$N$4:$N$999,MATCH('CBB ESPN'!$S26,'CBB ESPN'!$M$4:$M$999,0)))*1=1,"",INDEX('CBB ESPN'!$N$4:$N$999,MATCH('CBB ESPN'!$S26,'CBB ESPN'!$M$4:$M$999,0)))</f>
        <v/>
      </c>
      <c r="AX27" t="str">
        <f>IF(ISERROR(INDEX('CBB ESPN'!$N$4:$N$999,MATCH('CBB ESPN'!$T26,'CBB ESPN'!$M$4:$M$999,0)))*1=1,"",INDEX('CBB ESPN'!$N$4:$N$999,MATCH('CBB ESPN'!$T26,'CBB ESPN'!$M$4:$M$999,0)))</f>
        <v/>
      </c>
      <c r="AY27" s="13" t="str">
        <f t="shared" si="3"/>
        <v/>
      </c>
      <c r="AZ27" s="13" t="str">
        <f t="shared" si="4"/>
        <v/>
      </c>
      <c r="BA27" s="13" t="str">
        <f t="shared" si="17"/>
        <v/>
      </c>
      <c r="BB27" s="13" t="str">
        <f t="shared" si="18"/>
        <v/>
      </c>
      <c r="BC27" s="13" t="str">
        <f t="shared" si="19"/>
        <v/>
      </c>
    </row>
    <row r="28" spans="12:55">
      <c r="L28" s="400"/>
      <c r="M28" t="s">
        <v>974</v>
      </c>
      <c r="N28" t="s">
        <v>1392</v>
      </c>
      <c r="O28" t="s">
        <v>1311</v>
      </c>
      <c r="P28" s="13" t="str">
        <f>'CBB Games'!S29</f>
        <v>490 v 530</v>
      </c>
      <c r="Q28" s="173" t="str">
        <f t="shared" si="0"/>
        <v/>
      </c>
      <c r="R28" s="173" t="str">
        <f t="shared" si="1"/>
        <v/>
      </c>
      <c r="S28" s="178" t="s">
        <v>480</v>
      </c>
      <c r="T28" s="156" t="s">
        <v>1021</v>
      </c>
      <c r="U28" s="157">
        <v>0.54166666666666663</v>
      </c>
      <c r="V28" s="156" t="s">
        <v>1568</v>
      </c>
      <c r="W28" s="156"/>
      <c r="X28" s="156" t="s">
        <v>1693</v>
      </c>
      <c r="Y28" s="174" t="s">
        <v>1242</v>
      </c>
      <c r="Z28" s="174" t="s">
        <v>1679</v>
      </c>
      <c r="AA28" s="174"/>
      <c r="AB28" s="13" t="b">
        <f>ISNUMBER(SEARCH($AB$3,X27))</f>
        <v>0</v>
      </c>
      <c r="AC28" s="13" t="b">
        <f>ISNUMBER(SEARCH(AC$3,X27))</f>
        <v>0</v>
      </c>
      <c r="AD28" s="13" t="b">
        <f>ISNUMBER(SEARCH(AD$3,X27))</f>
        <v>0</v>
      </c>
      <c r="AE28" s="13" t="b">
        <f>ISNUMBER(SEARCH(AE$3,Y27))</f>
        <v>0</v>
      </c>
      <c r="AG28" t="str">
        <f>IF(ISERROR(INDEX('CBB ESPN'!$N$4:$N$999,MATCH('CBB ESPN'!S27,'CBB ESPN'!$M$4:$M$999,0)))*1=1,"",INDEX('CBB ESPN'!$N$4:$N$999,MATCH('CBB ESPN'!S27,'CBB ESPN'!$M$4:$M$999,0)))</f>
        <v>NY</v>
      </c>
      <c r="AH28" t="str">
        <f>IF(ISERROR(INDEX('CBB ESPN'!$N$4:$N$999,MATCH('CBB ESPN'!T27,'CBB ESPN'!$M$4:$M$999,0)))*1=1,"",INDEX('CBB ESPN'!$N$4:$N$999,MATCH('CBB ESPN'!T27,'CBB ESPN'!$M$4:$M$999,0)))</f>
        <v>OH</v>
      </c>
      <c r="AI28" s="13" t="str">
        <f t="shared" si="8"/>
        <v/>
      </c>
      <c r="AJ28" s="13" t="str">
        <f t="shared" si="9"/>
        <v/>
      </c>
      <c r="AK28" s="13" t="str">
        <f>IF(AA27="Flip",AJ28,AI28)</f>
        <v/>
      </c>
      <c r="AL28" s="13" t="str">
        <f>IF(AA27="Flip",AI28,AJ28)</f>
        <v/>
      </c>
      <c r="AM28" s="13" t="str">
        <f t="shared" si="2"/>
        <v/>
      </c>
      <c r="AO28" t="str">
        <f>IF(ISERROR(INDEX('CBB ESPN'!$N$4:$N$999,MATCH('CBB ESPN'!$S27,'CBB ESPN'!$M$4:$M$999,0)))*1=1,"",INDEX('CBB ESPN'!$N$4:$N$999,MATCH('CBB ESPN'!$S27,'CBB ESPN'!$M$4:$M$999,0)))</f>
        <v>NY</v>
      </c>
      <c r="AP28" t="str">
        <f>IF(ISERROR(INDEX('CBB ESPN'!$N$4:$N$999,MATCH('CBB ESPN'!$T27,'CBB ESPN'!$M$4:$M$999,0)))*1=1,"",INDEX('CBB ESPN'!$N$4:$N$999,MATCH('CBB ESPN'!$T27,'CBB ESPN'!$M$4:$M$999,0)))</f>
        <v>OH</v>
      </c>
      <c r="AQ28" s="13" t="str">
        <f t="shared" si="12"/>
        <v/>
      </c>
      <c r="AR28" s="13" t="str">
        <f t="shared" si="13"/>
        <v/>
      </c>
      <c r="AS28" s="13" t="str">
        <f>IF(AA27="Flip",AR28,AQ28)</f>
        <v/>
      </c>
      <c r="AT28" s="13" t="str">
        <f>IF(AA27="Flip",AQ28,AR28)</f>
        <v/>
      </c>
      <c r="AU28" s="13" t="str">
        <f t="shared" si="16"/>
        <v/>
      </c>
      <c r="AW28" t="str">
        <f>IF(ISERROR(INDEX('CBB ESPN'!$N$4:$N$999,MATCH('CBB ESPN'!$S27,'CBB ESPN'!$M$4:$M$999,0)))*1=1,"",INDEX('CBB ESPN'!$N$4:$N$999,MATCH('CBB ESPN'!$S27,'CBB ESPN'!$M$4:$M$999,0)))</f>
        <v>NY</v>
      </c>
      <c r="AX28" t="str">
        <f>IF(ISERROR(INDEX('CBB ESPN'!$N$4:$N$999,MATCH('CBB ESPN'!$T27,'CBB ESPN'!$M$4:$M$999,0)))*1=1,"",INDEX('CBB ESPN'!$N$4:$N$999,MATCH('CBB ESPN'!$T27,'CBB ESPN'!$M$4:$M$999,0)))</f>
        <v>OH</v>
      </c>
      <c r="AY28" s="13" t="str">
        <f t="shared" si="3"/>
        <v/>
      </c>
      <c r="AZ28" s="13" t="str">
        <f t="shared" si="4"/>
        <v/>
      </c>
      <c r="BA28" s="13" t="str">
        <f t="shared" si="17"/>
        <v/>
      </c>
      <c r="BB28" s="13" t="str">
        <f t="shared" si="18"/>
        <v/>
      </c>
      <c r="BC28" s="13" t="str">
        <f t="shared" si="19"/>
        <v/>
      </c>
    </row>
    <row r="29" spans="12:55">
      <c r="L29" s="400"/>
      <c r="M29" t="s">
        <v>1112</v>
      </c>
      <c r="N29" t="s">
        <v>1394</v>
      </c>
      <c r="P29" s="13" t="str">
        <f>'CBB Games'!S30</f>
        <v>201 v 254</v>
      </c>
      <c r="Q29" s="173" t="str">
        <f t="shared" si="0"/>
        <v/>
      </c>
      <c r="R29" s="173" t="str">
        <f t="shared" si="1"/>
        <v/>
      </c>
      <c r="S29" s="177" t="s">
        <v>1017</v>
      </c>
      <c r="T29" s="16" t="s">
        <v>277</v>
      </c>
      <c r="U29" s="155">
        <v>0.54166666666666663</v>
      </c>
      <c r="V29" s="16" t="s">
        <v>1568</v>
      </c>
      <c r="W29" s="16" t="s">
        <v>1690</v>
      </c>
      <c r="X29" s="172" t="s">
        <v>1713</v>
      </c>
      <c r="Y29" s="176" t="s">
        <v>1242</v>
      </c>
      <c r="Z29" s="176" t="s">
        <v>1679</v>
      </c>
      <c r="AA29" s="176"/>
      <c r="AB29" s="13" t="b">
        <f>ISNUMBER(SEARCH($AB$3,X28))</f>
        <v>0</v>
      </c>
      <c r="AC29" s="13" t="b">
        <f>ISNUMBER(SEARCH(AC$3,X28))</f>
        <v>0</v>
      </c>
      <c r="AD29" s="13" t="b">
        <f>ISNUMBER(SEARCH(AD$3,X28))</f>
        <v>0</v>
      </c>
      <c r="AE29" s="13" t="b">
        <f>ISNUMBER(SEARCH(AE$3,Y28))</f>
        <v>0</v>
      </c>
      <c r="AG29" t="str">
        <f>IF(ISERROR(INDEX('CBB ESPN'!$N$4:$N$999,MATCH('CBB ESPN'!S28,'CBB ESPN'!$M$4:$M$999,0)))*1=1,"",INDEX('CBB ESPN'!$N$4:$N$999,MATCH('CBB ESPN'!S28,'CBB ESPN'!$M$4:$M$999,0)))</f>
        <v>NC</v>
      </c>
      <c r="AH29" t="str">
        <f>IF(ISERROR(INDEX('CBB ESPN'!$N$4:$N$999,MATCH('CBB ESPN'!T28,'CBB ESPN'!$M$4:$M$999,0)))*1=1,"",INDEX('CBB ESPN'!$N$4:$N$999,MATCH('CBB ESPN'!T28,'CBB ESPN'!$M$4:$M$999,0)))</f>
        <v>VA</v>
      </c>
      <c r="AI29" s="13" t="str">
        <f t="shared" si="8"/>
        <v/>
      </c>
      <c r="AJ29" s="13" t="str">
        <f t="shared" si="9"/>
        <v/>
      </c>
      <c r="AK29" s="13" t="str">
        <f>IF(AA28="Flip",AJ29,AI29)</f>
        <v/>
      </c>
      <c r="AL29" s="13" t="str">
        <f>IF(AA28="Flip",AI29,AJ29)</f>
        <v/>
      </c>
      <c r="AM29" s="13" t="str">
        <f t="shared" si="2"/>
        <v/>
      </c>
      <c r="AO29" t="str">
        <f>IF(ISERROR(INDEX('CBB ESPN'!$N$4:$N$999,MATCH('CBB ESPN'!$S28,'CBB ESPN'!$M$4:$M$999,0)))*1=1,"",INDEX('CBB ESPN'!$N$4:$N$999,MATCH('CBB ESPN'!$S28,'CBB ESPN'!$M$4:$M$999,0)))</f>
        <v>NC</v>
      </c>
      <c r="AP29" t="str">
        <f>IF(ISERROR(INDEX('CBB ESPN'!$N$4:$N$999,MATCH('CBB ESPN'!$T28,'CBB ESPN'!$M$4:$M$999,0)))*1=1,"",INDEX('CBB ESPN'!$N$4:$N$999,MATCH('CBB ESPN'!$T28,'CBB ESPN'!$M$4:$M$999,0)))</f>
        <v>VA</v>
      </c>
      <c r="AQ29" s="13" t="str">
        <f t="shared" si="12"/>
        <v/>
      </c>
      <c r="AR29" s="13" t="str">
        <f t="shared" si="13"/>
        <v/>
      </c>
      <c r="AS29" s="13" t="str">
        <f>IF(AA28="Flip",AR29,AQ29)</f>
        <v/>
      </c>
      <c r="AT29" s="13" t="str">
        <f>IF(AA28="Flip",AQ29,AR29)</f>
        <v/>
      </c>
      <c r="AU29" s="13" t="str">
        <f t="shared" si="16"/>
        <v/>
      </c>
      <c r="AW29" t="str">
        <f>IF(ISERROR(INDEX('CBB ESPN'!$N$4:$N$999,MATCH('CBB ESPN'!$S28,'CBB ESPN'!$M$4:$M$999,0)))*1=1,"",INDEX('CBB ESPN'!$N$4:$N$999,MATCH('CBB ESPN'!$S28,'CBB ESPN'!$M$4:$M$999,0)))</f>
        <v>NC</v>
      </c>
      <c r="AX29" t="str">
        <f>IF(ISERROR(INDEX('CBB ESPN'!$N$4:$N$999,MATCH('CBB ESPN'!$T28,'CBB ESPN'!$M$4:$M$999,0)))*1=1,"",INDEX('CBB ESPN'!$N$4:$N$999,MATCH('CBB ESPN'!$T28,'CBB ESPN'!$M$4:$M$999,0)))</f>
        <v>VA</v>
      </c>
      <c r="AY29" s="13" t="str">
        <f t="shared" si="3"/>
        <v/>
      </c>
      <c r="AZ29" s="13" t="str">
        <f t="shared" si="4"/>
        <v/>
      </c>
      <c r="BA29" s="13" t="str">
        <f t="shared" si="17"/>
        <v/>
      </c>
      <c r="BB29" s="13" t="str">
        <f t="shared" si="18"/>
        <v/>
      </c>
      <c r="BC29" s="13" t="str">
        <f t="shared" si="19"/>
        <v/>
      </c>
    </row>
    <row r="30" spans="12:55">
      <c r="L30" s="400"/>
      <c r="M30" t="s">
        <v>954</v>
      </c>
      <c r="N30" t="s">
        <v>1380</v>
      </c>
      <c r="O30" t="s">
        <v>1311</v>
      </c>
      <c r="P30" s="13" t="str">
        <f>'CBB Games'!S31</f>
        <v>404 v 304</v>
      </c>
      <c r="Q30" s="173" t="str">
        <f t="shared" si="0"/>
        <v/>
      </c>
      <c r="R30" s="173" t="str">
        <f t="shared" si="1"/>
        <v/>
      </c>
      <c r="S30" s="178" t="s">
        <v>1024</v>
      </c>
      <c r="T30" s="156" t="s">
        <v>288</v>
      </c>
      <c r="U30" s="157">
        <v>0.54166666666666663</v>
      </c>
      <c r="V30" s="156" t="s">
        <v>1684</v>
      </c>
      <c r="W30" s="156" t="s">
        <v>1569</v>
      </c>
      <c r="X30" s="156" t="s">
        <v>1696</v>
      </c>
      <c r="Y30" s="174" t="s">
        <v>1242</v>
      </c>
      <c r="Z30" s="174" t="s">
        <v>1679</v>
      </c>
      <c r="AA30" s="174"/>
      <c r="AB30" s="13" t="b">
        <f>ISNUMBER(SEARCH($AB$3,X29))</f>
        <v>0</v>
      </c>
      <c r="AC30" s="13" t="b">
        <f>ISNUMBER(SEARCH(AC$3,X29))</f>
        <v>0</v>
      </c>
      <c r="AD30" s="13" t="b">
        <f>ISNUMBER(SEARCH(AD$3,X29))</f>
        <v>0</v>
      </c>
      <c r="AE30" s="13" t="b">
        <f>ISNUMBER(SEARCH(AE$3,Y29))</f>
        <v>0</v>
      </c>
      <c r="AG30" t="str">
        <f>IF(ISERROR(INDEX('CBB ESPN'!$N$4:$N$999,MATCH('CBB ESPN'!S29,'CBB ESPN'!$M$4:$M$999,0)))*1=1,"",INDEX('CBB ESPN'!$N$4:$N$999,MATCH('CBB ESPN'!S29,'CBB ESPN'!$M$4:$M$999,0)))</f>
        <v>MS</v>
      </c>
      <c r="AH30" t="str">
        <f>IF(ISERROR(INDEX('CBB ESPN'!$N$4:$N$999,MATCH('CBB ESPN'!T29,'CBB ESPN'!$M$4:$M$999,0)))*1=1,"",INDEX('CBB ESPN'!$N$4:$N$999,MATCH('CBB ESPN'!T29,'CBB ESPN'!$M$4:$M$999,0)))</f>
        <v>WV</v>
      </c>
      <c r="AI30" s="13" t="str">
        <f t="shared" si="8"/>
        <v/>
      </c>
      <c r="AJ30" s="13" t="str">
        <f t="shared" si="9"/>
        <v/>
      </c>
      <c r="AK30" s="13" t="str">
        <f>IF(AA29="Flip",AJ30,AI30)</f>
        <v/>
      </c>
      <c r="AL30" s="13" t="str">
        <f>IF(AA29="Flip",AI30,AJ30)</f>
        <v/>
      </c>
      <c r="AM30" s="13" t="str">
        <f t="shared" si="2"/>
        <v/>
      </c>
      <c r="AO30" t="str">
        <f>IF(ISERROR(INDEX('CBB ESPN'!$N$4:$N$999,MATCH('CBB ESPN'!$S29,'CBB ESPN'!$M$4:$M$999,0)))*1=1,"",INDEX('CBB ESPN'!$N$4:$N$999,MATCH('CBB ESPN'!$S29,'CBB ESPN'!$M$4:$M$999,0)))</f>
        <v>MS</v>
      </c>
      <c r="AP30" t="str">
        <f>IF(ISERROR(INDEX('CBB ESPN'!$N$4:$N$999,MATCH('CBB ESPN'!$T29,'CBB ESPN'!$M$4:$M$999,0)))*1=1,"",INDEX('CBB ESPN'!$N$4:$N$999,MATCH('CBB ESPN'!$T29,'CBB ESPN'!$M$4:$M$999,0)))</f>
        <v>WV</v>
      </c>
      <c r="AQ30" s="13" t="str">
        <f t="shared" si="12"/>
        <v/>
      </c>
      <c r="AR30" s="13" t="str">
        <f t="shared" si="13"/>
        <v/>
      </c>
      <c r="AS30" s="13" t="str">
        <f>IF(AA29="Flip",AR30,AQ30)</f>
        <v/>
      </c>
      <c r="AT30" s="13" t="str">
        <f>IF(AA29="Flip",AQ30,AR30)</f>
        <v/>
      </c>
      <c r="AU30" s="13" t="str">
        <f t="shared" si="16"/>
        <v/>
      </c>
      <c r="AW30" t="str">
        <f>IF(ISERROR(INDEX('CBB ESPN'!$N$4:$N$999,MATCH('CBB ESPN'!$S29,'CBB ESPN'!$M$4:$M$999,0)))*1=1,"",INDEX('CBB ESPN'!$N$4:$N$999,MATCH('CBB ESPN'!$S29,'CBB ESPN'!$M$4:$M$999,0)))</f>
        <v>MS</v>
      </c>
      <c r="AX30" t="str">
        <f>IF(ISERROR(INDEX('CBB ESPN'!$N$4:$N$999,MATCH('CBB ESPN'!$T29,'CBB ESPN'!$M$4:$M$999,0)))*1=1,"",INDEX('CBB ESPN'!$N$4:$N$999,MATCH('CBB ESPN'!$T29,'CBB ESPN'!$M$4:$M$999,0)))</f>
        <v>WV</v>
      </c>
      <c r="AY30" s="13" t="str">
        <f t="shared" si="3"/>
        <v/>
      </c>
      <c r="AZ30" s="13" t="str">
        <f t="shared" si="4"/>
        <v/>
      </c>
      <c r="BA30" s="13" t="str">
        <f t="shared" si="17"/>
        <v/>
      </c>
      <c r="BB30" s="13" t="str">
        <f t="shared" si="18"/>
        <v/>
      </c>
      <c r="BC30" s="13" t="str">
        <f t="shared" si="19"/>
        <v/>
      </c>
    </row>
    <row r="31" spans="12:55">
      <c r="L31" s="400"/>
      <c r="M31" t="s">
        <v>403</v>
      </c>
      <c r="N31" t="s">
        <v>1395</v>
      </c>
      <c r="O31" t="s">
        <v>1311</v>
      </c>
      <c r="P31" s="13" t="str">
        <f>'CBB Games'!S32</f>
        <v>449 v 439</v>
      </c>
      <c r="Q31" s="173" t="str">
        <f t="shared" si="0"/>
        <v/>
      </c>
      <c r="R31" s="173" t="str">
        <f t="shared" si="1"/>
        <v/>
      </c>
      <c r="S31" s="177" t="s">
        <v>1320</v>
      </c>
      <c r="T31" s="16" t="s">
        <v>36</v>
      </c>
      <c r="U31" s="155">
        <v>0.54166666666666663</v>
      </c>
      <c r="V31" s="16"/>
      <c r="W31" s="16" t="s">
        <v>1578</v>
      </c>
      <c r="X31" s="172" t="s">
        <v>1714</v>
      </c>
      <c r="Y31" s="176" t="s">
        <v>1242</v>
      </c>
      <c r="Z31" s="176" t="s">
        <v>1679</v>
      </c>
      <c r="AA31" s="176"/>
      <c r="AB31" s="13" t="b">
        <f>ISNUMBER(SEARCH($AB$3,X30))</f>
        <v>0</v>
      </c>
      <c r="AC31" s="13" t="b">
        <f>ISNUMBER(SEARCH(AC$3,X30))</f>
        <v>0</v>
      </c>
      <c r="AD31" s="13" t="b">
        <f>ISNUMBER(SEARCH(AD$3,X30))</f>
        <v>0</v>
      </c>
      <c r="AE31" s="13" t="b">
        <f>ISNUMBER(SEARCH(AE$3,Y30))</f>
        <v>0</v>
      </c>
      <c r="AG31" t="str">
        <f>IF(ISERROR(INDEX('CBB ESPN'!$N$4:$N$999,MATCH('CBB ESPN'!S30,'CBB ESPN'!$M$4:$M$999,0)))*1=1,"",INDEX('CBB ESPN'!$N$4:$N$999,MATCH('CBB ESPN'!S30,'CBB ESPN'!$M$4:$M$999,0)))</f>
        <v>LA</v>
      </c>
      <c r="AH31" t="str">
        <f>IF(ISERROR(INDEX('CBB ESPN'!$N$4:$N$999,MATCH('CBB ESPN'!T30,'CBB ESPN'!$M$4:$M$999,0)))*1=1,"",INDEX('CBB ESPN'!$N$4:$N$999,MATCH('CBB ESPN'!T30,'CBB ESPN'!$M$4:$M$999,0)))</f>
        <v>NE</v>
      </c>
      <c r="AI31" s="13" t="str">
        <f t="shared" si="8"/>
        <v/>
      </c>
      <c r="AJ31" s="13" t="str">
        <f t="shared" si="9"/>
        <v/>
      </c>
      <c r="AK31" s="13" t="str">
        <f>IF(AA30="Flip",AJ31,AI31)</f>
        <v/>
      </c>
      <c r="AL31" s="13" t="str">
        <f>IF(AA30="Flip",AI31,AJ31)</f>
        <v/>
      </c>
      <c r="AM31" s="13" t="str">
        <f t="shared" si="2"/>
        <v/>
      </c>
      <c r="AO31" t="str">
        <f>IF(ISERROR(INDEX('CBB ESPN'!$N$4:$N$999,MATCH('CBB ESPN'!$S30,'CBB ESPN'!$M$4:$M$999,0)))*1=1,"",INDEX('CBB ESPN'!$N$4:$N$999,MATCH('CBB ESPN'!$S30,'CBB ESPN'!$M$4:$M$999,0)))</f>
        <v>LA</v>
      </c>
      <c r="AP31" t="str">
        <f>IF(ISERROR(INDEX('CBB ESPN'!$N$4:$N$999,MATCH('CBB ESPN'!$T30,'CBB ESPN'!$M$4:$M$999,0)))*1=1,"",INDEX('CBB ESPN'!$N$4:$N$999,MATCH('CBB ESPN'!$T30,'CBB ESPN'!$M$4:$M$999,0)))</f>
        <v>NE</v>
      </c>
      <c r="AQ31" s="13" t="str">
        <f t="shared" si="12"/>
        <v/>
      </c>
      <c r="AR31" s="13" t="str">
        <f t="shared" si="13"/>
        <v/>
      </c>
      <c r="AS31" s="13" t="str">
        <f>IF(AA30="Flip",AR31,AQ31)</f>
        <v/>
      </c>
      <c r="AT31" s="13" t="str">
        <f>IF(AA30="Flip",AQ31,AR31)</f>
        <v/>
      </c>
      <c r="AU31" s="13" t="str">
        <f t="shared" si="16"/>
        <v/>
      </c>
      <c r="AW31" t="str">
        <f>IF(ISERROR(INDEX('CBB ESPN'!$N$4:$N$999,MATCH('CBB ESPN'!$S30,'CBB ESPN'!$M$4:$M$999,0)))*1=1,"",INDEX('CBB ESPN'!$N$4:$N$999,MATCH('CBB ESPN'!$S30,'CBB ESPN'!$M$4:$M$999,0)))</f>
        <v>LA</v>
      </c>
      <c r="AX31" t="str">
        <f>IF(ISERROR(INDEX('CBB ESPN'!$N$4:$N$999,MATCH('CBB ESPN'!$T30,'CBB ESPN'!$M$4:$M$999,0)))*1=1,"",INDEX('CBB ESPN'!$N$4:$N$999,MATCH('CBB ESPN'!$T30,'CBB ESPN'!$M$4:$M$999,0)))</f>
        <v>NE</v>
      </c>
      <c r="AY31" s="13" t="str">
        <f t="shared" si="3"/>
        <v/>
      </c>
      <c r="AZ31" s="13" t="str">
        <f t="shared" si="4"/>
        <v/>
      </c>
      <c r="BA31" s="13" t="str">
        <f t="shared" si="17"/>
        <v/>
      </c>
      <c r="BB31" s="13" t="str">
        <f t="shared" si="18"/>
        <v/>
      </c>
      <c r="BC31" s="13" t="str">
        <f t="shared" si="19"/>
        <v/>
      </c>
    </row>
    <row r="32" spans="12:55">
      <c r="L32" s="400"/>
      <c r="M32" t="s">
        <v>249</v>
      </c>
      <c r="N32" t="s">
        <v>1396</v>
      </c>
      <c r="O32" t="s">
        <v>1311</v>
      </c>
      <c r="P32" s="13" t="str">
        <f>'CBB Games'!S33</f>
        <v>631 v 474</v>
      </c>
      <c r="Q32" s="173" t="str">
        <f t="shared" si="0"/>
        <v/>
      </c>
      <c r="R32" s="173" t="str">
        <f t="shared" si="1"/>
        <v/>
      </c>
      <c r="S32" s="178" t="s">
        <v>1163</v>
      </c>
      <c r="T32" s="156" t="s">
        <v>322</v>
      </c>
      <c r="U32" s="157">
        <v>0.54166666666666663</v>
      </c>
      <c r="V32" s="156" t="s">
        <v>1698</v>
      </c>
      <c r="W32" s="156" t="s">
        <v>1570</v>
      </c>
      <c r="X32" s="156" t="s">
        <v>1715</v>
      </c>
      <c r="Y32" s="174"/>
      <c r="Z32" s="174"/>
      <c r="AA32" s="174"/>
      <c r="AB32" s="13" t="b">
        <f>ISNUMBER(SEARCH($AB$3,X31))</f>
        <v>0</v>
      </c>
      <c r="AC32" s="13" t="b">
        <f>ISNUMBER(SEARCH(AC$3,X31))</f>
        <v>0</v>
      </c>
      <c r="AD32" s="13" t="b">
        <f>ISNUMBER(SEARCH(AD$3,X31))</f>
        <v>0</v>
      </c>
      <c r="AE32" s="13" t="b">
        <f>ISNUMBER(SEARCH(AE$3,Y31))</f>
        <v>0</v>
      </c>
      <c r="AG32" t="str">
        <f>IF(ISERROR(INDEX('CBB ESPN'!$N$4:$N$999,MATCH('CBB ESPN'!S31,'CBB ESPN'!$M$4:$M$999,0)))*1=1,"",INDEX('CBB ESPN'!$N$4:$N$999,MATCH('CBB ESPN'!S31,'CBB ESPN'!$M$4:$M$999,0)))</f>
        <v>TX</v>
      </c>
      <c r="AH32" t="str">
        <f>IF(ISERROR(INDEX('CBB ESPN'!$N$4:$N$999,MATCH('CBB ESPN'!T31,'CBB ESPN'!$M$4:$M$999,0)))*1=1,"",INDEX('CBB ESPN'!$N$4:$N$999,MATCH('CBB ESPN'!T31,'CBB ESPN'!$M$4:$M$999,0)))</f>
        <v>TX</v>
      </c>
      <c r="AI32" s="13" t="str">
        <f t="shared" si="8"/>
        <v/>
      </c>
      <c r="AJ32" s="13" t="str">
        <f t="shared" si="9"/>
        <v/>
      </c>
      <c r="AK32" s="13" t="str">
        <f>IF(AA31="Flip",AJ32,AI32)</f>
        <v/>
      </c>
      <c r="AL32" s="13" t="str">
        <f>IF(AA31="Flip",AI32,AJ32)</f>
        <v/>
      </c>
      <c r="AM32" s="13" t="str">
        <f t="shared" si="2"/>
        <v/>
      </c>
      <c r="AO32" t="str">
        <f>IF(ISERROR(INDEX('CBB ESPN'!$N$4:$N$999,MATCH('CBB ESPN'!$S31,'CBB ESPN'!$M$4:$M$999,0)))*1=1,"",INDEX('CBB ESPN'!$N$4:$N$999,MATCH('CBB ESPN'!$S31,'CBB ESPN'!$M$4:$M$999,0)))</f>
        <v>TX</v>
      </c>
      <c r="AP32" t="str">
        <f>IF(ISERROR(INDEX('CBB ESPN'!$N$4:$N$999,MATCH('CBB ESPN'!$T31,'CBB ESPN'!$M$4:$M$999,0)))*1=1,"",INDEX('CBB ESPN'!$N$4:$N$999,MATCH('CBB ESPN'!$T31,'CBB ESPN'!$M$4:$M$999,0)))</f>
        <v>TX</v>
      </c>
      <c r="AQ32" s="13" t="str">
        <f t="shared" si="12"/>
        <v/>
      </c>
      <c r="AR32" s="13" t="str">
        <f t="shared" si="13"/>
        <v/>
      </c>
      <c r="AS32" s="13" t="str">
        <f>IF(AA31="Flip",AR32,AQ32)</f>
        <v/>
      </c>
      <c r="AT32" s="13" t="str">
        <f>IF(AA31="Flip",AQ32,AR32)</f>
        <v/>
      </c>
      <c r="AU32" s="13" t="str">
        <f t="shared" si="16"/>
        <v/>
      </c>
      <c r="AW32" t="str">
        <f>IF(ISERROR(INDEX('CBB ESPN'!$N$4:$N$999,MATCH('CBB ESPN'!$S31,'CBB ESPN'!$M$4:$M$999,0)))*1=1,"",INDEX('CBB ESPN'!$N$4:$N$999,MATCH('CBB ESPN'!$S31,'CBB ESPN'!$M$4:$M$999,0)))</f>
        <v>TX</v>
      </c>
      <c r="AX32" t="str">
        <f>IF(ISERROR(INDEX('CBB ESPN'!$N$4:$N$999,MATCH('CBB ESPN'!$T31,'CBB ESPN'!$M$4:$M$999,0)))*1=1,"",INDEX('CBB ESPN'!$N$4:$N$999,MATCH('CBB ESPN'!$T31,'CBB ESPN'!$M$4:$M$999,0)))</f>
        <v>TX</v>
      </c>
      <c r="AY32" s="13" t="str">
        <f t="shared" si="3"/>
        <v/>
      </c>
      <c r="AZ32" s="13" t="str">
        <f t="shared" si="4"/>
        <v/>
      </c>
      <c r="BA32" s="13" t="str">
        <f t="shared" si="17"/>
        <v/>
      </c>
      <c r="BB32" s="13" t="str">
        <f t="shared" si="18"/>
        <v/>
      </c>
      <c r="BC32" s="13" t="str">
        <f t="shared" si="19"/>
        <v/>
      </c>
    </row>
    <row r="33" spans="12:55">
      <c r="L33" s="400"/>
      <c r="M33" t="s">
        <v>1095</v>
      </c>
      <c r="N33" t="s">
        <v>1396</v>
      </c>
      <c r="P33" s="13" t="str">
        <f>'CBB Games'!S34</f>
        <v>624 v 97</v>
      </c>
      <c r="Q33" s="173" t="str">
        <f t="shared" si="0"/>
        <v/>
      </c>
      <c r="R33" s="173" t="str">
        <f t="shared" si="1"/>
        <v/>
      </c>
      <c r="S33" s="177" t="s">
        <v>1042</v>
      </c>
      <c r="T33" s="16" t="s">
        <v>201</v>
      </c>
      <c r="U33" s="155">
        <v>0.54166666666666663</v>
      </c>
      <c r="V33" s="16"/>
      <c r="W33" s="16" t="s">
        <v>1689</v>
      </c>
      <c r="X33" s="172" t="s">
        <v>1716</v>
      </c>
      <c r="Y33" s="176" t="s">
        <v>1242</v>
      </c>
      <c r="Z33" s="175" t="s">
        <v>1679</v>
      </c>
      <c r="AA33" s="175"/>
      <c r="AB33" s="13" t="b">
        <f>ISNUMBER(SEARCH($AB$3,X32))</f>
        <v>0</v>
      </c>
      <c r="AC33" s="13" t="b">
        <f>ISNUMBER(SEARCH(AC$3,X32))</f>
        <v>0</v>
      </c>
      <c r="AD33" s="13" t="b">
        <f>ISNUMBER(SEARCH(AD$3,X32))</f>
        <v>0</v>
      </c>
      <c r="AE33" s="13" t="b">
        <f>ISNUMBER(SEARCH(AE$3,Y32))</f>
        <v>0</v>
      </c>
      <c r="AG33" t="str">
        <f>IF(ISERROR(INDEX('CBB ESPN'!$N$4:$N$999,MATCH('CBB ESPN'!S32,'CBB ESPN'!$M$4:$M$999,0)))*1=1,"",INDEX('CBB ESPN'!$N$4:$N$999,MATCH('CBB ESPN'!S32,'CBB ESPN'!$M$4:$M$999,0)))</f>
        <v>MA</v>
      </c>
      <c r="AH33" t="str">
        <f>IF(ISERROR(INDEX('CBB ESPN'!$N$4:$N$999,MATCH('CBB ESPN'!T32,'CBB ESPN'!$M$4:$M$999,0)))*1=1,"",INDEX('CBB ESPN'!$N$4:$N$999,MATCH('CBB ESPN'!T32,'CBB ESPN'!$M$4:$M$999,0)))</f>
        <v>VA</v>
      </c>
      <c r="AI33" s="13" t="str">
        <f t="shared" si="8"/>
        <v/>
      </c>
      <c r="AJ33" s="13" t="str">
        <f t="shared" si="9"/>
        <v/>
      </c>
      <c r="AK33" s="13" t="str">
        <f>IF(AA32="Flip",AJ33,AI33)</f>
        <v/>
      </c>
      <c r="AL33" s="13" t="str">
        <f>IF(AA32="Flip",AI33,AJ33)</f>
        <v/>
      </c>
      <c r="AM33" s="13" t="str">
        <f t="shared" si="2"/>
        <v/>
      </c>
      <c r="AO33" t="str">
        <f>IF(ISERROR(INDEX('CBB ESPN'!$N$4:$N$999,MATCH('CBB ESPN'!$S32,'CBB ESPN'!$M$4:$M$999,0)))*1=1,"",INDEX('CBB ESPN'!$N$4:$N$999,MATCH('CBB ESPN'!$S32,'CBB ESPN'!$M$4:$M$999,0)))</f>
        <v>MA</v>
      </c>
      <c r="AP33" t="str">
        <f>IF(ISERROR(INDEX('CBB ESPN'!$N$4:$N$999,MATCH('CBB ESPN'!$T32,'CBB ESPN'!$M$4:$M$999,0)))*1=1,"",INDEX('CBB ESPN'!$N$4:$N$999,MATCH('CBB ESPN'!$T32,'CBB ESPN'!$M$4:$M$999,0)))</f>
        <v>VA</v>
      </c>
      <c r="AQ33" s="13" t="str">
        <f t="shared" si="12"/>
        <v/>
      </c>
      <c r="AR33" s="13" t="str">
        <f t="shared" si="13"/>
        <v/>
      </c>
      <c r="AS33" s="13" t="str">
        <f>IF(AA32="Flip",AR33,AQ33)</f>
        <v/>
      </c>
      <c r="AT33" s="13" t="str">
        <f>IF(AA32="Flip",AQ33,AR33)</f>
        <v/>
      </c>
      <c r="AU33" s="13" t="str">
        <f t="shared" si="16"/>
        <v/>
      </c>
      <c r="AW33" t="str">
        <f>IF(ISERROR(INDEX('CBB ESPN'!$N$4:$N$999,MATCH('CBB ESPN'!$S32,'CBB ESPN'!$M$4:$M$999,0)))*1=1,"",INDEX('CBB ESPN'!$N$4:$N$999,MATCH('CBB ESPN'!$S32,'CBB ESPN'!$M$4:$M$999,0)))</f>
        <v>MA</v>
      </c>
      <c r="AX33" t="str">
        <f>IF(ISERROR(INDEX('CBB ESPN'!$N$4:$N$999,MATCH('CBB ESPN'!$T32,'CBB ESPN'!$M$4:$M$999,0)))*1=1,"",INDEX('CBB ESPN'!$N$4:$N$999,MATCH('CBB ESPN'!$T32,'CBB ESPN'!$M$4:$M$999,0)))</f>
        <v>VA</v>
      </c>
      <c r="AY33" s="13" t="str">
        <f t="shared" si="3"/>
        <v/>
      </c>
      <c r="AZ33" s="13" t="str">
        <f t="shared" si="4"/>
        <v/>
      </c>
      <c r="BA33" s="13" t="str">
        <f t="shared" si="17"/>
        <v/>
      </c>
      <c r="BB33" s="13" t="str">
        <f t="shared" si="18"/>
        <v/>
      </c>
      <c r="BC33" s="13" t="str">
        <f t="shared" si="19"/>
        <v/>
      </c>
    </row>
    <row r="34" spans="12:55">
      <c r="L34" s="400"/>
      <c r="M34" t="s">
        <v>250</v>
      </c>
      <c r="N34" t="s">
        <v>1376</v>
      </c>
      <c r="O34" t="s">
        <v>1311</v>
      </c>
      <c r="P34" s="13" t="str">
        <f>'CBB Games'!S35</f>
        <v>64 v 499</v>
      </c>
      <c r="Q34" s="173" t="str">
        <f t="shared" si="0"/>
        <v/>
      </c>
      <c r="R34" s="173" t="str">
        <f t="shared" si="1"/>
        <v/>
      </c>
      <c r="S34" s="178" t="s">
        <v>255</v>
      </c>
      <c r="T34" s="156" t="s">
        <v>324</v>
      </c>
      <c r="U34" s="157">
        <v>0.58333333333333337</v>
      </c>
      <c r="V34" s="156" t="s">
        <v>1686</v>
      </c>
      <c r="W34" s="156"/>
      <c r="X34" s="156" t="s">
        <v>1687</v>
      </c>
      <c r="Y34" s="174" t="s">
        <v>1242</v>
      </c>
      <c r="Z34" s="174">
        <v>731</v>
      </c>
      <c r="AA34" s="174"/>
      <c r="AB34" s="13" t="b">
        <f>ISNUMBER(SEARCH($AB$3,X33))</f>
        <v>0</v>
      </c>
      <c r="AC34" s="13" t="b">
        <f>ISNUMBER(SEARCH(AC$3,X33))</f>
        <v>0</v>
      </c>
      <c r="AD34" s="13" t="b">
        <f>ISNUMBER(SEARCH(AD$3,X33))</f>
        <v>0</v>
      </c>
      <c r="AE34" s="13" t="b">
        <f>ISNUMBER(SEARCH(AE$3,Y33))</f>
        <v>0</v>
      </c>
      <c r="AG34" t="str">
        <f>IF(ISERROR(INDEX('CBB ESPN'!$N$4:$N$999,MATCH('CBB ESPN'!S33,'CBB ESPN'!$M$4:$M$999,0)))*1=1,"",INDEX('CBB ESPN'!$N$4:$N$999,MATCH('CBB ESPN'!S33,'CBB ESPN'!$M$4:$M$999,0)))</f>
        <v>TX</v>
      </c>
      <c r="AH34" t="str">
        <f>IF(ISERROR(INDEX('CBB ESPN'!$N$4:$N$999,MATCH('CBB ESPN'!T33,'CBB ESPN'!$M$4:$M$999,0)))*1=1,"",INDEX('CBB ESPN'!$N$4:$N$999,MATCH('CBB ESPN'!T33,'CBB ESPN'!$M$4:$M$999,0)))</f>
        <v>CO</v>
      </c>
      <c r="AI34" s="13" t="str">
        <f t="shared" si="8"/>
        <v/>
      </c>
      <c r="AJ34" s="13" t="str">
        <f t="shared" si="9"/>
        <v/>
      </c>
      <c r="AK34" s="13" t="str">
        <f>IF(AA33="Flip",AJ34,AI34)</f>
        <v/>
      </c>
      <c r="AL34" s="13" t="str">
        <f>IF(AA33="Flip",AI34,AJ34)</f>
        <v/>
      </c>
      <c r="AM34" s="13" t="str">
        <f t="shared" si="2"/>
        <v/>
      </c>
      <c r="AO34" t="str">
        <f>IF(ISERROR(INDEX('CBB ESPN'!$N$4:$N$999,MATCH('CBB ESPN'!$S33,'CBB ESPN'!$M$4:$M$999,0)))*1=1,"",INDEX('CBB ESPN'!$N$4:$N$999,MATCH('CBB ESPN'!$S33,'CBB ESPN'!$M$4:$M$999,0)))</f>
        <v>TX</v>
      </c>
      <c r="AP34" t="str">
        <f>IF(ISERROR(INDEX('CBB ESPN'!$N$4:$N$999,MATCH('CBB ESPN'!$T33,'CBB ESPN'!$M$4:$M$999,0)))*1=1,"",INDEX('CBB ESPN'!$N$4:$N$999,MATCH('CBB ESPN'!$T33,'CBB ESPN'!$M$4:$M$999,0)))</f>
        <v>CO</v>
      </c>
      <c r="AQ34" s="13" t="str">
        <f t="shared" si="12"/>
        <v/>
      </c>
      <c r="AR34" s="13" t="str">
        <f t="shared" si="13"/>
        <v/>
      </c>
      <c r="AS34" s="13" t="str">
        <f>IF(AA33="Flip",AR34,AQ34)</f>
        <v/>
      </c>
      <c r="AT34" s="13" t="str">
        <f>IF(AA33="Flip",AQ34,AR34)</f>
        <v/>
      </c>
      <c r="AU34" s="13" t="str">
        <f t="shared" si="16"/>
        <v/>
      </c>
      <c r="AW34" t="str">
        <f>IF(ISERROR(INDEX('CBB ESPN'!$N$4:$N$999,MATCH('CBB ESPN'!$S33,'CBB ESPN'!$M$4:$M$999,0)))*1=1,"",INDEX('CBB ESPN'!$N$4:$N$999,MATCH('CBB ESPN'!$S33,'CBB ESPN'!$M$4:$M$999,0)))</f>
        <v>TX</v>
      </c>
      <c r="AX34" t="str">
        <f>IF(ISERROR(INDEX('CBB ESPN'!$N$4:$N$999,MATCH('CBB ESPN'!$T33,'CBB ESPN'!$M$4:$M$999,0)))*1=1,"",INDEX('CBB ESPN'!$N$4:$N$999,MATCH('CBB ESPN'!$T33,'CBB ESPN'!$M$4:$M$999,0)))</f>
        <v>CO</v>
      </c>
      <c r="AY34" s="13" t="str">
        <f t="shared" si="3"/>
        <v/>
      </c>
      <c r="AZ34" s="13" t="str">
        <f t="shared" si="4"/>
        <v/>
      </c>
      <c r="BA34" s="13" t="str">
        <f t="shared" si="17"/>
        <v/>
      </c>
      <c r="BB34" s="13" t="str">
        <f t="shared" si="18"/>
        <v/>
      </c>
      <c r="BC34" s="13" t="str">
        <f t="shared" si="19"/>
        <v/>
      </c>
    </row>
    <row r="35" spans="12:55">
      <c r="L35" s="400"/>
      <c r="M35" t="s">
        <v>666</v>
      </c>
      <c r="N35" t="s">
        <v>1307</v>
      </c>
      <c r="O35" t="s">
        <v>1311</v>
      </c>
      <c r="P35" s="13" t="str">
        <f>'CBB Games'!S36</f>
        <v xml:space="preserve"> v </v>
      </c>
      <c r="Q35" s="173" t="str">
        <f t="shared" ref="Q35:Q66" si="21">IF(ISNUMBER(SEARCH($R$2,S35)),"#","")</f>
        <v/>
      </c>
      <c r="R35" s="173" t="str">
        <f t="shared" ref="R35:R66" si="22">IF(ISNUMBER(SEARCH($R$2,T35)),"#","")</f>
        <v/>
      </c>
      <c r="S35" s="177" t="s">
        <v>1198</v>
      </c>
      <c r="T35" s="16" t="s">
        <v>1198</v>
      </c>
      <c r="U35" s="155">
        <v>0.58333333333333337</v>
      </c>
      <c r="V35" s="16"/>
      <c r="W35" s="16"/>
      <c r="X35" s="172" t="s">
        <v>1704</v>
      </c>
      <c r="Y35" s="176"/>
      <c r="Z35" s="176"/>
      <c r="AA35" s="176"/>
      <c r="AB35" s="13" t="b">
        <f>ISNUMBER(SEARCH($AB$3,X34))</f>
        <v>0</v>
      </c>
      <c r="AC35" s="13" t="b">
        <f>ISNUMBER(SEARCH(AC$3,X34))</f>
        <v>0</v>
      </c>
      <c r="AD35" s="13" t="b">
        <f>ISNUMBER(SEARCH(AD$3,X34))</f>
        <v>0</v>
      </c>
      <c r="AE35" s="13" t="b">
        <f>ISNUMBER(SEARCH(AE$3,Y34))</f>
        <v>0</v>
      </c>
      <c r="AG35" t="str">
        <f>IF(ISERROR(INDEX('CBB ESPN'!$N$4:$N$999,MATCH('CBB ESPN'!S34,'CBB ESPN'!$M$4:$M$999,0)))*1=1,"",INDEX('CBB ESPN'!$N$4:$N$999,MATCH('CBB ESPN'!S34,'CBB ESPN'!$M$4:$M$999,0)))</f>
        <v>SC</v>
      </c>
      <c r="AH35" t="str">
        <f>IF(ISERROR(INDEX('CBB ESPN'!$N$4:$N$999,MATCH('CBB ESPN'!T34,'CBB ESPN'!$M$4:$M$999,0)))*1=1,"",INDEX('CBB ESPN'!$N$4:$N$999,MATCH('CBB ESPN'!T34,'CBB ESPN'!$M$4:$M$999,0)))</f>
        <v>WV</v>
      </c>
      <c r="AI35" s="13" t="str">
        <f t="shared" si="8"/>
        <v/>
      </c>
      <c r="AJ35" s="13" t="str">
        <f t="shared" si="9"/>
        <v/>
      </c>
      <c r="AK35" s="13" t="str">
        <f>IF(AA34="Flip",AJ35,AI35)</f>
        <v/>
      </c>
      <c r="AL35" s="13" t="str">
        <f>IF(AA34="Flip",AI35,AJ35)</f>
        <v/>
      </c>
      <c r="AM35" s="13" t="str">
        <f t="shared" si="2"/>
        <v/>
      </c>
      <c r="AO35" t="str">
        <f>IF(ISERROR(INDEX('CBB ESPN'!$N$4:$N$999,MATCH('CBB ESPN'!$S34,'CBB ESPN'!$M$4:$M$999,0)))*1=1,"",INDEX('CBB ESPN'!$N$4:$N$999,MATCH('CBB ESPN'!$S34,'CBB ESPN'!$M$4:$M$999,0)))</f>
        <v>SC</v>
      </c>
      <c r="AP35" t="str">
        <f>IF(ISERROR(INDEX('CBB ESPN'!$N$4:$N$999,MATCH('CBB ESPN'!$T34,'CBB ESPN'!$M$4:$M$999,0)))*1=1,"",INDEX('CBB ESPN'!$N$4:$N$999,MATCH('CBB ESPN'!$T34,'CBB ESPN'!$M$4:$M$999,0)))</f>
        <v>WV</v>
      </c>
      <c r="AQ35" s="13" t="str">
        <f t="shared" si="12"/>
        <v/>
      </c>
      <c r="AR35" s="13" t="str">
        <f t="shared" si="13"/>
        <v/>
      </c>
      <c r="AS35" s="13" t="str">
        <f>IF(AA34="Flip",AR35,AQ35)</f>
        <v/>
      </c>
      <c r="AT35" s="13" t="str">
        <f>IF(AA34="Flip",AQ35,AR35)</f>
        <v/>
      </c>
      <c r="AU35" s="13" t="str">
        <f t="shared" si="16"/>
        <v/>
      </c>
      <c r="AW35" t="str">
        <f>IF(ISERROR(INDEX('CBB ESPN'!$N$4:$N$999,MATCH('CBB ESPN'!$S34,'CBB ESPN'!$M$4:$M$999,0)))*1=1,"",INDEX('CBB ESPN'!$N$4:$N$999,MATCH('CBB ESPN'!$S34,'CBB ESPN'!$M$4:$M$999,0)))</f>
        <v>SC</v>
      </c>
      <c r="AX35" t="str">
        <f>IF(ISERROR(INDEX('CBB ESPN'!$N$4:$N$999,MATCH('CBB ESPN'!$T34,'CBB ESPN'!$M$4:$M$999,0)))*1=1,"",INDEX('CBB ESPN'!$N$4:$N$999,MATCH('CBB ESPN'!$T34,'CBB ESPN'!$M$4:$M$999,0)))</f>
        <v>WV</v>
      </c>
      <c r="AY35" s="13" t="str">
        <f t="shared" si="3"/>
        <v/>
      </c>
      <c r="AZ35" s="13" t="str">
        <f t="shared" si="4"/>
        <v/>
      </c>
      <c r="BA35" s="13" t="str">
        <f t="shared" si="17"/>
        <v/>
      </c>
      <c r="BB35" s="13" t="str">
        <f t="shared" si="18"/>
        <v/>
      </c>
      <c r="BC35" s="13" t="str">
        <f t="shared" si="19"/>
        <v/>
      </c>
    </row>
    <row r="36" spans="12:55">
      <c r="L36" s="400"/>
      <c r="M36" t="s">
        <v>914</v>
      </c>
      <c r="N36" t="s">
        <v>1397</v>
      </c>
      <c r="P36" s="13" t="str">
        <f>'CBB Games'!S37</f>
        <v>146 v 508</v>
      </c>
      <c r="Q36" s="173" t="str">
        <f t="shared" si="21"/>
        <v/>
      </c>
      <c r="R36" s="173" t="str">
        <f t="shared" si="22"/>
        <v/>
      </c>
      <c r="S36" s="178" t="s">
        <v>265</v>
      </c>
      <c r="T36" s="156" t="s">
        <v>499</v>
      </c>
      <c r="U36" s="157">
        <v>0.58333333333333337</v>
      </c>
      <c r="V36" s="156" t="s">
        <v>1568</v>
      </c>
      <c r="W36" s="156" t="s">
        <v>1574</v>
      </c>
      <c r="X36" s="156" t="s">
        <v>1699</v>
      </c>
      <c r="Y36" s="174" t="s">
        <v>1242</v>
      </c>
      <c r="Z36" s="174">
        <v>721</v>
      </c>
      <c r="AA36" s="174"/>
      <c r="AB36" s="13" t="b">
        <f>ISNUMBER(SEARCH($AB$3,X35))</f>
        <v>0</v>
      </c>
      <c r="AC36" s="13" t="b">
        <f>ISNUMBER(SEARCH(AC$3,X35))</f>
        <v>0</v>
      </c>
      <c r="AD36" s="13" t="b">
        <f>ISNUMBER(SEARCH(AD$3,X35))</f>
        <v>0</v>
      </c>
      <c r="AE36" s="13" t="b">
        <f>ISNUMBER(SEARCH(AE$3,Y35))</f>
        <v>0</v>
      </c>
      <c r="AG36" t="str">
        <f>IF(ISERROR(INDEX('CBB ESPN'!$N$4:$N$999,MATCH('CBB ESPN'!S35,'CBB ESPN'!$M$4:$M$999,0)))*1=1,"",INDEX('CBB ESPN'!$N$4:$N$999,MATCH('CBB ESPN'!S35,'CBB ESPN'!$M$4:$M$999,0)))</f>
        <v/>
      </c>
      <c r="AH36" t="str">
        <f>IF(ISERROR(INDEX('CBB ESPN'!$N$4:$N$999,MATCH('CBB ESPN'!T35,'CBB ESPN'!$M$4:$M$999,0)))*1=1,"",INDEX('CBB ESPN'!$N$4:$N$999,MATCH('CBB ESPN'!T35,'CBB ESPN'!$M$4:$M$999,0)))</f>
        <v/>
      </c>
      <c r="AI36" s="13" t="str">
        <f t="shared" si="8"/>
        <v/>
      </c>
      <c r="AJ36" s="13" t="str">
        <f t="shared" si="9"/>
        <v/>
      </c>
      <c r="AK36" s="13" t="str">
        <f>IF(AA35="Flip",AJ36,AI36)</f>
        <v/>
      </c>
      <c r="AL36" s="13" t="str">
        <f>IF(AA35="Flip",AI36,AJ36)</f>
        <v/>
      </c>
      <c r="AM36" s="13" t="str">
        <f t="shared" si="2"/>
        <v/>
      </c>
      <c r="AO36" t="str">
        <f>IF(ISERROR(INDEX('CBB ESPN'!$N$4:$N$999,MATCH('CBB ESPN'!$S35,'CBB ESPN'!$M$4:$M$999,0)))*1=1,"",INDEX('CBB ESPN'!$N$4:$N$999,MATCH('CBB ESPN'!$S35,'CBB ESPN'!$M$4:$M$999,0)))</f>
        <v/>
      </c>
      <c r="AP36" t="str">
        <f>IF(ISERROR(INDEX('CBB ESPN'!$N$4:$N$999,MATCH('CBB ESPN'!$T35,'CBB ESPN'!$M$4:$M$999,0)))*1=1,"",INDEX('CBB ESPN'!$N$4:$N$999,MATCH('CBB ESPN'!$T35,'CBB ESPN'!$M$4:$M$999,0)))</f>
        <v/>
      </c>
      <c r="AQ36" s="13" t="str">
        <f t="shared" si="12"/>
        <v/>
      </c>
      <c r="AR36" s="13" t="str">
        <f t="shared" si="13"/>
        <v/>
      </c>
      <c r="AS36" s="13" t="str">
        <f>IF(AA35="Flip",AR36,AQ36)</f>
        <v/>
      </c>
      <c r="AT36" s="13" t="str">
        <f>IF(AA35="Flip",AQ36,AR36)</f>
        <v/>
      </c>
      <c r="AU36" s="13" t="str">
        <f t="shared" si="16"/>
        <v/>
      </c>
      <c r="AW36" t="str">
        <f>IF(ISERROR(INDEX('CBB ESPN'!$N$4:$N$999,MATCH('CBB ESPN'!$S35,'CBB ESPN'!$M$4:$M$999,0)))*1=1,"",INDEX('CBB ESPN'!$N$4:$N$999,MATCH('CBB ESPN'!$S35,'CBB ESPN'!$M$4:$M$999,0)))</f>
        <v/>
      </c>
      <c r="AX36" t="str">
        <f>IF(ISERROR(INDEX('CBB ESPN'!$N$4:$N$999,MATCH('CBB ESPN'!$T35,'CBB ESPN'!$M$4:$M$999,0)))*1=1,"",INDEX('CBB ESPN'!$N$4:$N$999,MATCH('CBB ESPN'!$T35,'CBB ESPN'!$M$4:$M$999,0)))</f>
        <v/>
      </c>
      <c r="AY36" s="13" t="str">
        <f t="shared" ref="AY36:AY67" si="23">IF(ISNUMBER(SEARCH(AY$3,AW36)),"Team DC","")</f>
        <v/>
      </c>
      <c r="AZ36" s="13" t="str">
        <f t="shared" ref="AZ36:AZ67" si="24">IF(ISNUMBER(SEARCH(AZ$3,AX36)),"Team DC","")</f>
        <v/>
      </c>
      <c r="BA36" s="13" t="str">
        <f t="shared" si="17"/>
        <v/>
      </c>
      <c r="BB36" s="13" t="str">
        <f t="shared" si="18"/>
        <v/>
      </c>
      <c r="BC36" s="13" t="str">
        <f t="shared" si="19"/>
        <v/>
      </c>
    </row>
    <row r="37" spans="12:55">
      <c r="L37" s="400"/>
      <c r="M37" t="s">
        <v>749</v>
      </c>
      <c r="N37" t="s">
        <v>1397</v>
      </c>
      <c r="O37" t="s">
        <v>1311</v>
      </c>
      <c r="P37" s="13" t="str">
        <f>'CBB Games'!S38</f>
        <v>293 v 126</v>
      </c>
      <c r="Q37" s="173" t="str">
        <f t="shared" si="21"/>
        <v/>
      </c>
      <c r="R37" s="173" t="str">
        <f t="shared" si="22"/>
        <v/>
      </c>
      <c r="S37" s="177" t="s">
        <v>1300</v>
      </c>
      <c r="T37" s="16" t="s">
        <v>422</v>
      </c>
      <c r="U37" s="155">
        <v>0.58333333333333337</v>
      </c>
      <c r="V37" s="16"/>
      <c r="W37" s="16"/>
      <c r="X37" s="172" t="s">
        <v>1688</v>
      </c>
      <c r="Y37" s="176" t="s">
        <v>1242</v>
      </c>
      <c r="Z37" s="176">
        <v>719</v>
      </c>
      <c r="AA37" s="176"/>
      <c r="AB37" s="13" t="b">
        <f>ISNUMBER(SEARCH($AB$3,X36))</f>
        <v>0</v>
      </c>
      <c r="AC37" s="13" t="b">
        <f>ISNUMBER(SEARCH(AC$3,X36))</f>
        <v>0</v>
      </c>
      <c r="AD37" s="13" t="b">
        <f>ISNUMBER(SEARCH(AD$3,X36))</f>
        <v>0</v>
      </c>
      <c r="AE37" s="13" t="b">
        <f>ISNUMBER(SEARCH(AE$3,Y36))</f>
        <v>0</v>
      </c>
      <c r="AG37" t="str">
        <f>IF(ISERROR(INDEX('CBB ESPN'!$N$4:$N$999,MATCH('CBB ESPN'!S36,'CBB ESPN'!$M$4:$M$999,0)))*1=1,"",INDEX('CBB ESPN'!$N$4:$N$999,MATCH('CBB ESPN'!S36,'CBB ESPN'!$M$4:$M$999,0)))</f>
        <v>GA</v>
      </c>
      <c r="AH37" t="str">
        <f>IF(ISERROR(INDEX('CBB ESPN'!$N$4:$N$999,MATCH('CBB ESPN'!T36,'CBB ESPN'!$M$4:$M$999,0)))*1=1,"",INDEX('CBB ESPN'!$N$4:$N$999,MATCH('CBB ESPN'!T36,'CBB ESPN'!$M$4:$M$999,0)))</f>
        <v>SC</v>
      </c>
      <c r="AI37" s="13" t="str">
        <f t="shared" si="8"/>
        <v/>
      </c>
      <c r="AJ37" s="13" t="str">
        <f t="shared" si="9"/>
        <v/>
      </c>
      <c r="AK37" s="13" t="str">
        <f>IF(AA36="Flip",AJ37,AI37)</f>
        <v/>
      </c>
      <c r="AL37" s="13" t="str">
        <f>IF(AA36="Flip",AI37,AJ37)</f>
        <v/>
      </c>
      <c r="AM37" s="13" t="str">
        <f t="shared" si="2"/>
        <v/>
      </c>
      <c r="AO37" t="str">
        <f>IF(ISERROR(INDEX('CBB ESPN'!$N$4:$N$999,MATCH('CBB ESPN'!$S36,'CBB ESPN'!$M$4:$M$999,0)))*1=1,"",INDEX('CBB ESPN'!$N$4:$N$999,MATCH('CBB ESPN'!$S36,'CBB ESPN'!$M$4:$M$999,0)))</f>
        <v>GA</v>
      </c>
      <c r="AP37" t="str">
        <f>IF(ISERROR(INDEX('CBB ESPN'!$N$4:$N$999,MATCH('CBB ESPN'!$T36,'CBB ESPN'!$M$4:$M$999,0)))*1=1,"",INDEX('CBB ESPN'!$N$4:$N$999,MATCH('CBB ESPN'!$T36,'CBB ESPN'!$M$4:$M$999,0)))</f>
        <v>SC</v>
      </c>
      <c r="AQ37" s="13" t="str">
        <f t="shared" si="12"/>
        <v/>
      </c>
      <c r="AR37" s="13" t="str">
        <f t="shared" si="13"/>
        <v/>
      </c>
      <c r="AS37" s="13" t="str">
        <f>IF(AA36="Flip",AR37,AQ37)</f>
        <v/>
      </c>
      <c r="AT37" s="13" t="str">
        <f>IF(AA36="Flip",AQ37,AR37)</f>
        <v/>
      </c>
      <c r="AU37" s="13" t="str">
        <f t="shared" si="16"/>
        <v/>
      </c>
      <c r="AW37" t="str">
        <f>IF(ISERROR(INDEX('CBB ESPN'!$N$4:$N$999,MATCH('CBB ESPN'!$S36,'CBB ESPN'!$M$4:$M$999,0)))*1=1,"",INDEX('CBB ESPN'!$N$4:$N$999,MATCH('CBB ESPN'!$S36,'CBB ESPN'!$M$4:$M$999,0)))</f>
        <v>GA</v>
      </c>
      <c r="AX37" t="str">
        <f>IF(ISERROR(INDEX('CBB ESPN'!$N$4:$N$999,MATCH('CBB ESPN'!$T36,'CBB ESPN'!$M$4:$M$999,0)))*1=1,"",INDEX('CBB ESPN'!$N$4:$N$999,MATCH('CBB ESPN'!$T36,'CBB ESPN'!$M$4:$M$999,0)))</f>
        <v>SC</v>
      </c>
      <c r="AY37" s="13" t="str">
        <f t="shared" si="23"/>
        <v/>
      </c>
      <c r="AZ37" s="13" t="str">
        <f t="shared" si="24"/>
        <v/>
      </c>
      <c r="BA37" s="13" t="str">
        <f t="shared" si="17"/>
        <v/>
      </c>
      <c r="BB37" s="13" t="str">
        <f t="shared" si="18"/>
        <v/>
      </c>
      <c r="BC37" s="13" t="str">
        <f t="shared" si="19"/>
        <v/>
      </c>
    </row>
    <row r="38" spans="12:55">
      <c r="L38" s="400"/>
      <c r="M38" t="s">
        <v>516</v>
      </c>
      <c r="N38" t="s">
        <v>1398</v>
      </c>
      <c r="P38" s="13" t="str">
        <f>'CBB Games'!S39</f>
        <v>236 v 128</v>
      </c>
      <c r="Q38" s="173" t="str">
        <f t="shared" si="21"/>
        <v/>
      </c>
      <c r="R38" s="173" t="str">
        <f t="shared" si="22"/>
        <v/>
      </c>
      <c r="S38" s="178" t="s">
        <v>932</v>
      </c>
      <c r="T38" s="156" t="s">
        <v>405</v>
      </c>
      <c r="U38" s="157">
        <v>0.60416666666666663</v>
      </c>
      <c r="V38" s="156" t="s">
        <v>1681</v>
      </c>
      <c r="W38" s="156"/>
      <c r="X38" s="156" t="s">
        <v>1706</v>
      </c>
      <c r="Y38" s="174" t="s">
        <v>1242</v>
      </c>
      <c r="Z38" s="174">
        <v>755</v>
      </c>
      <c r="AA38" s="174"/>
      <c r="AB38" s="13" t="b">
        <f>ISNUMBER(SEARCH($AB$3,X37))</f>
        <v>0</v>
      </c>
      <c r="AC38" s="13" t="b">
        <f>ISNUMBER(SEARCH(AC$3,X37))</f>
        <v>0</v>
      </c>
      <c r="AD38" s="13" t="b">
        <f>ISNUMBER(SEARCH(AD$3,X37))</f>
        <v>0</v>
      </c>
      <c r="AE38" s="13" t="b">
        <f>ISNUMBER(SEARCH(AE$3,Y37))</f>
        <v>0</v>
      </c>
      <c r="AG38" t="str">
        <f>IF(ISERROR(INDEX('CBB ESPN'!$N$4:$N$999,MATCH('CBB ESPN'!S37,'CBB ESPN'!$M$4:$M$999,0)))*1=1,"",INDEX('CBB ESPN'!$N$4:$N$999,MATCH('CBB ESPN'!S37,'CBB ESPN'!$M$4:$M$999,0)))</f>
        <v>NC</v>
      </c>
      <c r="AH38" t="str">
        <f>IF(ISERROR(INDEX('CBB ESPN'!$N$4:$N$999,MATCH('CBB ESPN'!T37,'CBB ESPN'!$M$4:$M$999,0)))*1=1,"",INDEX('CBB ESPN'!$N$4:$N$999,MATCH('CBB ESPN'!T37,'CBB ESPN'!$M$4:$M$999,0)))</f>
        <v>FL</v>
      </c>
      <c r="AI38" s="13" t="str">
        <f t="shared" si="8"/>
        <v/>
      </c>
      <c r="AJ38" s="13" t="str">
        <f t="shared" si="9"/>
        <v/>
      </c>
      <c r="AK38" s="13" t="str">
        <f>IF(AA37="Flip",AJ38,AI38)</f>
        <v/>
      </c>
      <c r="AL38" s="13" t="str">
        <f>IF(AA37="Flip",AI38,AJ38)</f>
        <v/>
      </c>
      <c r="AM38" s="13" t="str">
        <f t="shared" si="2"/>
        <v/>
      </c>
      <c r="AO38" t="str">
        <f>IF(ISERROR(INDEX('CBB ESPN'!$N$4:$N$999,MATCH('CBB ESPN'!$S37,'CBB ESPN'!$M$4:$M$999,0)))*1=1,"",INDEX('CBB ESPN'!$N$4:$N$999,MATCH('CBB ESPN'!$S37,'CBB ESPN'!$M$4:$M$999,0)))</f>
        <v>NC</v>
      </c>
      <c r="AP38" t="str">
        <f>IF(ISERROR(INDEX('CBB ESPN'!$N$4:$N$999,MATCH('CBB ESPN'!$T37,'CBB ESPN'!$M$4:$M$999,0)))*1=1,"",INDEX('CBB ESPN'!$N$4:$N$999,MATCH('CBB ESPN'!$T37,'CBB ESPN'!$M$4:$M$999,0)))</f>
        <v>FL</v>
      </c>
      <c r="AQ38" s="13" t="str">
        <f t="shared" si="12"/>
        <v/>
      </c>
      <c r="AR38" s="13" t="str">
        <f t="shared" si="13"/>
        <v/>
      </c>
      <c r="AS38" s="13" t="str">
        <f>IF(AA37="Flip",AR38,AQ38)</f>
        <v/>
      </c>
      <c r="AT38" s="13" t="str">
        <f>IF(AA37="Flip",AQ38,AR38)</f>
        <v/>
      </c>
      <c r="AU38" s="13" t="str">
        <f t="shared" si="16"/>
        <v/>
      </c>
      <c r="AW38" t="str">
        <f>IF(ISERROR(INDEX('CBB ESPN'!$N$4:$N$999,MATCH('CBB ESPN'!$S37,'CBB ESPN'!$M$4:$M$999,0)))*1=1,"",INDEX('CBB ESPN'!$N$4:$N$999,MATCH('CBB ESPN'!$S37,'CBB ESPN'!$M$4:$M$999,0)))</f>
        <v>NC</v>
      </c>
      <c r="AX38" t="str">
        <f>IF(ISERROR(INDEX('CBB ESPN'!$N$4:$N$999,MATCH('CBB ESPN'!$T37,'CBB ESPN'!$M$4:$M$999,0)))*1=1,"",INDEX('CBB ESPN'!$N$4:$N$999,MATCH('CBB ESPN'!$T37,'CBB ESPN'!$M$4:$M$999,0)))</f>
        <v>FL</v>
      </c>
      <c r="AY38" s="13" t="str">
        <f t="shared" si="23"/>
        <v/>
      </c>
      <c r="AZ38" s="13" t="str">
        <f t="shared" si="24"/>
        <v/>
      </c>
      <c r="BA38" s="13" t="str">
        <f t="shared" si="17"/>
        <v/>
      </c>
      <c r="BB38" s="13" t="str">
        <f t="shared" si="18"/>
        <v/>
      </c>
      <c r="BC38" s="13" t="str">
        <f t="shared" si="19"/>
        <v/>
      </c>
    </row>
    <row r="39" spans="12:55">
      <c r="L39" s="400"/>
      <c r="M39" t="s">
        <v>197</v>
      </c>
      <c r="N39" t="s">
        <v>1380</v>
      </c>
      <c r="O39" t="s">
        <v>1311</v>
      </c>
      <c r="P39" s="13" t="str">
        <f>'CBB Games'!S40</f>
        <v>66 v 73</v>
      </c>
      <c r="Q39" s="173" t="str">
        <f t="shared" si="21"/>
        <v/>
      </c>
      <c r="R39" s="173" t="str">
        <f t="shared" si="22"/>
        <v/>
      </c>
      <c r="S39" s="177" t="s">
        <v>404</v>
      </c>
      <c r="T39" s="16" t="s">
        <v>587</v>
      </c>
      <c r="U39" s="155">
        <v>0.61458333333333337</v>
      </c>
      <c r="V39" s="16"/>
      <c r="W39" s="16"/>
      <c r="X39" s="172" t="s">
        <v>1691</v>
      </c>
      <c r="Y39" s="176"/>
      <c r="Z39" s="176"/>
      <c r="AA39" s="176"/>
      <c r="AB39" s="13" t="b">
        <f>ISNUMBER(SEARCH($AB$3,X38))</f>
        <v>0</v>
      </c>
      <c r="AC39" s="13" t="b">
        <f>ISNUMBER(SEARCH(AC$3,X38))</f>
        <v>0</v>
      </c>
      <c r="AD39" s="13" t="b">
        <f>ISNUMBER(SEARCH(AD$3,X38))</f>
        <v>0</v>
      </c>
      <c r="AE39" s="13" t="b">
        <f>ISNUMBER(SEARCH(AE$3,Y38))</f>
        <v>0</v>
      </c>
      <c r="AG39" t="str">
        <f>IF(ISERROR(INDEX('CBB ESPN'!$N$4:$N$999,MATCH('CBB ESPN'!S38,'CBB ESPN'!$M$4:$M$999,0)))*1=1,"",INDEX('CBB ESPN'!$N$4:$N$999,MATCH('CBB ESPN'!S38,'CBB ESPN'!$M$4:$M$999,0)))</f>
        <v>CA</v>
      </c>
      <c r="AH39" t="str">
        <f>IF(ISERROR(INDEX('CBB ESPN'!$N$4:$N$999,MATCH('CBB ESPN'!T38,'CBB ESPN'!$M$4:$M$999,0)))*1=1,"",INDEX('CBB ESPN'!$N$4:$N$999,MATCH('CBB ESPN'!T38,'CBB ESPN'!$M$4:$M$999,0)))</f>
        <v>FL</v>
      </c>
      <c r="AI39" s="13" t="str">
        <f t="shared" si="8"/>
        <v/>
      </c>
      <c r="AJ39" s="13" t="str">
        <f t="shared" si="9"/>
        <v/>
      </c>
      <c r="AK39" s="13" t="str">
        <f>IF(AA38="Flip",AJ39,AI39)</f>
        <v/>
      </c>
      <c r="AL39" s="13" t="str">
        <f>IF(AA38="Flip",AI39,AJ39)</f>
        <v/>
      </c>
      <c r="AM39" s="13" t="str">
        <f t="shared" si="2"/>
        <v/>
      </c>
      <c r="AO39" t="str">
        <f>IF(ISERROR(INDEX('CBB ESPN'!$N$4:$N$999,MATCH('CBB ESPN'!$S38,'CBB ESPN'!$M$4:$M$999,0)))*1=1,"",INDEX('CBB ESPN'!$N$4:$N$999,MATCH('CBB ESPN'!$S38,'CBB ESPN'!$M$4:$M$999,0)))</f>
        <v>CA</v>
      </c>
      <c r="AP39" t="str">
        <f>IF(ISERROR(INDEX('CBB ESPN'!$N$4:$N$999,MATCH('CBB ESPN'!$T38,'CBB ESPN'!$M$4:$M$999,0)))*1=1,"",INDEX('CBB ESPN'!$N$4:$N$999,MATCH('CBB ESPN'!$T38,'CBB ESPN'!$M$4:$M$999,0)))</f>
        <v>FL</v>
      </c>
      <c r="AQ39" s="13" t="str">
        <f t="shared" si="12"/>
        <v/>
      </c>
      <c r="AR39" s="13" t="str">
        <f t="shared" si="13"/>
        <v/>
      </c>
      <c r="AS39" s="13" t="str">
        <f>IF(AA38="Flip",AR39,AQ39)</f>
        <v/>
      </c>
      <c r="AT39" s="13" t="str">
        <f>IF(AA38="Flip",AQ39,AR39)</f>
        <v/>
      </c>
      <c r="AU39" s="13" t="str">
        <f t="shared" si="16"/>
        <v/>
      </c>
      <c r="AW39" t="str">
        <f>IF(ISERROR(INDEX('CBB ESPN'!$N$4:$N$999,MATCH('CBB ESPN'!$S38,'CBB ESPN'!$M$4:$M$999,0)))*1=1,"",INDEX('CBB ESPN'!$N$4:$N$999,MATCH('CBB ESPN'!$S38,'CBB ESPN'!$M$4:$M$999,0)))</f>
        <v>CA</v>
      </c>
      <c r="AX39" t="str">
        <f>IF(ISERROR(INDEX('CBB ESPN'!$N$4:$N$999,MATCH('CBB ESPN'!$T38,'CBB ESPN'!$M$4:$M$999,0)))*1=1,"",INDEX('CBB ESPN'!$N$4:$N$999,MATCH('CBB ESPN'!$T38,'CBB ESPN'!$M$4:$M$999,0)))</f>
        <v>FL</v>
      </c>
      <c r="AY39" s="13" t="str">
        <f t="shared" si="23"/>
        <v/>
      </c>
      <c r="AZ39" s="13" t="str">
        <f t="shared" si="24"/>
        <v/>
      </c>
      <c r="BA39" s="13" t="str">
        <f t="shared" si="17"/>
        <v/>
      </c>
      <c r="BB39" s="13" t="str">
        <f t="shared" si="18"/>
        <v/>
      </c>
      <c r="BC39" s="13" t="str">
        <f t="shared" si="19"/>
        <v/>
      </c>
    </row>
    <row r="40" spans="12:55">
      <c r="L40" s="400"/>
      <c r="M40" t="s">
        <v>627</v>
      </c>
      <c r="N40" t="s">
        <v>1393</v>
      </c>
      <c r="O40" t="s">
        <v>1311</v>
      </c>
      <c r="P40" s="13" t="str">
        <f>'CBB Games'!S41</f>
        <v>0 v 134</v>
      </c>
      <c r="Q40" s="173" t="str">
        <f t="shared" si="21"/>
        <v/>
      </c>
      <c r="R40" s="173" t="str">
        <f t="shared" si="22"/>
        <v/>
      </c>
      <c r="S40" s="178" t="s">
        <v>1717</v>
      </c>
      <c r="T40" s="156" t="s">
        <v>547</v>
      </c>
      <c r="U40" s="157">
        <v>0.625</v>
      </c>
      <c r="V40" s="156" t="s">
        <v>1568</v>
      </c>
      <c r="W40" s="156"/>
      <c r="X40" s="156" t="s">
        <v>1718</v>
      </c>
      <c r="Y40" s="174"/>
      <c r="Z40" s="174"/>
      <c r="AA40" s="174"/>
      <c r="AB40" s="13" t="b">
        <f>ISNUMBER(SEARCH($AB$3,X39))</f>
        <v>0</v>
      </c>
      <c r="AC40" s="13" t="b">
        <f>ISNUMBER(SEARCH(AC$3,X39))</f>
        <v>0</v>
      </c>
      <c r="AD40" s="13" t="b">
        <f>ISNUMBER(SEARCH(AD$3,X39))</f>
        <v>0</v>
      </c>
      <c r="AE40" s="13" t="b">
        <f>ISNUMBER(SEARCH(AE$3,Y39))</f>
        <v>0</v>
      </c>
      <c r="AG40" t="str">
        <f>IF(ISERROR(INDEX('CBB ESPN'!$N$4:$N$999,MATCH('CBB ESPN'!S39,'CBB ESPN'!$M$4:$M$999,0)))*1=1,"",INDEX('CBB ESPN'!$N$4:$N$999,MATCH('CBB ESPN'!S39,'CBB ESPN'!$M$4:$M$999,0)))</f>
        <v>CO</v>
      </c>
      <c r="AH40" t="str">
        <f>IF(ISERROR(INDEX('CBB ESPN'!$N$4:$N$999,MATCH('CBB ESPN'!T39,'CBB ESPN'!$M$4:$M$999,0)))*1=1,"",INDEX('CBB ESPN'!$N$4:$N$999,MATCH('CBB ESPN'!T39,'CBB ESPN'!$M$4:$M$999,0)))</f>
        <v>NE</v>
      </c>
      <c r="AI40" s="13" t="str">
        <f t="shared" si="8"/>
        <v/>
      </c>
      <c r="AJ40" s="13" t="str">
        <f t="shared" si="9"/>
        <v/>
      </c>
      <c r="AK40" s="13" t="str">
        <f>IF(AA39="Flip",AJ40,AI40)</f>
        <v/>
      </c>
      <c r="AL40" s="13" t="str">
        <f>IF(AA39="Flip",AI40,AJ40)</f>
        <v/>
      </c>
      <c r="AM40" s="13" t="str">
        <f t="shared" si="2"/>
        <v/>
      </c>
      <c r="AO40" t="str">
        <f>IF(ISERROR(INDEX('CBB ESPN'!$N$4:$N$999,MATCH('CBB ESPN'!$S39,'CBB ESPN'!$M$4:$M$999,0)))*1=1,"",INDEX('CBB ESPN'!$N$4:$N$999,MATCH('CBB ESPN'!$S39,'CBB ESPN'!$M$4:$M$999,0)))</f>
        <v>CO</v>
      </c>
      <c r="AP40" t="str">
        <f>IF(ISERROR(INDEX('CBB ESPN'!$N$4:$N$999,MATCH('CBB ESPN'!$T39,'CBB ESPN'!$M$4:$M$999,0)))*1=1,"",INDEX('CBB ESPN'!$N$4:$N$999,MATCH('CBB ESPN'!$T39,'CBB ESPN'!$M$4:$M$999,0)))</f>
        <v>NE</v>
      </c>
      <c r="AQ40" s="13" t="str">
        <f t="shared" si="12"/>
        <v/>
      </c>
      <c r="AR40" s="13" t="str">
        <f t="shared" si="13"/>
        <v/>
      </c>
      <c r="AS40" s="13" t="str">
        <f>IF(AA39="Flip",AR40,AQ40)</f>
        <v/>
      </c>
      <c r="AT40" s="13" t="str">
        <f>IF(AA39="Flip",AQ40,AR40)</f>
        <v/>
      </c>
      <c r="AU40" s="13" t="str">
        <f t="shared" si="16"/>
        <v/>
      </c>
      <c r="AW40" t="str">
        <f>IF(ISERROR(INDEX('CBB ESPN'!$N$4:$N$999,MATCH('CBB ESPN'!$S39,'CBB ESPN'!$M$4:$M$999,0)))*1=1,"",INDEX('CBB ESPN'!$N$4:$N$999,MATCH('CBB ESPN'!$S39,'CBB ESPN'!$M$4:$M$999,0)))</f>
        <v>CO</v>
      </c>
      <c r="AX40" t="str">
        <f>IF(ISERROR(INDEX('CBB ESPN'!$N$4:$N$999,MATCH('CBB ESPN'!$T39,'CBB ESPN'!$M$4:$M$999,0)))*1=1,"",INDEX('CBB ESPN'!$N$4:$N$999,MATCH('CBB ESPN'!$T39,'CBB ESPN'!$M$4:$M$999,0)))</f>
        <v>NE</v>
      </c>
      <c r="AY40" s="13" t="str">
        <f t="shared" si="23"/>
        <v/>
      </c>
      <c r="AZ40" s="13" t="str">
        <f t="shared" si="24"/>
        <v/>
      </c>
      <c r="BA40" s="13" t="str">
        <f t="shared" si="17"/>
        <v/>
      </c>
      <c r="BB40" s="13" t="str">
        <f t="shared" si="18"/>
        <v/>
      </c>
      <c r="BC40" s="13" t="str">
        <f t="shared" si="19"/>
        <v/>
      </c>
    </row>
    <row r="41" spans="12:55">
      <c r="L41" s="400"/>
      <c r="M41" t="s">
        <v>22</v>
      </c>
      <c r="N41" t="s">
        <v>1399</v>
      </c>
      <c r="O41" t="s">
        <v>1311</v>
      </c>
      <c r="P41" s="13" t="str">
        <f>'CBB Games'!S42</f>
        <v>86 v 106</v>
      </c>
      <c r="Q41" s="173" t="str">
        <f t="shared" si="21"/>
        <v/>
      </c>
      <c r="R41" s="173" t="str">
        <f t="shared" si="22"/>
        <v/>
      </c>
      <c r="S41" s="177" t="s">
        <v>830</v>
      </c>
      <c r="T41" s="16" t="s">
        <v>260</v>
      </c>
      <c r="U41" s="155">
        <v>0.625</v>
      </c>
      <c r="V41" s="16" t="s">
        <v>1684</v>
      </c>
      <c r="W41" s="16"/>
      <c r="X41" s="172" t="s">
        <v>1685</v>
      </c>
      <c r="Y41" s="176" t="s">
        <v>1242</v>
      </c>
      <c r="Z41" s="176">
        <v>747</v>
      </c>
      <c r="AA41" s="176"/>
      <c r="AB41" s="13" t="b">
        <f>ISNUMBER(SEARCH($AB$3,X40))</f>
        <v>0</v>
      </c>
      <c r="AC41" s="13" t="b">
        <f>ISNUMBER(SEARCH(AC$3,X40))</f>
        <v>0</v>
      </c>
      <c r="AD41" s="13" t="b">
        <f>ISNUMBER(SEARCH(AD$3,X40))</f>
        <v>0</v>
      </c>
      <c r="AE41" s="13" t="b">
        <f>ISNUMBER(SEARCH(AE$3,Y40))</f>
        <v>0</v>
      </c>
      <c r="AG41" t="str">
        <f>IF(ISERROR(INDEX('CBB ESPN'!$N$4:$N$999,MATCH('CBB ESPN'!S40,'CBB ESPN'!$M$4:$M$999,0)))*1=1,"",INDEX('CBB ESPN'!$N$4:$N$999,MATCH('CBB ESPN'!S40,'CBB ESPN'!$M$4:$M$999,0)))</f>
        <v>FL</v>
      </c>
      <c r="AH41" t="str">
        <f>IF(ISERROR(INDEX('CBB ESPN'!$N$4:$N$999,MATCH('CBB ESPN'!T40,'CBB ESPN'!$M$4:$M$999,0)))*1=1,"",INDEX('CBB ESPN'!$N$4:$N$999,MATCH('CBB ESPN'!T40,'CBB ESPN'!$M$4:$M$999,0)))</f>
        <v>FL</v>
      </c>
      <c r="AI41" s="13" t="str">
        <f t="shared" si="8"/>
        <v/>
      </c>
      <c r="AJ41" s="13" t="str">
        <f t="shared" si="9"/>
        <v/>
      </c>
      <c r="AK41" s="13" t="str">
        <f>IF(AA40="Flip",AJ41,AI41)</f>
        <v/>
      </c>
      <c r="AL41" s="13" t="str">
        <f>IF(AA40="Flip",AI41,AJ41)</f>
        <v/>
      </c>
      <c r="AM41" s="13" t="str">
        <f t="shared" si="2"/>
        <v/>
      </c>
      <c r="AO41" t="str">
        <f>IF(ISERROR(INDEX('CBB ESPN'!$N$4:$N$999,MATCH('CBB ESPN'!$S40,'CBB ESPN'!$M$4:$M$999,0)))*1=1,"",INDEX('CBB ESPN'!$N$4:$N$999,MATCH('CBB ESPN'!$S40,'CBB ESPN'!$M$4:$M$999,0)))</f>
        <v>FL</v>
      </c>
      <c r="AP41" t="str">
        <f>IF(ISERROR(INDEX('CBB ESPN'!$N$4:$N$999,MATCH('CBB ESPN'!$T40,'CBB ESPN'!$M$4:$M$999,0)))*1=1,"",INDEX('CBB ESPN'!$N$4:$N$999,MATCH('CBB ESPN'!$T40,'CBB ESPN'!$M$4:$M$999,0)))</f>
        <v>FL</v>
      </c>
      <c r="AQ41" s="13" t="str">
        <f t="shared" si="12"/>
        <v/>
      </c>
      <c r="AR41" s="13" t="str">
        <f t="shared" si="13"/>
        <v/>
      </c>
      <c r="AS41" s="13" t="str">
        <f>IF(AA40="Flip",AR41,AQ41)</f>
        <v/>
      </c>
      <c r="AT41" s="13" t="str">
        <f>IF(AA40="Flip",AQ41,AR41)</f>
        <v/>
      </c>
      <c r="AU41" s="13" t="str">
        <f t="shared" si="16"/>
        <v/>
      </c>
      <c r="AW41" t="str">
        <f>IF(ISERROR(INDEX('CBB ESPN'!$N$4:$N$999,MATCH('CBB ESPN'!$S40,'CBB ESPN'!$M$4:$M$999,0)))*1=1,"",INDEX('CBB ESPN'!$N$4:$N$999,MATCH('CBB ESPN'!$S40,'CBB ESPN'!$M$4:$M$999,0)))</f>
        <v>FL</v>
      </c>
      <c r="AX41" t="str">
        <f>IF(ISERROR(INDEX('CBB ESPN'!$N$4:$N$999,MATCH('CBB ESPN'!$T40,'CBB ESPN'!$M$4:$M$999,0)))*1=1,"",INDEX('CBB ESPN'!$N$4:$N$999,MATCH('CBB ESPN'!$T40,'CBB ESPN'!$M$4:$M$999,0)))</f>
        <v>FL</v>
      </c>
      <c r="AY41" s="13" t="str">
        <f t="shared" si="23"/>
        <v/>
      </c>
      <c r="AZ41" s="13" t="str">
        <f t="shared" si="24"/>
        <v/>
      </c>
      <c r="BA41" s="13" t="str">
        <f t="shared" si="17"/>
        <v/>
      </c>
      <c r="BB41" s="13" t="str">
        <f t="shared" si="18"/>
        <v/>
      </c>
      <c r="BC41" s="13" t="str">
        <f t="shared" si="19"/>
        <v/>
      </c>
    </row>
    <row r="42" spans="12:55">
      <c r="L42" s="400"/>
      <c r="M42" t="s">
        <v>1388</v>
      </c>
      <c r="N42" t="s">
        <v>1400</v>
      </c>
      <c r="O42" t="s">
        <v>1311</v>
      </c>
      <c r="P42" s="13" t="str">
        <f>'CBB Games'!S43</f>
        <v>152 v 189</v>
      </c>
      <c r="Q42" s="173" t="str">
        <f t="shared" si="21"/>
        <v/>
      </c>
      <c r="R42" s="173" t="str">
        <f t="shared" si="22"/>
        <v/>
      </c>
      <c r="S42" s="178" t="s">
        <v>1235</v>
      </c>
      <c r="T42" s="156" t="s">
        <v>409</v>
      </c>
      <c r="U42" s="157">
        <v>0.625</v>
      </c>
      <c r="V42" s="156" t="s">
        <v>1719</v>
      </c>
      <c r="W42" s="156" t="s">
        <v>1570</v>
      </c>
      <c r="X42" s="156" t="s">
        <v>1720</v>
      </c>
      <c r="Y42" s="174"/>
      <c r="Z42" s="174"/>
      <c r="AA42" s="174"/>
      <c r="AB42" s="13" t="b">
        <f>ISNUMBER(SEARCH($AB$3,X41))</f>
        <v>0</v>
      </c>
      <c r="AC42" s="13" t="b">
        <f>ISNUMBER(SEARCH(AC$3,X41))</f>
        <v>0</v>
      </c>
      <c r="AD42" s="13" t="b">
        <f>ISNUMBER(SEARCH(AD$3,X41))</f>
        <v>0</v>
      </c>
      <c r="AE42" s="13" t="b">
        <f>ISNUMBER(SEARCH(AE$3,Y41))</f>
        <v>0</v>
      </c>
      <c r="AG42" t="str">
        <f>IF(ISERROR(INDEX('CBB ESPN'!$N$4:$N$999,MATCH('CBB ESPN'!S41,'CBB ESPN'!$M$4:$M$999,0)))*1=1,"",INDEX('CBB ESPN'!$N$4:$N$999,MATCH('CBB ESPN'!S41,'CBB ESPN'!$M$4:$M$999,0)))</f>
        <v>NC</v>
      </c>
      <c r="AH42" t="str">
        <f>IF(ISERROR(INDEX('CBB ESPN'!$N$4:$N$999,MATCH('CBB ESPN'!T41,'CBB ESPN'!$M$4:$M$999,0)))*1=1,"",INDEX('CBB ESPN'!$N$4:$N$999,MATCH('CBB ESPN'!T41,'CBB ESPN'!$M$4:$M$999,0)))</f>
        <v>NC</v>
      </c>
      <c r="AI42" s="13" t="str">
        <f t="shared" si="8"/>
        <v/>
      </c>
      <c r="AJ42" s="13" t="str">
        <f t="shared" si="9"/>
        <v/>
      </c>
      <c r="AK42" s="13" t="str">
        <f>IF(AA41="Flip",AJ42,AI42)</f>
        <v/>
      </c>
      <c r="AL42" s="13" t="str">
        <f>IF(AA41="Flip",AI42,AJ42)</f>
        <v/>
      </c>
      <c r="AM42" s="13" t="str">
        <f t="shared" si="2"/>
        <v/>
      </c>
      <c r="AO42" t="str">
        <f>IF(ISERROR(INDEX('CBB ESPN'!$N$4:$N$999,MATCH('CBB ESPN'!$S41,'CBB ESPN'!$M$4:$M$999,0)))*1=1,"",INDEX('CBB ESPN'!$N$4:$N$999,MATCH('CBB ESPN'!$S41,'CBB ESPN'!$M$4:$M$999,0)))</f>
        <v>NC</v>
      </c>
      <c r="AP42" t="str">
        <f>IF(ISERROR(INDEX('CBB ESPN'!$N$4:$N$999,MATCH('CBB ESPN'!$T41,'CBB ESPN'!$M$4:$M$999,0)))*1=1,"",INDEX('CBB ESPN'!$N$4:$N$999,MATCH('CBB ESPN'!$T41,'CBB ESPN'!$M$4:$M$999,0)))</f>
        <v>NC</v>
      </c>
      <c r="AQ42" s="13" t="str">
        <f t="shared" si="12"/>
        <v/>
      </c>
      <c r="AR42" s="13" t="str">
        <f t="shared" si="13"/>
        <v/>
      </c>
      <c r="AS42" s="13" t="str">
        <f>IF(AA41="Flip",AR42,AQ42)</f>
        <v/>
      </c>
      <c r="AT42" s="13" t="str">
        <f>IF(AA41="Flip",AQ42,AR42)</f>
        <v/>
      </c>
      <c r="AU42" s="13" t="str">
        <f t="shared" si="16"/>
        <v/>
      </c>
      <c r="AW42" t="str">
        <f>IF(ISERROR(INDEX('CBB ESPN'!$N$4:$N$999,MATCH('CBB ESPN'!$S41,'CBB ESPN'!$M$4:$M$999,0)))*1=1,"",INDEX('CBB ESPN'!$N$4:$N$999,MATCH('CBB ESPN'!$S41,'CBB ESPN'!$M$4:$M$999,0)))</f>
        <v>NC</v>
      </c>
      <c r="AX42" t="str">
        <f>IF(ISERROR(INDEX('CBB ESPN'!$N$4:$N$999,MATCH('CBB ESPN'!$T41,'CBB ESPN'!$M$4:$M$999,0)))*1=1,"",INDEX('CBB ESPN'!$N$4:$N$999,MATCH('CBB ESPN'!$T41,'CBB ESPN'!$M$4:$M$999,0)))</f>
        <v>NC</v>
      </c>
      <c r="AY42" s="13" t="str">
        <f t="shared" si="23"/>
        <v/>
      </c>
      <c r="AZ42" s="13" t="str">
        <f t="shared" si="24"/>
        <v/>
      </c>
      <c r="BA42" s="13" t="str">
        <f t="shared" si="17"/>
        <v/>
      </c>
      <c r="BB42" s="13" t="str">
        <f t="shared" si="18"/>
        <v/>
      </c>
      <c r="BC42" s="13" t="str">
        <f t="shared" si="19"/>
        <v/>
      </c>
    </row>
    <row r="43" spans="12:55">
      <c r="L43" s="400"/>
      <c r="M43" t="s">
        <v>818</v>
      </c>
      <c r="N43" t="s">
        <v>1400</v>
      </c>
      <c r="O43" t="s">
        <v>1311</v>
      </c>
      <c r="P43" s="13" t="str">
        <f>'CBB Games'!S44</f>
        <v>445 v 294</v>
      </c>
      <c r="Q43" s="173" t="str">
        <f t="shared" si="21"/>
        <v/>
      </c>
      <c r="R43" s="173" t="str">
        <f t="shared" si="22"/>
        <v/>
      </c>
      <c r="S43" s="177" t="s">
        <v>1128</v>
      </c>
      <c r="T43" s="16" t="s">
        <v>492</v>
      </c>
      <c r="U43" s="155">
        <v>0.625</v>
      </c>
      <c r="V43" s="16" t="s">
        <v>1698</v>
      </c>
      <c r="W43" s="16" t="s">
        <v>1575</v>
      </c>
      <c r="X43" s="172" t="s">
        <v>1721</v>
      </c>
      <c r="Y43" s="176"/>
      <c r="Z43" s="175"/>
      <c r="AA43" s="175"/>
      <c r="AB43" s="13" t="b">
        <f>ISNUMBER(SEARCH($AB$3,X42))</f>
        <v>0</v>
      </c>
      <c r="AC43" s="13" t="b">
        <f>ISNUMBER(SEARCH(AC$3,X42))</f>
        <v>0</v>
      </c>
      <c r="AD43" s="13" t="b">
        <f>ISNUMBER(SEARCH(AD$3,X42))</f>
        <v>0</v>
      </c>
      <c r="AE43" s="13" t="b">
        <f>ISNUMBER(SEARCH(AE$3,Y42))</f>
        <v>0</v>
      </c>
      <c r="AG43" t="str">
        <f>IF(ISERROR(INDEX('CBB ESPN'!$N$4:$N$999,MATCH('CBB ESPN'!S42,'CBB ESPN'!$M$4:$M$999,0)))*1=1,"",INDEX('CBB ESPN'!$N$4:$N$999,MATCH('CBB ESPN'!S42,'CBB ESPN'!$M$4:$M$999,0)))</f>
        <v>LA</v>
      </c>
      <c r="AH43" t="str">
        <f>IF(ISERROR(INDEX('CBB ESPN'!$N$4:$N$999,MATCH('CBB ESPN'!T42,'CBB ESPN'!$M$4:$M$999,0)))*1=1,"",INDEX('CBB ESPN'!$N$4:$N$999,MATCH('CBB ESPN'!T42,'CBB ESPN'!$M$4:$M$999,0)))</f>
        <v>IA</v>
      </c>
      <c r="AI43" s="13" t="str">
        <f t="shared" si="8"/>
        <v/>
      </c>
      <c r="AJ43" s="13" t="str">
        <f t="shared" si="9"/>
        <v/>
      </c>
      <c r="AK43" s="13" t="str">
        <f>IF(AA42="Flip",AJ43,AI43)</f>
        <v/>
      </c>
      <c r="AL43" s="13" t="str">
        <f>IF(AA42="Flip",AI43,AJ43)</f>
        <v/>
      </c>
      <c r="AM43" s="13" t="str">
        <f t="shared" si="2"/>
        <v/>
      </c>
      <c r="AO43" t="str">
        <f>IF(ISERROR(INDEX('CBB ESPN'!$N$4:$N$999,MATCH('CBB ESPN'!$S42,'CBB ESPN'!$M$4:$M$999,0)))*1=1,"",INDEX('CBB ESPN'!$N$4:$N$999,MATCH('CBB ESPN'!$S42,'CBB ESPN'!$M$4:$M$999,0)))</f>
        <v>LA</v>
      </c>
      <c r="AP43" t="str">
        <f>IF(ISERROR(INDEX('CBB ESPN'!$N$4:$N$999,MATCH('CBB ESPN'!$T42,'CBB ESPN'!$M$4:$M$999,0)))*1=1,"",INDEX('CBB ESPN'!$N$4:$N$999,MATCH('CBB ESPN'!$T42,'CBB ESPN'!$M$4:$M$999,0)))</f>
        <v>IA</v>
      </c>
      <c r="AQ43" s="13" t="str">
        <f t="shared" si="12"/>
        <v/>
      </c>
      <c r="AR43" s="13" t="str">
        <f t="shared" si="13"/>
        <v/>
      </c>
      <c r="AS43" s="13" t="str">
        <f>IF(AA42="Flip",AR43,AQ43)</f>
        <v/>
      </c>
      <c r="AT43" s="13" t="str">
        <f>IF(AA42="Flip",AQ43,AR43)</f>
        <v/>
      </c>
      <c r="AU43" s="13" t="str">
        <f t="shared" si="16"/>
        <v/>
      </c>
      <c r="AW43" t="str">
        <f>IF(ISERROR(INDEX('CBB ESPN'!$N$4:$N$999,MATCH('CBB ESPN'!$S42,'CBB ESPN'!$M$4:$M$999,0)))*1=1,"",INDEX('CBB ESPN'!$N$4:$N$999,MATCH('CBB ESPN'!$S42,'CBB ESPN'!$M$4:$M$999,0)))</f>
        <v>LA</v>
      </c>
      <c r="AX43" t="str">
        <f>IF(ISERROR(INDEX('CBB ESPN'!$N$4:$N$999,MATCH('CBB ESPN'!$T42,'CBB ESPN'!$M$4:$M$999,0)))*1=1,"",INDEX('CBB ESPN'!$N$4:$N$999,MATCH('CBB ESPN'!$T42,'CBB ESPN'!$M$4:$M$999,0)))</f>
        <v>IA</v>
      </c>
      <c r="AY43" s="13" t="str">
        <f t="shared" si="23"/>
        <v/>
      </c>
      <c r="AZ43" s="13" t="str">
        <f t="shared" si="24"/>
        <v/>
      </c>
      <c r="BA43" s="13" t="str">
        <f t="shared" si="17"/>
        <v/>
      </c>
      <c r="BB43" s="13" t="str">
        <f t="shared" si="18"/>
        <v/>
      </c>
      <c r="BC43" s="13" t="str">
        <f t="shared" si="19"/>
        <v/>
      </c>
    </row>
    <row r="44" spans="12:55">
      <c r="L44" s="400"/>
      <c r="M44" t="s">
        <v>1442</v>
      </c>
      <c r="N44" t="s">
        <v>1400</v>
      </c>
      <c r="O44" t="s">
        <v>1311</v>
      </c>
      <c r="P44" s="13" t="str">
        <f>'CBB Games'!S45</f>
        <v>405 v 253</v>
      </c>
      <c r="Q44" s="173" t="str">
        <f t="shared" si="21"/>
        <v/>
      </c>
      <c r="R44" s="173" t="str">
        <f t="shared" si="22"/>
        <v/>
      </c>
      <c r="S44" s="178" t="s">
        <v>1390</v>
      </c>
      <c r="T44" s="156" t="s">
        <v>553</v>
      </c>
      <c r="U44" s="157">
        <v>0.6875</v>
      </c>
      <c r="V44" s="156" t="s">
        <v>1233</v>
      </c>
      <c r="W44" s="156"/>
      <c r="X44" s="156" t="s">
        <v>1687</v>
      </c>
      <c r="Y44" s="174" t="s">
        <v>1242</v>
      </c>
      <c r="Z44" s="174">
        <v>733</v>
      </c>
      <c r="AA44" s="174"/>
      <c r="AB44" s="13" t="b">
        <f>ISNUMBER(SEARCH($AB$3,X43))</f>
        <v>0</v>
      </c>
      <c r="AC44" s="13" t="b">
        <f>ISNUMBER(SEARCH(AC$3,X43))</f>
        <v>0</v>
      </c>
      <c r="AD44" s="13" t="b">
        <f>ISNUMBER(SEARCH(AD$3,X43))</f>
        <v>0</v>
      </c>
      <c r="AE44" s="13" t="b">
        <f>ISNUMBER(SEARCH(AE$3,Y43))</f>
        <v>0</v>
      </c>
      <c r="AG44" t="str">
        <f>IF(ISERROR(INDEX('CBB ESPN'!$N$4:$N$999,MATCH('CBB ESPN'!S43,'CBB ESPN'!$M$4:$M$999,0)))*1=1,"",INDEX('CBB ESPN'!$N$4:$N$999,MATCH('CBB ESPN'!S43,'CBB ESPN'!$M$4:$M$999,0)))</f>
        <v>TX</v>
      </c>
      <c r="AH44" t="str">
        <f>IF(ISERROR(INDEX('CBB ESPN'!$N$4:$N$999,MATCH('CBB ESPN'!T43,'CBB ESPN'!$M$4:$M$999,0)))*1=1,"",INDEX('CBB ESPN'!$N$4:$N$999,MATCH('CBB ESPN'!T43,'CBB ESPN'!$M$4:$M$999,0)))</f>
        <v>NC</v>
      </c>
      <c r="AI44" s="13" t="str">
        <f t="shared" si="8"/>
        <v/>
      </c>
      <c r="AJ44" s="13" t="str">
        <f t="shared" si="9"/>
        <v/>
      </c>
      <c r="AK44" s="13" t="str">
        <f>IF(AA43="Flip",AJ44,AI44)</f>
        <v/>
      </c>
      <c r="AL44" s="13" t="str">
        <f>IF(AA43="Flip",AI44,AJ44)</f>
        <v/>
      </c>
      <c r="AM44" s="13" t="str">
        <f t="shared" si="2"/>
        <v/>
      </c>
      <c r="AO44" t="str">
        <f>IF(ISERROR(INDEX('CBB ESPN'!$N$4:$N$999,MATCH('CBB ESPN'!$S43,'CBB ESPN'!$M$4:$M$999,0)))*1=1,"",INDEX('CBB ESPN'!$N$4:$N$999,MATCH('CBB ESPN'!$S43,'CBB ESPN'!$M$4:$M$999,0)))</f>
        <v>TX</v>
      </c>
      <c r="AP44" t="str">
        <f>IF(ISERROR(INDEX('CBB ESPN'!$N$4:$N$999,MATCH('CBB ESPN'!$T43,'CBB ESPN'!$M$4:$M$999,0)))*1=1,"",INDEX('CBB ESPN'!$N$4:$N$999,MATCH('CBB ESPN'!$T43,'CBB ESPN'!$M$4:$M$999,0)))</f>
        <v>NC</v>
      </c>
      <c r="AQ44" s="13" t="str">
        <f t="shared" si="12"/>
        <v/>
      </c>
      <c r="AR44" s="13" t="str">
        <f t="shared" si="13"/>
        <v/>
      </c>
      <c r="AS44" s="13" t="str">
        <f>IF(AA43="Flip",AR44,AQ44)</f>
        <v/>
      </c>
      <c r="AT44" s="13" t="str">
        <f>IF(AA43="Flip",AQ44,AR44)</f>
        <v/>
      </c>
      <c r="AU44" s="13" t="str">
        <f t="shared" si="16"/>
        <v/>
      </c>
      <c r="AW44" t="str">
        <f>IF(ISERROR(INDEX('CBB ESPN'!$N$4:$N$999,MATCH('CBB ESPN'!$S43,'CBB ESPN'!$M$4:$M$999,0)))*1=1,"",INDEX('CBB ESPN'!$N$4:$N$999,MATCH('CBB ESPN'!$S43,'CBB ESPN'!$M$4:$M$999,0)))</f>
        <v>TX</v>
      </c>
      <c r="AX44" t="str">
        <f>IF(ISERROR(INDEX('CBB ESPN'!$N$4:$N$999,MATCH('CBB ESPN'!$T43,'CBB ESPN'!$M$4:$M$999,0)))*1=1,"",INDEX('CBB ESPN'!$N$4:$N$999,MATCH('CBB ESPN'!$T43,'CBB ESPN'!$M$4:$M$999,0)))</f>
        <v>NC</v>
      </c>
      <c r="AY44" s="13" t="str">
        <f t="shared" si="23"/>
        <v/>
      </c>
      <c r="AZ44" s="13" t="str">
        <f t="shared" si="24"/>
        <v/>
      </c>
      <c r="BA44" s="13" t="str">
        <f t="shared" si="17"/>
        <v/>
      </c>
      <c r="BB44" s="13" t="str">
        <f t="shared" si="18"/>
        <v/>
      </c>
      <c r="BC44" s="13" t="str">
        <f t="shared" si="19"/>
        <v/>
      </c>
    </row>
    <row r="45" spans="12:55">
      <c r="L45" s="400"/>
      <c r="M45" t="s">
        <v>1251</v>
      </c>
      <c r="N45" t="s">
        <v>1400</v>
      </c>
      <c r="O45" t="s">
        <v>1311</v>
      </c>
      <c r="P45" s="13" t="str">
        <f>'CBB Games'!S46</f>
        <v xml:space="preserve"> v </v>
      </c>
      <c r="Q45" s="173" t="str">
        <f t="shared" si="21"/>
        <v/>
      </c>
      <c r="R45" s="173" t="str">
        <f t="shared" si="22"/>
        <v/>
      </c>
      <c r="S45" s="177" t="s">
        <v>1198</v>
      </c>
      <c r="T45" s="16" t="s">
        <v>1198</v>
      </c>
      <c r="U45" s="155">
        <v>0.6875</v>
      </c>
      <c r="V45" s="16"/>
      <c r="W45" s="16"/>
      <c r="X45" s="172" t="s">
        <v>1704</v>
      </c>
      <c r="Y45" s="176"/>
      <c r="Z45" s="176"/>
      <c r="AA45" s="176"/>
      <c r="AB45" s="13" t="b">
        <f>ISNUMBER(SEARCH($AB$3,X44))</f>
        <v>0</v>
      </c>
      <c r="AC45" s="13" t="b">
        <f>ISNUMBER(SEARCH(AC$3,X44))</f>
        <v>0</v>
      </c>
      <c r="AD45" s="13" t="b">
        <f>ISNUMBER(SEARCH(AD$3,X44))</f>
        <v>0</v>
      </c>
      <c r="AE45" s="13" t="b">
        <f>ISNUMBER(SEARCH(AE$3,Y44))</f>
        <v>0</v>
      </c>
      <c r="AG45" t="str">
        <f>IF(ISERROR(INDEX('CBB ESPN'!$N$4:$N$999,MATCH('CBB ESPN'!S44,'CBB ESPN'!$M$4:$M$999,0)))*1=1,"",INDEX('CBB ESPN'!$N$4:$N$999,MATCH('CBB ESPN'!S44,'CBB ESPN'!$M$4:$M$999,0)))</f>
        <v>NY</v>
      </c>
      <c r="AH45" t="str">
        <f>IF(ISERROR(INDEX('CBB ESPN'!$N$4:$N$999,MATCH('CBB ESPN'!T44,'CBB ESPN'!$M$4:$M$999,0)))*1=1,"",INDEX('CBB ESPN'!$N$4:$N$999,MATCH('CBB ESPN'!T44,'CBB ESPN'!$M$4:$M$999,0)))</f>
        <v>WI</v>
      </c>
      <c r="AI45" s="13" t="str">
        <f t="shared" si="8"/>
        <v/>
      </c>
      <c r="AJ45" s="13" t="str">
        <f t="shared" si="9"/>
        <v/>
      </c>
      <c r="AK45" s="13" t="str">
        <f>IF(AA44="Flip",AJ45,AI45)</f>
        <v/>
      </c>
      <c r="AL45" s="13" t="str">
        <f>IF(AA44="Flip",AI45,AJ45)</f>
        <v/>
      </c>
      <c r="AM45" s="13" t="str">
        <f t="shared" si="2"/>
        <v/>
      </c>
      <c r="AO45" t="str">
        <f>IF(ISERROR(INDEX('CBB ESPN'!$N$4:$N$999,MATCH('CBB ESPN'!$S44,'CBB ESPN'!$M$4:$M$999,0)))*1=1,"",INDEX('CBB ESPN'!$N$4:$N$999,MATCH('CBB ESPN'!$S44,'CBB ESPN'!$M$4:$M$999,0)))</f>
        <v>NY</v>
      </c>
      <c r="AP45" t="str">
        <f>IF(ISERROR(INDEX('CBB ESPN'!$N$4:$N$999,MATCH('CBB ESPN'!$T44,'CBB ESPN'!$M$4:$M$999,0)))*1=1,"",INDEX('CBB ESPN'!$N$4:$N$999,MATCH('CBB ESPN'!$T44,'CBB ESPN'!$M$4:$M$999,0)))</f>
        <v>WI</v>
      </c>
      <c r="AQ45" s="13" t="str">
        <f t="shared" si="12"/>
        <v/>
      </c>
      <c r="AR45" s="13" t="str">
        <f t="shared" si="13"/>
        <v/>
      </c>
      <c r="AS45" s="13" t="str">
        <f>IF(AA44="Flip",AR45,AQ45)</f>
        <v/>
      </c>
      <c r="AT45" s="13" t="str">
        <f>IF(AA44="Flip",AQ45,AR45)</f>
        <v/>
      </c>
      <c r="AU45" s="13" t="str">
        <f t="shared" si="16"/>
        <v/>
      </c>
      <c r="AW45" t="str">
        <f>IF(ISERROR(INDEX('CBB ESPN'!$N$4:$N$999,MATCH('CBB ESPN'!$S44,'CBB ESPN'!$M$4:$M$999,0)))*1=1,"",INDEX('CBB ESPN'!$N$4:$N$999,MATCH('CBB ESPN'!$S44,'CBB ESPN'!$M$4:$M$999,0)))</f>
        <v>NY</v>
      </c>
      <c r="AX45" t="str">
        <f>IF(ISERROR(INDEX('CBB ESPN'!$N$4:$N$999,MATCH('CBB ESPN'!$T44,'CBB ESPN'!$M$4:$M$999,0)))*1=1,"",INDEX('CBB ESPN'!$N$4:$N$999,MATCH('CBB ESPN'!$T44,'CBB ESPN'!$M$4:$M$999,0)))</f>
        <v>WI</v>
      </c>
      <c r="AY45" s="13" t="str">
        <f t="shared" si="23"/>
        <v/>
      </c>
      <c r="AZ45" s="13" t="str">
        <f t="shared" si="24"/>
        <v/>
      </c>
      <c r="BA45" s="13" t="str">
        <f t="shared" si="17"/>
        <v/>
      </c>
      <c r="BB45" s="13" t="str">
        <f t="shared" si="18"/>
        <v/>
      </c>
      <c r="BC45" s="13" t="str">
        <f t="shared" si="19"/>
        <v/>
      </c>
    </row>
    <row r="46" spans="12:55">
      <c r="L46" s="400"/>
      <c r="M46" t="s">
        <v>251</v>
      </c>
      <c r="N46" t="s">
        <v>1400</v>
      </c>
      <c r="O46" t="s">
        <v>1311</v>
      </c>
      <c r="P46" s="13" t="str">
        <f>'CBB Games'!S47</f>
        <v>415 v 185</v>
      </c>
      <c r="Q46" s="173" t="str">
        <f t="shared" si="21"/>
        <v/>
      </c>
      <c r="R46" s="173" t="str">
        <f t="shared" si="22"/>
        <v/>
      </c>
      <c r="S46" s="178" t="s">
        <v>1369</v>
      </c>
      <c r="T46" s="156" t="s">
        <v>268</v>
      </c>
      <c r="U46" s="157">
        <v>0.6875</v>
      </c>
      <c r="V46" s="156" t="s">
        <v>1722</v>
      </c>
      <c r="W46" s="156" t="s">
        <v>1723</v>
      </c>
      <c r="X46" s="156" t="s">
        <v>1724</v>
      </c>
      <c r="Y46" s="174" t="s">
        <v>1242</v>
      </c>
      <c r="Z46" s="174">
        <v>723</v>
      </c>
      <c r="AA46" s="174"/>
      <c r="AB46" s="13" t="b">
        <f>ISNUMBER(SEARCH($AB$3,X45))</f>
        <v>0</v>
      </c>
      <c r="AC46" s="13" t="b">
        <f>ISNUMBER(SEARCH(AC$3,X45))</f>
        <v>0</v>
      </c>
      <c r="AD46" s="13" t="b">
        <f>ISNUMBER(SEARCH(AD$3,X45))</f>
        <v>0</v>
      </c>
      <c r="AE46" s="13" t="b">
        <f>ISNUMBER(SEARCH(AE$3,Y45))</f>
        <v>0</v>
      </c>
      <c r="AG46" t="str">
        <f>IF(ISERROR(INDEX('CBB ESPN'!$N$4:$N$999,MATCH('CBB ESPN'!S45,'CBB ESPN'!$M$4:$M$999,0)))*1=1,"",INDEX('CBB ESPN'!$N$4:$N$999,MATCH('CBB ESPN'!S45,'CBB ESPN'!$M$4:$M$999,0)))</f>
        <v/>
      </c>
      <c r="AH46" t="str">
        <f>IF(ISERROR(INDEX('CBB ESPN'!$N$4:$N$999,MATCH('CBB ESPN'!T45,'CBB ESPN'!$M$4:$M$999,0)))*1=1,"",INDEX('CBB ESPN'!$N$4:$N$999,MATCH('CBB ESPN'!T45,'CBB ESPN'!$M$4:$M$999,0)))</f>
        <v/>
      </c>
      <c r="AI46" s="13" t="str">
        <f t="shared" si="8"/>
        <v/>
      </c>
      <c r="AJ46" s="13" t="str">
        <f t="shared" si="9"/>
        <v/>
      </c>
      <c r="AK46" s="13" t="str">
        <f>IF(AA45="Flip",AJ46,AI46)</f>
        <v/>
      </c>
      <c r="AL46" s="13" t="str">
        <f>IF(AA45="Flip",AI46,AJ46)</f>
        <v/>
      </c>
      <c r="AM46" s="13" t="str">
        <f t="shared" si="2"/>
        <v/>
      </c>
      <c r="AO46" t="str">
        <f>IF(ISERROR(INDEX('CBB ESPN'!$N$4:$N$999,MATCH('CBB ESPN'!$S45,'CBB ESPN'!$M$4:$M$999,0)))*1=1,"",INDEX('CBB ESPN'!$N$4:$N$999,MATCH('CBB ESPN'!$S45,'CBB ESPN'!$M$4:$M$999,0)))</f>
        <v/>
      </c>
      <c r="AP46" t="str">
        <f>IF(ISERROR(INDEX('CBB ESPN'!$N$4:$N$999,MATCH('CBB ESPN'!$T45,'CBB ESPN'!$M$4:$M$999,0)))*1=1,"",INDEX('CBB ESPN'!$N$4:$N$999,MATCH('CBB ESPN'!$T45,'CBB ESPN'!$M$4:$M$999,0)))</f>
        <v/>
      </c>
      <c r="AQ46" s="13" t="str">
        <f t="shared" si="12"/>
        <v/>
      </c>
      <c r="AR46" s="13" t="str">
        <f t="shared" si="13"/>
        <v/>
      </c>
      <c r="AS46" s="13" t="str">
        <f>IF(AA45="Flip",AR46,AQ46)</f>
        <v/>
      </c>
      <c r="AT46" s="13" t="str">
        <f>IF(AA45="Flip",AQ46,AR46)</f>
        <v/>
      </c>
      <c r="AU46" s="13" t="str">
        <f t="shared" si="16"/>
        <v/>
      </c>
      <c r="AW46" t="str">
        <f>IF(ISERROR(INDEX('CBB ESPN'!$N$4:$N$999,MATCH('CBB ESPN'!$S45,'CBB ESPN'!$M$4:$M$999,0)))*1=1,"",INDEX('CBB ESPN'!$N$4:$N$999,MATCH('CBB ESPN'!$S45,'CBB ESPN'!$M$4:$M$999,0)))</f>
        <v/>
      </c>
      <c r="AX46" t="str">
        <f>IF(ISERROR(INDEX('CBB ESPN'!$N$4:$N$999,MATCH('CBB ESPN'!$T45,'CBB ESPN'!$M$4:$M$999,0)))*1=1,"",INDEX('CBB ESPN'!$N$4:$N$999,MATCH('CBB ESPN'!$T45,'CBB ESPN'!$M$4:$M$999,0)))</f>
        <v/>
      </c>
      <c r="AY46" s="13" t="str">
        <f t="shared" si="23"/>
        <v/>
      </c>
      <c r="AZ46" s="13" t="str">
        <f t="shared" si="24"/>
        <v/>
      </c>
      <c r="BA46" s="13" t="str">
        <f t="shared" si="17"/>
        <v/>
      </c>
      <c r="BB46" s="13" t="str">
        <f t="shared" si="18"/>
        <v/>
      </c>
      <c r="BC46" s="13" t="str">
        <f t="shared" si="19"/>
        <v/>
      </c>
    </row>
    <row r="47" spans="12:55">
      <c r="L47" s="400"/>
      <c r="M47" t="s">
        <v>1253</v>
      </c>
      <c r="N47" t="s">
        <v>1400</v>
      </c>
      <c r="O47" t="s">
        <v>1311</v>
      </c>
      <c r="P47" s="13" t="str">
        <f>'CBB Games'!S48</f>
        <v>296 v 402</v>
      </c>
      <c r="Q47" s="173" t="str">
        <f t="shared" si="21"/>
        <v/>
      </c>
      <c r="R47" s="173" t="str">
        <f t="shared" si="22"/>
        <v/>
      </c>
      <c r="S47" s="177" t="s">
        <v>775</v>
      </c>
      <c r="T47" s="16" t="s">
        <v>828</v>
      </c>
      <c r="U47" s="155">
        <v>0.70833333333333337</v>
      </c>
      <c r="V47" s="16"/>
      <c r="W47" s="16"/>
      <c r="X47" s="172" t="s">
        <v>1691</v>
      </c>
      <c r="Y47" s="176"/>
      <c r="Z47" s="176"/>
      <c r="AA47" s="176"/>
      <c r="AB47" s="13" t="b">
        <f>ISNUMBER(SEARCH($AB$3,X46))</f>
        <v>0</v>
      </c>
      <c r="AC47" s="13" t="b">
        <f>ISNUMBER(SEARCH(AC$3,X46))</f>
        <v>0</v>
      </c>
      <c r="AD47" s="13" t="b">
        <f>ISNUMBER(SEARCH(AD$3,X46))</f>
        <v>0</v>
      </c>
      <c r="AE47" s="13" t="b">
        <f>ISNUMBER(SEARCH(AE$3,Y46))</f>
        <v>0</v>
      </c>
      <c r="AG47" t="str">
        <f>IF(ISERROR(INDEX('CBB ESPN'!$N$4:$N$999,MATCH('CBB ESPN'!S46,'CBB ESPN'!$M$4:$M$999,0)))*1=1,"",INDEX('CBB ESPN'!$N$4:$N$999,MATCH('CBB ESPN'!S46,'CBB ESPN'!$M$4:$M$999,0)))</f>
        <v>LA</v>
      </c>
      <c r="AH47" t="str">
        <f>IF(ISERROR(INDEX('CBB ESPN'!$N$4:$N$999,MATCH('CBB ESPN'!T46,'CBB ESPN'!$M$4:$M$999,0)))*1=1,"",INDEX('CBB ESPN'!$N$4:$N$999,MATCH('CBB ESPN'!T46,'CBB ESPN'!$M$4:$M$999,0)))</f>
        <v>IN</v>
      </c>
      <c r="AI47" s="13" t="str">
        <f t="shared" si="8"/>
        <v/>
      </c>
      <c r="AJ47" s="13" t="str">
        <f t="shared" si="9"/>
        <v/>
      </c>
      <c r="AK47" s="13" t="str">
        <f>IF(AA46="Flip",AJ47,AI47)</f>
        <v/>
      </c>
      <c r="AL47" s="13" t="str">
        <f>IF(AA46="Flip",AI47,AJ47)</f>
        <v/>
      </c>
      <c r="AM47" s="13" t="str">
        <f t="shared" si="2"/>
        <v/>
      </c>
      <c r="AO47" t="str">
        <f>IF(ISERROR(INDEX('CBB ESPN'!$N$4:$N$999,MATCH('CBB ESPN'!$S46,'CBB ESPN'!$M$4:$M$999,0)))*1=1,"",INDEX('CBB ESPN'!$N$4:$N$999,MATCH('CBB ESPN'!$S46,'CBB ESPN'!$M$4:$M$999,0)))</f>
        <v>LA</v>
      </c>
      <c r="AP47" t="str">
        <f>IF(ISERROR(INDEX('CBB ESPN'!$N$4:$N$999,MATCH('CBB ESPN'!$T46,'CBB ESPN'!$M$4:$M$999,0)))*1=1,"",INDEX('CBB ESPN'!$N$4:$N$999,MATCH('CBB ESPN'!$T46,'CBB ESPN'!$M$4:$M$999,0)))</f>
        <v>IN</v>
      </c>
      <c r="AQ47" s="13" t="str">
        <f t="shared" si="12"/>
        <v/>
      </c>
      <c r="AR47" s="13" t="str">
        <f t="shared" si="13"/>
        <v/>
      </c>
      <c r="AS47" s="13" t="str">
        <f>IF(AA46="Flip",AR47,AQ47)</f>
        <v/>
      </c>
      <c r="AT47" s="13" t="str">
        <f>IF(AA46="Flip",AQ47,AR47)</f>
        <v/>
      </c>
      <c r="AU47" s="13" t="str">
        <f t="shared" si="16"/>
        <v/>
      </c>
      <c r="AW47" t="str">
        <f>IF(ISERROR(INDEX('CBB ESPN'!$N$4:$N$999,MATCH('CBB ESPN'!$S46,'CBB ESPN'!$M$4:$M$999,0)))*1=1,"",INDEX('CBB ESPN'!$N$4:$N$999,MATCH('CBB ESPN'!$S46,'CBB ESPN'!$M$4:$M$999,0)))</f>
        <v>LA</v>
      </c>
      <c r="AX47" t="str">
        <f>IF(ISERROR(INDEX('CBB ESPN'!$N$4:$N$999,MATCH('CBB ESPN'!$T46,'CBB ESPN'!$M$4:$M$999,0)))*1=1,"",INDEX('CBB ESPN'!$N$4:$N$999,MATCH('CBB ESPN'!$T46,'CBB ESPN'!$M$4:$M$999,0)))</f>
        <v>IN</v>
      </c>
      <c r="AY47" s="13" t="str">
        <f t="shared" si="23"/>
        <v/>
      </c>
      <c r="AZ47" s="13" t="str">
        <f t="shared" si="24"/>
        <v/>
      </c>
      <c r="BA47" s="13" t="str">
        <f t="shared" si="17"/>
        <v/>
      </c>
      <c r="BB47" s="13" t="str">
        <f t="shared" si="18"/>
        <v/>
      </c>
      <c r="BC47" s="13" t="str">
        <f t="shared" si="19"/>
        <v/>
      </c>
    </row>
    <row r="48" spans="12:55">
      <c r="L48" s="400"/>
      <c r="M48" t="s">
        <v>1130</v>
      </c>
      <c r="N48" t="s">
        <v>1378</v>
      </c>
      <c r="O48" t="s">
        <v>1311</v>
      </c>
      <c r="P48" s="13" t="str">
        <f>'CBB Games'!S49</f>
        <v>418 v 271</v>
      </c>
      <c r="Q48" s="173" t="str">
        <f t="shared" si="21"/>
        <v/>
      </c>
      <c r="R48" s="173" t="str">
        <f t="shared" si="22"/>
        <v/>
      </c>
      <c r="S48" s="178" t="s">
        <v>30</v>
      </c>
      <c r="T48" s="156" t="s">
        <v>286</v>
      </c>
      <c r="U48" s="157">
        <v>0.70833333333333337</v>
      </c>
      <c r="V48" s="156" t="s">
        <v>1681</v>
      </c>
      <c r="W48" s="156"/>
      <c r="X48" s="156" t="s">
        <v>1706</v>
      </c>
      <c r="Y48" s="174" t="s">
        <v>1242</v>
      </c>
      <c r="Z48" s="174">
        <v>757</v>
      </c>
      <c r="AA48" s="174"/>
      <c r="AB48" s="13" t="b">
        <f>ISNUMBER(SEARCH($AB$3,X47))</f>
        <v>0</v>
      </c>
      <c r="AC48" s="13" t="b">
        <f>ISNUMBER(SEARCH(AC$3,X47))</f>
        <v>0</v>
      </c>
      <c r="AD48" s="13" t="b">
        <f>ISNUMBER(SEARCH(AD$3,X47))</f>
        <v>0</v>
      </c>
      <c r="AE48" s="13" t="b">
        <f>ISNUMBER(SEARCH(AE$3,Y47))</f>
        <v>0</v>
      </c>
      <c r="AG48" t="str">
        <f>IF(ISERROR(INDEX('CBB ESPN'!$N$4:$N$999,MATCH('CBB ESPN'!S47,'CBB ESPN'!$M$4:$M$999,0)))*1=1,"",INDEX('CBB ESPN'!$N$4:$N$999,MATCH('CBB ESPN'!S47,'CBB ESPN'!$M$4:$M$999,0)))</f>
        <v>MA</v>
      </c>
      <c r="AH48" t="str">
        <f>IF(ISERROR(INDEX('CBB ESPN'!$N$4:$N$999,MATCH('CBB ESPN'!T47,'CBB ESPN'!$M$4:$M$999,0)))*1=1,"",INDEX('CBB ESPN'!$N$4:$N$999,MATCH('CBB ESPN'!T47,'CBB ESPN'!$M$4:$M$999,0)))</f>
        <v>IL</v>
      </c>
      <c r="AI48" s="13" t="str">
        <f t="shared" si="8"/>
        <v/>
      </c>
      <c r="AJ48" s="13" t="str">
        <f t="shared" si="9"/>
        <v/>
      </c>
      <c r="AK48" s="13" t="str">
        <f>IF(AA47="Flip",AJ48,AI48)</f>
        <v/>
      </c>
      <c r="AL48" s="13" t="str">
        <f>IF(AA47="Flip",AI48,AJ48)</f>
        <v/>
      </c>
      <c r="AM48" s="13" t="str">
        <f t="shared" si="2"/>
        <v/>
      </c>
      <c r="AO48" t="str">
        <f>IF(ISERROR(INDEX('CBB ESPN'!$N$4:$N$999,MATCH('CBB ESPN'!$S47,'CBB ESPN'!$M$4:$M$999,0)))*1=1,"",INDEX('CBB ESPN'!$N$4:$N$999,MATCH('CBB ESPN'!$S47,'CBB ESPN'!$M$4:$M$999,0)))</f>
        <v>MA</v>
      </c>
      <c r="AP48" t="str">
        <f>IF(ISERROR(INDEX('CBB ESPN'!$N$4:$N$999,MATCH('CBB ESPN'!$T47,'CBB ESPN'!$M$4:$M$999,0)))*1=1,"",INDEX('CBB ESPN'!$N$4:$N$999,MATCH('CBB ESPN'!$T47,'CBB ESPN'!$M$4:$M$999,0)))</f>
        <v>IL</v>
      </c>
      <c r="AQ48" s="13" t="str">
        <f t="shared" si="12"/>
        <v/>
      </c>
      <c r="AR48" s="13" t="str">
        <f t="shared" si="13"/>
        <v>Team IL</v>
      </c>
      <c r="AS48" s="13" t="str">
        <f>IF(AA47="Flip",AR48,AQ48)</f>
        <v/>
      </c>
      <c r="AT48" s="13" t="str">
        <f>IF(AA47="Flip",AQ48,AR48)</f>
        <v>Team IL</v>
      </c>
      <c r="AU48" s="13" t="str">
        <f t="shared" si="16"/>
        <v/>
      </c>
      <c r="AW48" t="str">
        <f>IF(ISERROR(INDEX('CBB ESPN'!$N$4:$N$999,MATCH('CBB ESPN'!$S47,'CBB ESPN'!$M$4:$M$999,0)))*1=1,"",INDEX('CBB ESPN'!$N$4:$N$999,MATCH('CBB ESPN'!$S47,'CBB ESPN'!$M$4:$M$999,0)))</f>
        <v>MA</v>
      </c>
      <c r="AX48" t="str">
        <f>IF(ISERROR(INDEX('CBB ESPN'!$N$4:$N$999,MATCH('CBB ESPN'!$T47,'CBB ESPN'!$M$4:$M$999,0)))*1=1,"",INDEX('CBB ESPN'!$N$4:$N$999,MATCH('CBB ESPN'!$T47,'CBB ESPN'!$M$4:$M$999,0)))</f>
        <v>IL</v>
      </c>
      <c r="AY48" s="13" t="str">
        <f t="shared" si="23"/>
        <v/>
      </c>
      <c r="AZ48" s="13" t="str">
        <f t="shared" si="24"/>
        <v/>
      </c>
      <c r="BA48" s="13" t="str">
        <f t="shared" si="17"/>
        <v/>
      </c>
      <c r="BB48" s="13" t="str">
        <f t="shared" si="18"/>
        <v/>
      </c>
      <c r="BC48" s="13" t="str">
        <f t="shared" si="19"/>
        <v/>
      </c>
    </row>
    <row r="49" spans="12:55">
      <c r="L49" s="400"/>
      <c r="M49" t="s">
        <v>912</v>
      </c>
      <c r="N49" t="s">
        <v>1380</v>
      </c>
      <c r="O49" t="s">
        <v>1311</v>
      </c>
      <c r="P49" s="13" t="str">
        <f>'CBB Games'!S50</f>
        <v>125 v 263</v>
      </c>
      <c r="Q49" s="173" t="str">
        <f t="shared" si="21"/>
        <v/>
      </c>
      <c r="R49" s="173" t="str">
        <f t="shared" si="22"/>
        <v/>
      </c>
      <c r="S49" s="177" t="s">
        <v>610</v>
      </c>
      <c r="T49" s="16" t="s">
        <v>157</v>
      </c>
      <c r="U49" s="155">
        <v>0.70833333333333337</v>
      </c>
      <c r="V49" s="16" t="s">
        <v>1682</v>
      </c>
      <c r="W49" s="16" t="s">
        <v>1575</v>
      </c>
      <c r="X49" s="172" t="s">
        <v>1725</v>
      </c>
      <c r="Y49" s="176" t="s">
        <v>1242</v>
      </c>
      <c r="Z49" s="176" t="s">
        <v>1679</v>
      </c>
      <c r="AA49" s="176"/>
      <c r="AB49" s="13" t="b">
        <f>ISNUMBER(SEARCH($AB$3,X48))</f>
        <v>0</v>
      </c>
      <c r="AC49" s="13" t="b">
        <f>ISNUMBER(SEARCH(AC$3,X48))</f>
        <v>0</v>
      </c>
      <c r="AD49" s="13" t="b">
        <f>ISNUMBER(SEARCH(AD$3,X48))</f>
        <v>0</v>
      </c>
      <c r="AE49" s="13" t="b">
        <f>ISNUMBER(SEARCH(AE$3,Y48))</f>
        <v>0</v>
      </c>
      <c r="AG49" t="str">
        <f>IF(ISERROR(INDEX('CBB ESPN'!$N$4:$N$999,MATCH('CBB ESPN'!S48,'CBB ESPN'!$M$4:$M$999,0)))*1=1,"",INDEX('CBB ESPN'!$N$4:$N$999,MATCH('CBB ESPN'!S48,'CBB ESPN'!$M$4:$M$999,0)))</f>
        <v>TX</v>
      </c>
      <c r="AH49" t="str">
        <f>IF(ISERROR(INDEX('CBB ESPN'!$N$4:$N$999,MATCH('CBB ESPN'!T48,'CBB ESPN'!$M$4:$M$999,0)))*1=1,"",INDEX('CBB ESPN'!$N$4:$N$999,MATCH('CBB ESPN'!T48,'CBB ESPN'!$M$4:$M$999,0)))</f>
        <v>MO</v>
      </c>
      <c r="AI49" s="13" t="str">
        <f t="shared" ref="AI49:AI112" si="25">IF(ISNUMBER(SEARCH($AI$3,AG49)),"Team NJ","")</f>
        <v/>
      </c>
      <c r="AJ49" s="13" t="str">
        <f t="shared" ref="AJ49:AJ112" si="26">IF(ISNUMBER(SEARCH($AJ$3,AH49)),"Team NJ","")</f>
        <v/>
      </c>
      <c r="AK49" s="13" t="str">
        <f>IF(AA48="Flip",AJ49,AI49)</f>
        <v/>
      </c>
      <c r="AL49" s="13" t="str">
        <f>IF(AA48="Flip",AI49,AJ49)</f>
        <v/>
      </c>
      <c r="AM49" s="13" t="str">
        <f t="shared" ref="AM49:AM112" si="27">IF(ISNUMBER(SEARCH("TRUE",AB49)),"Played in NJ","")</f>
        <v/>
      </c>
      <c r="AO49" t="str">
        <f>IF(ISERROR(INDEX('CBB ESPN'!$N$4:$N$999,MATCH('CBB ESPN'!$S48,'CBB ESPN'!$M$4:$M$999,0)))*1=1,"",INDEX('CBB ESPN'!$N$4:$N$999,MATCH('CBB ESPN'!$S48,'CBB ESPN'!$M$4:$M$999,0)))</f>
        <v>TX</v>
      </c>
      <c r="AP49" t="str">
        <f>IF(ISERROR(INDEX('CBB ESPN'!$N$4:$N$999,MATCH('CBB ESPN'!$T48,'CBB ESPN'!$M$4:$M$999,0)))*1=1,"",INDEX('CBB ESPN'!$N$4:$N$999,MATCH('CBB ESPN'!$T48,'CBB ESPN'!$M$4:$M$999,0)))</f>
        <v>MO</v>
      </c>
      <c r="AQ49" s="13" t="str">
        <f t="shared" si="12"/>
        <v/>
      </c>
      <c r="AR49" s="13" t="str">
        <f t="shared" si="13"/>
        <v/>
      </c>
      <c r="AS49" s="13" t="str">
        <f>IF(AA48="Flip",AR49,AQ49)</f>
        <v/>
      </c>
      <c r="AT49" s="13" t="str">
        <f>IF(AA48="Flip",AQ49,AR49)</f>
        <v/>
      </c>
      <c r="AU49" s="13" t="str">
        <f t="shared" si="16"/>
        <v/>
      </c>
      <c r="AW49" t="str">
        <f>IF(ISERROR(INDEX('CBB ESPN'!$N$4:$N$999,MATCH('CBB ESPN'!$S48,'CBB ESPN'!$M$4:$M$999,0)))*1=1,"",INDEX('CBB ESPN'!$N$4:$N$999,MATCH('CBB ESPN'!$S48,'CBB ESPN'!$M$4:$M$999,0)))</f>
        <v>TX</v>
      </c>
      <c r="AX49" t="str">
        <f>IF(ISERROR(INDEX('CBB ESPN'!$N$4:$N$999,MATCH('CBB ESPN'!$T48,'CBB ESPN'!$M$4:$M$999,0)))*1=1,"",INDEX('CBB ESPN'!$N$4:$N$999,MATCH('CBB ESPN'!$T48,'CBB ESPN'!$M$4:$M$999,0)))</f>
        <v>MO</v>
      </c>
      <c r="AY49" s="13" t="str">
        <f t="shared" si="23"/>
        <v/>
      </c>
      <c r="AZ49" s="13" t="str">
        <f t="shared" si="24"/>
        <v/>
      </c>
      <c r="BA49" s="13" t="str">
        <f t="shared" si="17"/>
        <v/>
      </c>
      <c r="BB49" s="13" t="str">
        <f t="shared" si="18"/>
        <v/>
      </c>
      <c r="BC49" s="13" t="str">
        <f t="shared" si="19"/>
        <v/>
      </c>
    </row>
    <row r="50" spans="12:55">
      <c r="L50" s="400"/>
      <c r="M50" t="s">
        <v>1316</v>
      </c>
      <c r="N50" t="s">
        <v>1401</v>
      </c>
      <c r="O50" t="s">
        <v>1311</v>
      </c>
      <c r="P50" s="13" t="str">
        <f>'CBB Games'!S51</f>
        <v>186 v 306</v>
      </c>
      <c r="Q50" s="173" t="str">
        <f t="shared" si="21"/>
        <v/>
      </c>
      <c r="R50" s="173" t="str">
        <f t="shared" si="22"/>
        <v/>
      </c>
      <c r="S50" s="178" t="s">
        <v>922</v>
      </c>
      <c r="T50" s="156" t="s">
        <v>411</v>
      </c>
      <c r="U50" s="157">
        <v>0.72916666666666663</v>
      </c>
      <c r="V50" s="156" t="s">
        <v>1686</v>
      </c>
      <c r="W50" s="156"/>
      <c r="X50" s="156" t="s">
        <v>1685</v>
      </c>
      <c r="Y50" s="174" t="s">
        <v>1242</v>
      </c>
      <c r="Z50" s="174">
        <v>749</v>
      </c>
      <c r="AA50" s="174"/>
      <c r="AB50" s="13" t="b">
        <f>ISNUMBER(SEARCH($AB$3,X49))</f>
        <v>0</v>
      </c>
      <c r="AC50" s="13" t="b">
        <f>ISNUMBER(SEARCH(AC$3,X49))</f>
        <v>0</v>
      </c>
      <c r="AD50" s="13" t="b">
        <f>ISNUMBER(SEARCH(AD$3,X49))</f>
        <v>0</v>
      </c>
      <c r="AE50" s="13" t="b">
        <f>ISNUMBER(SEARCH(AE$3,Y49))</f>
        <v>0</v>
      </c>
      <c r="AG50" t="str">
        <f>IF(ISERROR(INDEX('CBB ESPN'!$N$4:$N$999,MATCH('CBB ESPN'!S49,'CBB ESPN'!$M$4:$M$999,0)))*1=1,"",INDEX('CBB ESPN'!$N$4:$N$999,MATCH('CBB ESPN'!S49,'CBB ESPN'!$M$4:$M$999,0)))</f>
        <v>FL</v>
      </c>
      <c r="AH50" t="str">
        <f>IF(ISERROR(INDEX('CBB ESPN'!$N$4:$N$999,MATCH('CBB ESPN'!T49,'CBB ESPN'!$M$4:$M$999,0)))*1=1,"",INDEX('CBB ESPN'!$N$4:$N$999,MATCH('CBB ESPN'!T49,'CBB ESPN'!$M$4:$M$999,0)))</f>
        <v>FL</v>
      </c>
      <c r="AI50" s="13" t="str">
        <f t="shared" si="25"/>
        <v/>
      </c>
      <c r="AJ50" s="13" t="str">
        <f t="shared" si="26"/>
        <v/>
      </c>
      <c r="AK50" s="13" t="str">
        <f>IF(AA49="Flip",AJ50,AI50)</f>
        <v/>
      </c>
      <c r="AL50" s="13" t="str">
        <f>IF(AA49="Flip",AI50,AJ50)</f>
        <v/>
      </c>
      <c r="AM50" s="13" t="str">
        <f t="shared" si="27"/>
        <v/>
      </c>
      <c r="AO50" t="str">
        <f>IF(ISERROR(INDEX('CBB ESPN'!$N$4:$N$999,MATCH('CBB ESPN'!$S49,'CBB ESPN'!$M$4:$M$999,0)))*1=1,"",INDEX('CBB ESPN'!$N$4:$N$999,MATCH('CBB ESPN'!$S49,'CBB ESPN'!$M$4:$M$999,0)))</f>
        <v>FL</v>
      </c>
      <c r="AP50" t="str">
        <f>IF(ISERROR(INDEX('CBB ESPN'!$N$4:$N$999,MATCH('CBB ESPN'!$T49,'CBB ESPN'!$M$4:$M$999,0)))*1=1,"",INDEX('CBB ESPN'!$N$4:$N$999,MATCH('CBB ESPN'!$T49,'CBB ESPN'!$M$4:$M$999,0)))</f>
        <v>FL</v>
      </c>
      <c r="AQ50" s="13" t="str">
        <f t="shared" si="12"/>
        <v/>
      </c>
      <c r="AR50" s="13" t="str">
        <f t="shared" si="13"/>
        <v/>
      </c>
      <c r="AS50" s="13" t="str">
        <f>IF(AA49="Flip",AR50,AQ50)</f>
        <v/>
      </c>
      <c r="AT50" s="13" t="str">
        <f>IF(AA49="Flip",AQ50,AR50)</f>
        <v/>
      </c>
      <c r="AU50" s="13" t="str">
        <f t="shared" si="16"/>
        <v/>
      </c>
      <c r="AW50" t="str">
        <f>IF(ISERROR(INDEX('CBB ESPN'!$N$4:$N$999,MATCH('CBB ESPN'!$S49,'CBB ESPN'!$M$4:$M$999,0)))*1=1,"",INDEX('CBB ESPN'!$N$4:$N$999,MATCH('CBB ESPN'!$S49,'CBB ESPN'!$M$4:$M$999,0)))</f>
        <v>FL</v>
      </c>
      <c r="AX50" t="str">
        <f>IF(ISERROR(INDEX('CBB ESPN'!$N$4:$N$999,MATCH('CBB ESPN'!$T49,'CBB ESPN'!$M$4:$M$999,0)))*1=1,"",INDEX('CBB ESPN'!$N$4:$N$999,MATCH('CBB ESPN'!$T49,'CBB ESPN'!$M$4:$M$999,0)))</f>
        <v>FL</v>
      </c>
      <c r="AY50" s="13" t="str">
        <f t="shared" si="23"/>
        <v/>
      </c>
      <c r="AZ50" s="13" t="str">
        <f t="shared" si="24"/>
        <v/>
      </c>
      <c r="BA50" s="13" t="str">
        <f t="shared" si="17"/>
        <v/>
      </c>
      <c r="BB50" s="13" t="str">
        <f t="shared" si="18"/>
        <v/>
      </c>
      <c r="BC50" s="13" t="str">
        <f t="shared" si="19"/>
        <v/>
      </c>
    </row>
    <row r="51" spans="12:55">
      <c r="L51" s="400"/>
      <c r="M51" t="s">
        <v>1255</v>
      </c>
      <c r="N51" t="s">
        <v>1244</v>
      </c>
      <c r="P51" s="13" t="str">
        <f>'CBB Games'!S52</f>
        <v>9 v 266</v>
      </c>
      <c r="Q51" s="173" t="str">
        <f t="shared" si="21"/>
        <v/>
      </c>
      <c r="R51" s="173" t="str">
        <f t="shared" si="22"/>
        <v/>
      </c>
      <c r="S51" s="177" t="s">
        <v>167</v>
      </c>
      <c r="T51" s="16" t="s">
        <v>283</v>
      </c>
      <c r="U51" s="155">
        <v>0.77083333333333337</v>
      </c>
      <c r="V51" s="16" t="s">
        <v>1233</v>
      </c>
      <c r="W51" s="16"/>
      <c r="X51" s="172" t="s">
        <v>1701</v>
      </c>
      <c r="Y51" s="176" t="s">
        <v>1242</v>
      </c>
      <c r="Z51" s="176">
        <v>763</v>
      </c>
      <c r="AA51" s="176"/>
      <c r="AB51" s="13" t="b">
        <f>ISNUMBER(SEARCH($AB$3,X50))</f>
        <v>0</v>
      </c>
      <c r="AC51" s="13" t="b">
        <f>ISNUMBER(SEARCH(AC$3,X50))</f>
        <v>0</v>
      </c>
      <c r="AD51" s="13" t="b">
        <f>ISNUMBER(SEARCH(AD$3,X50))</f>
        <v>0</v>
      </c>
      <c r="AE51" s="13" t="b">
        <f>ISNUMBER(SEARCH(AE$3,Y50))</f>
        <v>0</v>
      </c>
      <c r="AG51" t="str">
        <f>IF(ISERROR(INDEX('CBB ESPN'!$N$4:$N$999,MATCH('CBB ESPN'!S50,'CBB ESPN'!$M$4:$M$999,0)))*1=1,"",INDEX('CBB ESPN'!$N$4:$N$999,MATCH('CBB ESPN'!S50,'CBB ESPN'!$M$4:$M$999,0)))</f>
        <v>IN</v>
      </c>
      <c r="AH51" t="str">
        <f>IF(ISERROR(INDEX('CBB ESPN'!$N$4:$N$999,MATCH('CBB ESPN'!T50,'CBB ESPN'!$M$4:$M$999,0)))*1=1,"",INDEX('CBB ESPN'!$N$4:$N$999,MATCH('CBB ESPN'!T50,'CBB ESPN'!$M$4:$M$999,0)))</f>
        <v>NM</v>
      </c>
      <c r="AI51" s="13" t="str">
        <f t="shared" si="25"/>
        <v/>
      </c>
      <c r="AJ51" s="13" t="str">
        <f t="shared" si="26"/>
        <v/>
      </c>
      <c r="AK51" s="13" t="str">
        <f>IF(AA50="Flip",AJ51,AI51)</f>
        <v/>
      </c>
      <c r="AL51" s="13" t="str">
        <f>IF(AA50="Flip",AI51,AJ51)</f>
        <v/>
      </c>
      <c r="AM51" s="13" t="str">
        <f t="shared" si="27"/>
        <v/>
      </c>
      <c r="AO51" t="str">
        <f>IF(ISERROR(INDEX('CBB ESPN'!$N$4:$N$999,MATCH('CBB ESPN'!$S50,'CBB ESPN'!$M$4:$M$999,0)))*1=1,"",INDEX('CBB ESPN'!$N$4:$N$999,MATCH('CBB ESPN'!$S50,'CBB ESPN'!$M$4:$M$999,0)))</f>
        <v>IN</v>
      </c>
      <c r="AP51" t="str">
        <f>IF(ISERROR(INDEX('CBB ESPN'!$N$4:$N$999,MATCH('CBB ESPN'!$T50,'CBB ESPN'!$M$4:$M$999,0)))*1=1,"",INDEX('CBB ESPN'!$N$4:$N$999,MATCH('CBB ESPN'!$T50,'CBB ESPN'!$M$4:$M$999,0)))</f>
        <v>NM</v>
      </c>
      <c r="AQ51" s="13" t="str">
        <f t="shared" si="12"/>
        <v/>
      </c>
      <c r="AR51" s="13" t="str">
        <f t="shared" si="13"/>
        <v/>
      </c>
      <c r="AS51" s="13" t="str">
        <f>IF(AA50="Flip",AR51,AQ51)</f>
        <v/>
      </c>
      <c r="AT51" s="13" t="str">
        <f>IF(AA50="Flip",AQ51,AR51)</f>
        <v/>
      </c>
      <c r="AU51" s="13" t="str">
        <f t="shared" si="16"/>
        <v/>
      </c>
      <c r="AW51" t="str">
        <f>IF(ISERROR(INDEX('CBB ESPN'!$N$4:$N$999,MATCH('CBB ESPN'!$S50,'CBB ESPN'!$M$4:$M$999,0)))*1=1,"",INDEX('CBB ESPN'!$N$4:$N$999,MATCH('CBB ESPN'!$S50,'CBB ESPN'!$M$4:$M$999,0)))</f>
        <v>IN</v>
      </c>
      <c r="AX51" t="str">
        <f>IF(ISERROR(INDEX('CBB ESPN'!$N$4:$N$999,MATCH('CBB ESPN'!$T50,'CBB ESPN'!$M$4:$M$999,0)))*1=1,"",INDEX('CBB ESPN'!$N$4:$N$999,MATCH('CBB ESPN'!$T50,'CBB ESPN'!$M$4:$M$999,0)))</f>
        <v>NM</v>
      </c>
      <c r="AY51" s="13" t="str">
        <f t="shared" si="23"/>
        <v/>
      </c>
      <c r="AZ51" s="13" t="str">
        <f t="shared" si="24"/>
        <v/>
      </c>
      <c r="BA51" s="13" t="str">
        <f t="shared" si="17"/>
        <v/>
      </c>
      <c r="BB51" s="13" t="str">
        <f t="shared" si="18"/>
        <v/>
      </c>
      <c r="BC51" s="13" t="str">
        <f t="shared" si="19"/>
        <v/>
      </c>
    </row>
    <row r="52" spans="12:55">
      <c r="L52" s="400"/>
      <c r="M52" t="s">
        <v>853</v>
      </c>
      <c r="N52" t="s">
        <v>1384</v>
      </c>
      <c r="O52" t="s">
        <v>1311</v>
      </c>
      <c r="P52" s="13" t="str">
        <f>'CBB Games'!S53</f>
        <v>322 v 154</v>
      </c>
      <c r="Q52" s="173" t="str">
        <f t="shared" si="21"/>
        <v/>
      </c>
      <c r="R52" s="173" t="str">
        <f t="shared" si="22"/>
        <v/>
      </c>
      <c r="S52" s="178" t="s">
        <v>713</v>
      </c>
      <c r="T52" s="156" t="s">
        <v>1253</v>
      </c>
      <c r="U52" s="157">
        <v>0.79166666666666663</v>
      </c>
      <c r="V52" s="156" t="s">
        <v>1568</v>
      </c>
      <c r="W52" s="156"/>
      <c r="X52" s="156" t="s">
        <v>1726</v>
      </c>
      <c r="Y52" s="174" t="s">
        <v>1242</v>
      </c>
      <c r="Z52" s="174">
        <v>725</v>
      </c>
      <c r="AA52" s="174"/>
      <c r="AB52" s="13" t="b">
        <f>ISNUMBER(SEARCH($AB$3,X51))</f>
        <v>0</v>
      </c>
      <c r="AC52" s="13" t="b">
        <f>ISNUMBER(SEARCH(AC$3,X51))</f>
        <v>0</v>
      </c>
      <c r="AD52" s="13" t="b">
        <f>ISNUMBER(SEARCH(AD$3,X51))</f>
        <v>0</v>
      </c>
      <c r="AE52" s="13" t="b">
        <f>ISNUMBER(SEARCH(AE$3,Y51))</f>
        <v>0</v>
      </c>
      <c r="AG52" t="str">
        <f>IF(ISERROR(INDEX('CBB ESPN'!$N$4:$N$999,MATCH('CBB ESPN'!S51,'CBB ESPN'!$M$4:$M$999,0)))*1=1,"",INDEX('CBB ESPN'!$N$4:$N$999,MATCH('CBB ESPN'!S51,'CBB ESPN'!$M$4:$M$999,0)))</f>
        <v>AZ</v>
      </c>
      <c r="AH52" t="str">
        <f>IF(ISERROR(INDEX('CBB ESPN'!$N$4:$N$999,MATCH('CBB ESPN'!T51,'CBB ESPN'!$M$4:$M$999,0)))*1=1,"",INDEX('CBB ESPN'!$N$4:$N$999,MATCH('CBB ESPN'!T51,'CBB ESPN'!$M$4:$M$999,0)))</f>
        <v>MI</v>
      </c>
      <c r="AI52" s="13" t="str">
        <f t="shared" si="25"/>
        <v/>
      </c>
      <c r="AJ52" s="13" t="str">
        <f t="shared" si="26"/>
        <v/>
      </c>
      <c r="AK52" s="13" t="str">
        <f>IF(AA51="Flip",AJ52,AI52)</f>
        <v/>
      </c>
      <c r="AL52" s="13" t="str">
        <f>IF(AA51="Flip",AI52,AJ52)</f>
        <v/>
      </c>
      <c r="AM52" s="13" t="str">
        <f t="shared" si="27"/>
        <v/>
      </c>
      <c r="AO52" t="str">
        <f>IF(ISERROR(INDEX('CBB ESPN'!$N$4:$N$999,MATCH('CBB ESPN'!$S51,'CBB ESPN'!$M$4:$M$999,0)))*1=1,"",INDEX('CBB ESPN'!$N$4:$N$999,MATCH('CBB ESPN'!$S51,'CBB ESPN'!$M$4:$M$999,0)))</f>
        <v>AZ</v>
      </c>
      <c r="AP52" t="str">
        <f>IF(ISERROR(INDEX('CBB ESPN'!$N$4:$N$999,MATCH('CBB ESPN'!$T51,'CBB ESPN'!$M$4:$M$999,0)))*1=1,"",INDEX('CBB ESPN'!$N$4:$N$999,MATCH('CBB ESPN'!$T51,'CBB ESPN'!$M$4:$M$999,0)))</f>
        <v>MI</v>
      </c>
      <c r="AQ52" s="13" t="str">
        <f t="shared" si="12"/>
        <v/>
      </c>
      <c r="AR52" s="13" t="str">
        <f t="shared" si="13"/>
        <v/>
      </c>
      <c r="AS52" s="13" t="str">
        <f>IF(AA51="Flip",AR52,AQ52)</f>
        <v/>
      </c>
      <c r="AT52" s="13" t="str">
        <f>IF(AA51="Flip",AQ52,AR52)</f>
        <v/>
      </c>
      <c r="AU52" s="13" t="str">
        <f t="shared" si="16"/>
        <v/>
      </c>
      <c r="AW52" t="str">
        <f>IF(ISERROR(INDEX('CBB ESPN'!$N$4:$N$999,MATCH('CBB ESPN'!$S51,'CBB ESPN'!$M$4:$M$999,0)))*1=1,"",INDEX('CBB ESPN'!$N$4:$N$999,MATCH('CBB ESPN'!$S51,'CBB ESPN'!$M$4:$M$999,0)))</f>
        <v>AZ</v>
      </c>
      <c r="AX52" t="str">
        <f>IF(ISERROR(INDEX('CBB ESPN'!$N$4:$N$999,MATCH('CBB ESPN'!$T51,'CBB ESPN'!$M$4:$M$999,0)))*1=1,"",INDEX('CBB ESPN'!$N$4:$N$999,MATCH('CBB ESPN'!$T51,'CBB ESPN'!$M$4:$M$999,0)))</f>
        <v>MI</v>
      </c>
      <c r="AY52" s="13" t="str">
        <f t="shared" si="23"/>
        <v/>
      </c>
      <c r="AZ52" s="13" t="str">
        <f t="shared" si="24"/>
        <v/>
      </c>
      <c r="BA52" s="13" t="str">
        <f t="shared" si="17"/>
        <v/>
      </c>
      <c r="BB52" s="13" t="str">
        <f t="shared" si="18"/>
        <v/>
      </c>
      <c r="BC52" s="13" t="str">
        <f t="shared" si="19"/>
        <v/>
      </c>
    </row>
    <row r="53" spans="12:55">
      <c r="L53" s="400"/>
      <c r="M53" t="s">
        <v>252</v>
      </c>
      <c r="N53" t="s">
        <v>1394</v>
      </c>
      <c r="O53" t="s">
        <v>1311</v>
      </c>
      <c r="P53" s="13" t="str">
        <f>'CBB Games'!S54</f>
        <v>500 v 460</v>
      </c>
      <c r="Q53" s="173" t="str">
        <f t="shared" si="21"/>
        <v/>
      </c>
      <c r="R53" s="173" t="str">
        <f t="shared" si="22"/>
        <v/>
      </c>
      <c r="S53" s="177" t="s">
        <v>726</v>
      </c>
      <c r="T53" s="16" t="s">
        <v>290</v>
      </c>
      <c r="U53" s="155">
        <v>0.87430555555555556</v>
      </c>
      <c r="V53" s="16" t="s">
        <v>1686</v>
      </c>
      <c r="W53" s="16"/>
      <c r="X53" s="172" t="s">
        <v>1701</v>
      </c>
      <c r="Y53" s="176" t="s">
        <v>1242</v>
      </c>
      <c r="Z53" s="175">
        <v>765</v>
      </c>
      <c r="AA53" s="175"/>
      <c r="AB53" s="13" t="b">
        <f>ISNUMBER(SEARCH($AB$3,X52))</f>
        <v>0</v>
      </c>
      <c r="AC53" s="13" t="b">
        <f>ISNUMBER(SEARCH(AC$3,X52))</f>
        <v>0</v>
      </c>
      <c r="AD53" s="13" t="b">
        <f>ISNUMBER(SEARCH(AD$3,X52))</f>
        <v>0</v>
      </c>
      <c r="AE53" s="13" t="b">
        <f>ISNUMBER(SEARCH(AE$3,Y52))</f>
        <v>0</v>
      </c>
      <c r="AG53" t="str">
        <f>IF(ISERROR(INDEX('CBB ESPN'!$N$4:$N$999,MATCH('CBB ESPN'!S52,'CBB ESPN'!$M$4:$M$999,0)))*1=1,"",INDEX('CBB ESPN'!$N$4:$N$999,MATCH('CBB ESPN'!S52,'CBB ESPN'!$M$4:$M$999,0)))</f>
        <v xml:space="preserve">CO </v>
      </c>
      <c r="AH53" t="str">
        <f>IF(ISERROR(INDEX('CBB ESPN'!$N$4:$N$999,MATCH('CBB ESPN'!T52,'CBB ESPN'!$M$4:$M$999,0)))*1=1,"",INDEX('CBB ESPN'!$N$4:$N$999,MATCH('CBB ESPN'!T52,'CBB ESPN'!$M$4:$M$999,0)))</f>
        <v>CA</v>
      </c>
      <c r="AI53" s="13" t="str">
        <f t="shared" si="25"/>
        <v/>
      </c>
      <c r="AJ53" s="13" t="str">
        <f t="shared" si="26"/>
        <v/>
      </c>
      <c r="AK53" s="13" t="str">
        <f>IF(AA52="Flip",AJ53,AI53)</f>
        <v/>
      </c>
      <c r="AL53" s="13" t="str">
        <f>IF(AA52="Flip",AI53,AJ53)</f>
        <v/>
      </c>
      <c r="AM53" s="13" t="str">
        <f t="shared" si="27"/>
        <v/>
      </c>
      <c r="AO53" t="str">
        <f>IF(ISERROR(INDEX('CBB ESPN'!$N$4:$N$999,MATCH('CBB ESPN'!$S52,'CBB ESPN'!$M$4:$M$999,0)))*1=1,"",INDEX('CBB ESPN'!$N$4:$N$999,MATCH('CBB ESPN'!$S52,'CBB ESPN'!$M$4:$M$999,0)))</f>
        <v xml:space="preserve">CO </v>
      </c>
      <c r="AP53" t="str">
        <f>IF(ISERROR(INDEX('CBB ESPN'!$N$4:$N$999,MATCH('CBB ESPN'!$T52,'CBB ESPN'!$M$4:$M$999,0)))*1=1,"",INDEX('CBB ESPN'!$N$4:$N$999,MATCH('CBB ESPN'!$T52,'CBB ESPN'!$M$4:$M$999,0)))</f>
        <v>CA</v>
      </c>
      <c r="AQ53" s="13" t="str">
        <f t="shared" si="12"/>
        <v/>
      </c>
      <c r="AR53" s="13" t="str">
        <f t="shared" si="13"/>
        <v/>
      </c>
      <c r="AS53" s="13" t="str">
        <f>IF(AA52="Flip",AR53,AQ53)</f>
        <v/>
      </c>
      <c r="AT53" s="13" t="str">
        <f>IF(AA52="Flip",AQ53,AR53)</f>
        <v/>
      </c>
      <c r="AU53" s="13" t="str">
        <f t="shared" si="16"/>
        <v/>
      </c>
      <c r="AW53" t="str">
        <f>IF(ISERROR(INDEX('CBB ESPN'!$N$4:$N$999,MATCH('CBB ESPN'!$S52,'CBB ESPN'!$M$4:$M$999,0)))*1=1,"",INDEX('CBB ESPN'!$N$4:$N$999,MATCH('CBB ESPN'!$S52,'CBB ESPN'!$M$4:$M$999,0)))</f>
        <v xml:space="preserve">CO </v>
      </c>
      <c r="AX53" t="str">
        <f>IF(ISERROR(INDEX('CBB ESPN'!$N$4:$N$999,MATCH('CBB ESPN'!$T52,'CBB ESPN'!$M$4:$M$999,0)))*1=1,"",INDEX('CBB ESPN'!$N$4:$N$999,MATCH('CBB ESPN'!$T52,'CBB ESPN'!$M$4:$M$999,0)))</f>
        <v>CA</v>
      </c>
      <c r="AY53" s="13" t="str">
        <f t="shared" si="23"/>
        <v/>
      </c>
      <c r="AZ53" s="13" t="str">
        <f t="shared" si="24"/>
        <v/>
      </c>
      <c r="BA53" s="13" t="str">
        <f t="shared" si="17"/>
        <v/>
      </c>
      <c r="BB53" s="13" t="str">
        <f t="shared" si="18"/>
        <v/>
      </c>
      <c r="BC53" s="13" t="str">
        <f t="shared" si="19"/>
        <v/>
      </c>
    </row>
    <row r="54" spans="12:55">
      <c r="L54" s="400"/>
      <c r="M54" t="s">
        <v>253</v>
      </c>
      <c r="N54" t="s">
        <v>1402</v>
      </c>
      <c r="O54" t="s">
        <v>1311</v>
      </c>
      <c r="P54" s="13" t="str">
        <f>'CBB Games'!S55</f>
        <v>0 v 0</v>
      </c>
      <c r="Q54" s="173" t="str">
        <f t="shared" si="21"/>
        <v/>
      </c>
      <c r="R54" s="173" t="str">
        <f t="shared" si="22"/>
        <v/>
      </c>
      <c r="S54" s="178"/>
      <c r="T54" s="156"/>
      <c r="U54" s="157"/>
      <c r="V54" s="156"/>
      <c r="W54" s="156"/>
      <c r="X54" s="156"/>
      <c r="Y54" s="174"/>
      <c r="Z54" s="174"/>
      <c r="AA54" s="174"/>
      <c r="AB54" s="13" t="b">
        <f>ISNUMBER(SEARCH($AB$3,X53))</f>
        <v>0</v>
      </c>
      <c r="AC54" s="13" t="b">
        <f>ISNUMBER(SEARCH(AC$3,X53))</f>
        <v>0</v>
      </c>
      <c r="AD54" s="13" t="b">
        <f>ISNUMBER(SEARCH(AD$3,X53))</f>
        <v>0</v>
      </c>
      <c r="AE54" s="13" t="b">
        <f>ISNUMBER(SEARCH(AE$3,Y53))</f>
        <v>0</v>
      </c>
      <c r="AG54" t="str">
        <f>IF(ISERROR(INDEX('CBB ESPN'!$N$4:$N$999,MATCH('CBB ESPN'!S53,'CBB ESPN'!$M$4:$M$999,0)))*1=1,"",INDEX('CBB ESPN'!$N$4:$N$999,MATCH('CBB ESPN'!S53,'CBB ESPN'!$M$4:$M$999,0)))</f>
        <v>KS</v>
      </c>
      <c r="AH54" t="str">
        <f>IF(ISERROR(INDEX('CBB ESPN'!$N$4:$N$999,MATCH('CBB ESPN'!T53,'CBB ESPN'!$M$4:$M$999,0)))*1=1,"",INDEX('CBB ESPN'!$N$4:$N$999,MATCH('CBB ESPN'!T53,'CBB ESPN'!$M$4:$M$999,0)))</f>
        <v>NV</v>
      </c>
      <c r="AI54" s="13" t="str">
        <f t="shared" si="25"/>
        <v/>
      </c>
      <c r="AJ54" s="13" t="str">
        <f t="shared" si="26"/>
        <v/>
      </c>
      <c r="AK54" s="13" t="str">
        <f>IF(AA53="Flip",AJ54,AI54)</f>
        <v/>
      </c>
      <c r="AL54" s="13" t="str">
        <f>IF(AA53="Flip",AI54,AJ54)</f>
        <v/>
      </c>
      <c r="AM54" s="13" t="str">
        <f t="shared" si="27"/>
        <v/>
      </c>
      <c r="AO54" t="str">
        <f>IF(ISERROR(INDEX('CBB ESPN'!$N$4:$N$999,MATCH('CBB ESPN'!$S53,'CBB ESPN'!$M$4:$M$999,0)))*1=1,"",INDEX('CBB ESPN'!$N$4:$N$999,MATCH('CBB ESPN'!$S53,'CBB ESPN'!$M$4:$M$999,0)))</f>
        <v>KS</v>
      </c>
      <c r="AP54" t="str">
        <f>IF(ISERROR(INDEX('CBB ESPN'!$N$4:$N$999,MATCH('CBB ESPN'!$T53,'CBB ESPN'!$M$4:$M$999,0)))*1=1,"",INDEX('CBB ESPN'!$N$4:$N$999,MATCH('CBB ESPN'!$T53,'CBB ESPN'!$M$4:$M$999,0)))</f>
        <v>NV</v>
      </c>
      <c r="AQ54" s="13" t="str">
        <f t="shared" si="12"/>
        <v/>
      </c>
      <c r="AR54" s="13" t="str">
        <f t="shared" si="13"/>
        <v/>
      </c>
      <c r="AS54" s="13" t="str">
        <f>IF(AA53="Flip",AR54,AQ54)</f>
        <v/>
      </c>
      <c r="AT54" s="13" t="str">
        <f>IF(AA53="Flip",AQ54,AR54)</f>
        <v/>
      </c>
      <c r="AU54" s="13" t="str">
        <f t="shared" si="16"/>
        <v/>
      </c>
      <c r="AW54" t="str">
        <f>IF(ISERROR(INDEX('CBB ESPN'!$N$4:$N$999,MATCH('CBB ESPN'!$S53,'CBB ESPN'!$M$4:$M$999,0)))*1=1,"",INDEX('CBB ESPN'!$N$4:$N$999,MATCH('CBB ESPN'!$S53,'CBB ESPN'!$M$4:$M$999,0)))</f>
        <v>KS</v>
      </c>
      <c r="AX54" t="str">
        <f>IF(ISERROR(INDEX('CBB ESPN'!$N$4:$N$999,MATCH('CBB ESPN'!$T53,'CBB ESPN'!$M$4:$M$999,0)))*1=1,"",INDEX('CBB ESPN'!$N$4:$N$999,MATCH('CBB ESPN'!$T53,'CBB ESPN'!$M$4:$M$999,0)))</f>
        <v>NV</v>
      </c>
      <c r="AY54" s="13" t="str">
        <f t="shared" si="23"/>
        <v/>
      </c>
      <c r="AZ54" s="13" t="str">
        <f t="shared" si="24"/>
        <v/>
      </c>
      <c r="BA54" s="13" t="str">
        <f t="shared" si="17"/>
        <v/>
      </c>
      <c r="BB54" s="13" t="str">
        <f t="shared" si="18"/>
        <v/>
      </c>
      <c r="BC54" s="13" t="str">
        <f t="shared" si="19"/>
        <v/>
      </c>
    </row>
    <row r="55" spans="12:55">
      <c r="L55" s="400"/>
      <c r="M55" t="s">
        <v>1256</v>
      </c>
      <c r="N55" t="s">
        <v>1403</v>
      </c>
      <c r="P55" s="13" t="str">
        <f>'CBB Games'!S56</f>
        <v>0 v 0</v>
      </c>
      <c r="Q55" s="173" t="str">
        <f t="shared" si="21"/>
        <v/>
      </c>
      <c r="R55" s="173" t="str">
        <f t="shared" si="22"/>
        <v/>
      </c>
      <c r="S55" s="177"/>
      <c r="T55" s="16"/>
      <c r="U55" s="155"/>
      <c r="V55" s="16"/>
      <c r="W55" s="16"/>
      <c r="X55" s="172"/>
      <c r="Y55" s="176"/>
      <c r="Z55" s="176"/>
      <c r="AA55" s="176"/>
      <c r="AB55" s="13" t="b">
        <f>ISNUMBER(SEARCH($AB$3,X54))</f>
        <v>0</v>
      </c>
      <c r="AC55" s="13" t="b">
        <f>ISNUMBER(SEARCH(AC$3,X54))</f>
        <v>0</v>
      </c>
      <c r="AD55" s="13" t="b">
        <f>ISNUMBER(SEARCH(AD$3,X54))</f>
        <v>0</v>
      </c>
      <c r="AE55" s="13" t="b">
        <f>ISNUMBER(SEARCH(AE$3,Y54))</f>
        <v>0</v>
      </c>
      <c r="AG55" t="str">
        <f>IF(ISERROR(INDEX('CBB ESPN'!$N$4:$N$999,MATCH('CBB ESPN'!S54,'CBB ESPN'!$M$4:$M$999,0)))*1=1,"",INDEX('CBB ESPN'!$N$4:$N$999,MATCH('CBB ESPN'!S54,'CBB ESPN'!$M$4:$M$999,0)))</f>
        <v/>
      </c>
      <c r="AH55" t="str">
        <f>IF(ISERROR(INDEX('CBB ESPN'!$N$4:$N$999,MATCH('CBB ESPN'!T54,'CBB ESPN'!$M$4:$M$999,0)))*1=1,"",INDEX('CBB ESPN'!$N$4:$N$999,MATCH('CBB ESPN'!T54,'CBB ESPN'!$M$4:$M$999,0)))</f>
        <v/>
      </c>
      <c r="AI55" s="13" t="str">
        <f t="shared" si="25"/>
        <v/>
      </c>
      <c r="AJ55" s="13" t="str">
        <f t="shared" si="26"/>
        <v/>
      </c>
      <c r="AK55" s="13" t="str">
        <f>IF(AA54="Flip",AJ55,AI55)</f>
        <v/>
      </c>
      <c r="AL55" s="13" t="str">
        <f>IF(AA54="Flip",AI55,AJ55)</f>
        <v/>
      </c>
      <c r="AM55" s="13" t="str">
        <f t="shared" si="27"/>
        <v/>
      </c>
      <c r="AO55" t="str">
        <f>IF(ISERROR(INDEX('CBB ESPN'!$N$4:$N$999,MATCH('CBB ESPN'!$S54,'CBB ESPN'!$M$4:$M$999,0)))*1=1,"",INDEX('CBB ESPN'!$N$4:$N$999,MATCH('CBB ESPN'!$S54,'CBB ESPN'!$M$4:$M$999,0)))</f>
        <v/>
      </c>
      <c r="AP55" t="str">
        <f>IF(ISERROR(INDEX('CBB ESPN'!$N$4:$N$999,MATCH('CBB ESPN'!$T54,'CBB ESPN'!$M$4:$M$999,0)))*1=1,"",INDEX('CBB ESPN'!$N$4:$N$999,MATCH('CBB ESPN'!$T54,'CBB ESPN'!$M$4:$M$999,0)))</f>
        <v/>
      </c>
      <c r="AQ55" s="13" t="str">
        <f t="shared" si="12"/>
        <v/>
      </c>
      <c r="AR55" s="13" t="str">
        <f t="shared" si="13"/>
        <v/>
      </c>
      <c r="AS55" s="13" t="str">
        <f>IF(AA54="Flip",AR55,AQ55)</f>
        <v/>
      </c>
      <c r="AT55" s="13" t="str">
        <f>IF(AA54="Flip",AQ55,AR55)</f>
        <v/>
      </c>
      <c r="AU55" s="13" t="str">
        <f t="shared" si="16"/>
        <v/>
      </c>
      <c r="AW55" t="str">
        <f>IF(ISERROR(INDEX('CBB ESPN'!$N$4:$N$999,MATCH('CBB ESPN'!$S54,'CBB ESPN'!$M$4:$M$999,0)))*1=1,"",INDEX('CBB ESPN'!$N$4:$N$999,MATCH('CBB ESPN'!$S54,'CBB ESPN'!$M$4:$M$999,0)))</f>
        <v/>
      </c>
      <c r="AX55" t="str">
        <f>IF(ISERROR(INDEX('CBB ESPN'!$N$4:$N$999,MATCH('CBB ESPN'!$T54,'CBB ESPN'!$M$4:$M$999,0)))*1=1,"",INDEX('CBB ESPN'!$N$4:$N$999,MATCH('CBB ESPN'!$T54,'CBB ESPN'!$M$4:$M$999,0)))</f>
        <v/>
      </c>
      <c r="AY55" s="13" t="str">
        <f t="shared" si="23"/>
        <v/>
      </c>
      <c r="AZ55" s="13" t="str">
        <f t="shared" si="24"/>
        <v/>
      </c>
      <c r="BA55" s="13" t="str">
        <f t="shared" si="17"/>
        <v/>
      </c>
      <c r="BB55" s="13" t="str">
        <f t="shared" si="18"/>
        <v/>
      </c>
      <c r="BC55" s="13" t="str">
        <f t="shared" si="19"/>
        <v/>
      </c>
    </row>
    <row r="56" spans="12:55">
      <c r="L56" s="400"/>
      <c r="M56" t="s">
        <v>1257</v>
      </c>
      <c r="N56" t="s">
        <v>1404</v>
      </c>
      <c r="P56" s="13" t="str">
        <f>'CBB Games'!S57</f>
        <v>0 v 0</v>
      </c>
      <c r="Q56" s="173" t="str">
        <f t="shared" si="21"/>
        <v/>
      </c>
      <c r="R56" s="173" t="str">
        <f t="shared" si="22"/>
        <v/>
      </c>
      <c r="S56" s="178"/>
      <c r="T56" s="156"/>
      <c r="U56" s="157"/>
      <c r="V56" s="156"/>
      <c r="W56" s="156"/>
      <c r="X56" s="156"/>
      <c r="Y56" s="174"/>
      <c r="Z56" s="174"/>
      <c r="AA56" s="174"/>
      <c r="AB56" s="13" t="b">
        <f>ISNUMBER(SEARCH($AB$3,X55))</f>
        <v>0</v>
      </c>
      <c r="AC56" s="13" t="b">
        <f>ISNUMBER(SEARCH(AC$3,X55))</f>
        <v>0</v>
      </c>
      <c r="AD56" s="13" t="b">
        <f>ISNUMBER(SEARCH(AD$3,X55))</f>
        <v>0</v>
      </c>
      <c r="AE56" s="13" t="b">
        <f>ISNUMBER(SEARCH(AE$3,Y55))</f>
        <v>0</v>
      </c>
      <c r="AG56" t="str">
        <f>IF(ISERROR(INDEX('CBB ESPN'!$N$4:$N$999,MATCH('CBB ESPN'!S55,'CBB ESPN'!$M$4:$M$999,0)))*1=1,"",INDEX('CBB ESPN'!$N$4:$N$999,MATCH('CBB ESPN'!S55,'CBB ESPN'!$M$4:$M$999,0)))</f>
        <v/>
      </c>
      <c r="AH56" t="str">
        <f>IF(ISERROR(INDEX('CBB ESPN'!$N$4:$N$999,MATCH('CBB ESPN'!T55,'CBB ESPN'!$M$4:$M$999,0)))*1=1,"",INDEX('CBB ESPN'!$N$4:$N$999,MATCH('CBB ESPN'!T55,'CBB ESPN'!$M$4:$M$999,0)))</f>
        <v/>
      </c>
      <c r="AI56" s="13" t="str">
        <f t="shared" si="25"/>
        <v/>
      </c>
      <c r="AJ56" s="13" t="str">
        <f t="shared" si="26"/>
        <v/>
      </c>
      <c r="AK56" s="13" t="str">
        <f>IF(AA55="Flip",AJ56,AI56)</f>
        <v/>
      </c>
      <c r="AL56" s="13" t="str">
        <f>IF(AA55="Flip",AI56,AJ56)</f>
        <v/>
      </c>
      <c r="AM56" s="13" t="str">
        <f t="shared" si="27"/>
        <v/>
      </c>
      <c r="AO56" t="str">
        <f>IF(ISERROR(INDEX('CBB ESPN'!$N$4:$N$999,MATCH('CBB ESPN'!$S55,'CBB ESPN'!$M$4:$M$999,0)))*1=1,"",INDEX('CBB ESPN'!$N$4:$N$999,MATCH('CBB ESPN'!$S55,'CBB ESPN'!$M$4:$M$999,0)))</f>
        <v/>
      </c>
      <c r="AP56" t="str">
        <f>IF(ISERROR(INDEX('CBB ESPN'!$N$4:$N$999,MATCH('CBB ESPN'!$T55,'CBB ESPN'!$M$4:$M$999,0)))*1=1,"",INDEX('CBB ESPN'!$N$4:$N$999,MATCH('CBB ESPN'!$T55,'CBB ESPN'!$M$4:$M$999,0)))</f>
        <v/>
      </c>
      <c r="AQ56" s="13" t="str">
        <f t="shared" si="12"/>
        <v/>
      </c>
      <c r="AR56" s="13" t="str">
        <f t="shared" si="13"/>
        <v/>
      </c>
      <c r="AS56" s="13" t="str">
        <f>IF(AA55="Flip",AR56,AQ56)</f>
        <v/>
      </c>
      <c r="AT56" s="13" t="str">
        <f>IF(AA55="Flip",AQ56,AR56)</f>
        <v/>
      </c>
      <c r="AU56" s="13" t="str">
        <f t="shared" si="16"/>
        <v/>
      </c>
      <c r="AW56" t="str">
        <f>IF(ISERROR(INDEX('CBB ESPN'!$N$4:$N$999,MATCH('CBB ESPN'!$S55,'CBB ESPN'!$M$4:$M$999,0)))*1=1,"",INDEX('CBB ESPN'!$N$4:$N$999,MATCH('CBB ESPN'!$S55,'CBB ESPN'!$M$4:$M$999,0)))</f>
        <v/>
      </c>
      <c r="AX56" t="str">
        <f>IF(ISERROR(INDEX('CBB ESPN'!$N$4:$N$999,MATCH('CBB ESPN'!$T55,'CBB ESPN'!$M$4:$M$999,0)))*1=1,"",INDEX('CBB ESPN'!$N$4:$N$999,MATCH('CBB ESPN'!$T55,'CBB ESPN'!$M$4:$M$999,0)))</f>
        <v/>
      </c>
      <c r="AY56" s="13" t="str">
        <f t="shared" si="23"/>
        <v/>
      </c>
      <c r="AZ56" s="13" t="str">
        <f t="shared" si="24"/>
        <v/>
      </c>
      <c r="BA56" s="13" t="str">
        <f t="shared" si="17"/>
        <v/>
      </c>
      <c r="BB56" s="13" t="str">
        <f t="shared" si="18"/>
        <v/>
      </c>
      <c r="BC56" s="13" t="str">
        <f t="shared" si="19"/>
        <v/>
      </c>
    </row>
    <row r="57" spans="12:55">
      <c r="L57" s="400"/>
      <c r="M57" t="s">
        <v>897</v>
      </c>
      <c r="N57" t="s">
        <v>1405</v>
      </c>
      <c r="O57" t="s">
        <v>1311</v>
      </c>
      <c r="P57" s="13" t="str">
        <f>'CBB Games'!S58</f>
        <v>0 v 0</v>
      </c>
      <c r="Q57" s="173" t="str">
        <f t="shared" si="21"/>
        <v/>
      </c>
      <c r="R57" s="173" t="str">
        <f t="shared" si="22"/>
        <v/>
      </c>
      <c r="S57" s="177"/>
      <c r="T57" s="16"/>
      <c r="U57" s="155"/>
      <c r="V57" s="16"/>
      <c r="W57" s="16"/>
      <c r="X57" s="172"/>
      <c r="Y57" s="176"/>
      <c r="Z57" s="176"/>
      <c r="AA57" s="176"/>
      <c r="AB57" s="13" t="b">
        <f>ISNUMBER(SEARCH($AB$3,X56))</f>
        <v>0</v>
      </c>
      <c r="AC57" s="13" t="b">
        <f>ISNUMBER(SEARCH(AC$3,X56))</f>
        <v>0</v>
      </c>
      <c r="AD57" s="13" t="b">
        <f>ISNUMBER(SEARCH(AD$3,X56))</f>
        <v>0</v>
      </c>
      <c r="AE57" s="13" t="b">
        <f>ISNUMBER(SEARCH(AE$3,Y56))</f>
        <v>0</v>
      </c>
      <c r="AG57" t="str">
        <f>IF(ISERROR(INDEX('CBB ESPN'!$N$4:$N$999,MATCH('CBB ESPN'!S56,'CBB ESPN'!$M$4:$M$999,0)))*1=1,"",INDEX('CBB ESPN'!$N$4:$N$999,MATCH('CBB ESPN'!S56,'CBB ESPN'!$M$4:$M$999,0)))</f>
        <v/>
      </c>
      <c r="AH57" t="str">
        <f>IF(ISERROR(INDEX('CBB ESPN'!$N$4:$N$999,MATCH('CBB ESPN'!T56,'CBB ESPN'!$M$4:$M$999,0)))*1=1,"",INDEX('CBB ESPN'!$N$4:$N$999,MATCH('CBB ESPN'!T56,'CBB ESPN'!$M$4:$M$999,0)))</f>
        <v/>
      </c>
      <c r="AI57" s="13" t="str">
        <f t="shared" si="25"/>
        <v/>
      </c>
      <c r="AJ57" s="13" t="str">
        <f t="shared" si="26"/>
        <v/>
      </c>
      <c r="AK57" s="13" t="str">
        <f>IF(AA56="Flip",AJ57,AI57)</f>
        <v/>
      </c>
      <c r="AL57" s="13" t="str">
        <f>IF(AA56="Flip",AI57,AJ57)</f>
        <v/>
      </c>
      <c r="AM57" s="13" t="str">
        <f t="shared" si="27"/>
        <v/>
      </c>
      <c r="AO57" t="str">
        <f>IF(ISERROR(INDEX('CBB ESPN'!$N$4:$N$999,MATCH('CBB ESPN'!$S56,'CBB ESPN'!$M$4:$M$999,0)))*1=1,"",INDEX('CBB ESPN'!$N$4:$N$999,MATCH('CBB ESPN'!$S56,'CBB ESPN'!$M$4:$M$999,0)))</f>
        <v/>
      </c>
      <c r="AP57" t="str">
        <f>IF(ISERROR(INDEX('CBB ESPN'!$N$4:$N$999,MATCH('CBB ESPN'!$T56,'CBB ESPN'!$M$4:$M$999,0)))*1=1,"",INDEX('CBB ESPN'!$N$4:$N$999,MATCH('CBB ESPN'!$T56,'CBB ESPN'!$M$4:$M$999,0)))</f>
        <v/>
      </c>
      <c r="AQ57" s="13" t="str">
        <f t="shared" si="12"/>
        <v/>
      </c>
      <c r="AR57" s="13" t="str">
        <f t="shared" si="13"/>
        <v/>
      </c>
      <c r="AS57" s="13" t="str">
        <f>IF(AA56="Flip",AR57,AQ57)</f>
        <v/>
      </c>
      <c r="AT57" s="13" t="str">
        <f>IF(AA56="Flip",AQ57,AR57)</f>
        <v/>
      </c>
      <c r="AU57" s="13" t="str">
        <f t="shared" si="16"/>
        <v/>
      </c>
      <c r="AW57" t="str">
        <f>IF(ISERROR(INDEX('CBB ESPN'!$N$4:$N$999,MATCH('CBB ESPN'!$S56,'CBB ESPN'!$M$4:$M$999,0)))*1=1,"",INDEX('CBB ESPN'!$N$4:$N$999,MATCH('CBB ESPN'!$S56,'CBB ESPN'!$M$4:$M$999,0)))</f>
        <v/>
      </c>
      <c r="AX57" t="str">
        <f>IF(ISERROR(INDEX('CBB ESPN'!$N$4:$N$999,MATCH('CBB ESPN'!$T56,'CBB ESPN'!$M$4:$M$999,0)))*1=1,"",INDEX('CBB ESPN'!$N$4:$N$999,MATCH('CBB ESPN'!$T56,'CBB ESPN'!$M$4:$M$999,0)))</f>
        <v/>
      </c>
      <c r="AY57" s="13" t="str">
        <f t="shared" si="23"/>
        <v/>
      </c>
      <c r="AZ57" s="13" t="str">
        <f t="shared" si="24"/>
        <v/>
      </c>
      <c r="BA57" s="13" t="str">
        <f t="shared" si="17"/>
        <v/>
      </c>
      <c r="BB57" s="13" t="str">
        <f t="shared" si="18"/>
        <v/>
      </c>
      <c r="BC57" s="13" t="str">
        <f t="shared" si="19"/>
        <v/>
      </c>
    </row>
    <row r="58" spans="12:55">
      <c r="L58" s="400"/>
      <c r="M58" t="s">
        <v>479</v>
      </c>
      <c r="N58" t="s">
        <v>1406</v>
      </c>
      <c r="O58" t="s">
        <v>1311</v>
      </c>
      <c r="P58" s="13" t="str">
        <f>'CBB Games'!S59</f>
        <v>0 v 0</v>
      </c>
      <c r="Q58" s="173" t="str">
        <f t="shared" si="21"/>
        <v/>
      </c>
      <c r="R58" s="173" t="str">
        <f t="shared" si="22"/>
        <v/>
      </c>
      <c r="S58" s="178"/>
      <c r="T58" s="156"/>
      <c r="U58" s="157"/>
      <c r="V58" s="156"/>
      <c r="W58" s="156"/>
      <c r="X58" s="156"/>
      <c r="Y58" s="174"/>
      <c r="Z58" s="174"/>
      <c r="AA58" s="174"/>
      <c r="AB58" s="13" t="b">
        <f>ISNUMBER(SEARCH($AB$3,X57))</f>
        <v>0</v>
      </c>
      <c r="AC58" s="13" t="b">
        <f>ISNUMBER(SEARCH(AC$3,X57))</f>
        <v>0</v>
      </c>
      <c r="AD58" s="13" t="b">
        <f>ISNUMBER(SEARCH(AD$3,X57))</f>
        <v>0</v>
      </c>
      <c r="AE58" s="13" t="b">
        <f>ISNUMBER(SEARCH(AE$3,Y57))</f>
        <v>0</v>
      </c>
      <c r="AG58" t="str">
        <f>IF(ISERROR(INDEX('CBB ESPN'!$N$4:$N$999,MATCH('CBB ESPN'!S57,'CBB ESPN'!$M$4:$M$999,0)))*1=1,"",INDEX('CBB ESPN'!$N$4:$N$999,MATCH('CBB ESPN'!S57,'CBB ESPN'!$M$4:$M$999,0)))</f>
        <v/>
      </c>
      <c r="AH58" t="str">
        <f>IF(ISERROR(INDEX('CBB ESPN'!$N$4:$N$999,MATCH('CBB ESPN'!T57,'CBB ESPN'!$M$4:$M$999,0)))*1=1,"",INDEX('CBB ESPN'!$N$4:$N$999,MATCH('CBB ESPN'!T57,'CBB ESPN'!$M$4:$M$999,0)))</f>
        <v/>
      </c>
      <c r="AI58" s="13" t="str">
        <f t="shared" si="25"/>
        <v/>
      </c>
      <c r="AJ58" s="13" t="str">
        <f t="shared" si="26"/>
        <v/>
      </c>
      <c r="AK58" s="13" t="str">
        <f>IF(AA57="Flip",AJ58,AI58)</f>
        <v/>
      </c>
      <c r="AL58" s="13" t="str">
        <f>IF(AA57="Flip",AI58,AJ58)</f>
        <v/>
      </c>
      <c r="AM58" s="13" t="str">
        <f t="shared" si="27"/>
        <v/>
      </c>
      <c r="AO58" t="str">
        <f>IF(ISERROR(INDEX('CBB ESPN'!$N$4:$N$999,MATCH('CBB ESPN'!$S57,'CBB ESPN'!$M$4:$M$999,0)))*1=1,"",INDEX('CBB ESPN'!$N$4:$N$999,MATCH('CBB ESPN'!$S57,'CBB ESPN'!$M$4:$M$999,0)))</f>
        <v/>
      </c>
      <c r="AP58" t="str">
        <f>IF(ISERROR(INDEX('CBB ESPN'!$N$4:$N$999,MATCH('CBB ESPN'!$T57,'CBB ESPN'!$M$4:$M$999,0)))*1=1,"",INDEX('CBB ESPN'!$N$4:$N$999,MATCH('CBB ESPN'!$T57,'CBB ESPN'!$M$4:$M$999,0)))</f>
        <v/>
      </c>
      <c r="AQ58" s="13" t="str">
        <f t="shared" si="12"/>
        <v/>
      </c>
      <c r="AR58" s="13" t="str">
        <f t="shared" si="13"/>
        <v/>
      </c>
      <c r="AS58" s="13" t="str">
        <f>IF(AA57="Flip",AR58,AQ58)</f>
        <v/>
      </c>
      <c r="AT58" s="13" t="str">
        <f>IF(AA57="Flip",AQ58,AR58)</f>
        <v/>
      </c>
      <c r="AU58" s="13" t="str">
        <f t="shared" si="16"/>
        <v/>
      </c>
      <c r="AW58" t="str">
        <f>IF(ISERROR(INDEX('CBB ESPN'!$N$4:$N$999,MATCH('CBB ESPN'!$S57,'CBB ESPN'!$M$4:$M$999,0)))*1=1,"",INDEX('CBB ESPN'!$N$4:$N$999,MATCH('CBB ESPN'!$S57,'CBB ESPN'!$M$4:$M$999,0)))</f>
        <v/>
      </c>
      <c r="AX58" t="str">
        <f>IF(ISERROR(INDEX('CBB ESPN'!$N$4:$N$999,MATCH('CBB ESPN'!$T57,'CBB ESPN'!$M$4:$M$999,0)))*1=1,"",INDEX('CBB ESPN'!$N$4:$N$999,MATCH('CBB ESPN'!$T57,'CBB ESPN'!$M$4:$M$999,0)))</f>
        <v/>
      </c>
      <c r="AY58" s="13" t="str">
        <f t="shared" si="23"/>
        <v/>
      </c>
      <c r="AZ58" s="13" t="str">
        <f t="shared" si="24"/>
        <v/>
      </c>
      <c r="BA58" s="13" t="str">
        <f t="shared" si="17"/>
        <v/>
      </c>
      <c r="BB58" s="13" t="str">
        <f t="shared" si="18"/>
        <v/>
      </c>
      <c r="BC58" s="13" t="str">
        <f t="shared" si="19"/>
        <v/>
      </c>
    </row>
    <row r="59" spans="12:55">
      <c r="L59" s="400"/>
      <c r="M59" t="s">
        <v>254</v>
      </c>
      <c r="N59" t="s">
        <v>1378</v>
      </c>
      <c r="O59" t="s">
        <v>1311</v>
      </c>
      <c r="P59" s="13" t="str">
        <f>'CBB Games'!S60</f>
        <v>0 v 0</v>
      </c>
      <c r="Q59" s="173" t="str">
        <f t="shared" si="21"/>
        <v/>
      </c>
      <c r="R59" s="173" t="str">
        <f t="shared" si="22"/>
        <v/>
      </c>
      <c r="S59" s="177"/>
      <c r="T59" s="16"/>
      <c r="U59" s="155"/>
      <c r="V59" s="16"/>
      <c r="W59" s="16"/>
      <c r="X59" s="172"/>
      <c r="Y59" s="176"/>
      <c r="Z59" s="176"/>
      <c r="AA59" s="176"/>
      <c r="AB59" s="13" t="b">
        <f>ISNUMBER(SEARCH($AB$3,X58))</f>
        <v>0</v>
      </c>
      <c r="AC59" s="13" t="b">
        <f>ISNUMBER(SEARCH(AC$3,X58))</f>
        <v>0</v>
      </c>
      <c r="AD59" s="13" t="b">
        <f>ISNUMBER(SEARCH(AD$3,X58))</f>
        <v>0</v>
      </c>
      <c r="AE59" s="13" t="b">
        <f>ISNUMBER(SEARCH(AE$3,Y58))</f>
        <v>0</v>
      </c>
      <c r="AG59" t="str">
        <f>IF(ISERROR(INDEX('CBB ESPN'!$N$4:$N$999,MATCH('CBB ESPN'!S58,'CBB ESPN'!$M$4:$M$999,0)))*1=1,"",INDEX('CBB ESPN'!$N$4:$N$999,MATCH('CBB ESPN'!S58,'CBB ESPN'!$M$4:$M$999,0)))</f>
        <v/>
      </c>
      <c r="AH59" t="str">
        <f>IF(ISERROR(INDEX('CBB ESPN'!$N$4:$N$999,MATCH('CBB ESPN'!T58,'CBB ESPN'!$M$4:$M$999,0)))*1=1,"",INDEX('CBB ESPN'!$N$4:$N$999,MATCH('CBB ESPN'!T58,'CBB ESPN'!$M$4:$M$999,0)))</f>
        <v/>
      </c>
      <c r="AI59" s="13" t="str">
        <f t="shared" si="25"/>
        <v/>
      </c>
      <c r="AJ59" s="13" t="str">
        <f t="shared" si="26"/>
        <v/>
      </c>
      <c r="AK59" s="13" t="str">
        <f>IF(AA58="Flip",AJ59,AI59)</f>
        <v/>
      </c>
      <c r="AL59" s="13" t="str">
        <f>IF(AA58="Flip",AI59,AJ59)</f>
        <v/>
      </c>
      <c r="AM59" s="13" t="str">
        <f t="shared" si="27"/>
        <v/>
      </c>
      <c r="AO59" t="str">
        <f>IF(ISERROR(INDEX('CBB ESPN'!$N$4:$N$999,MATCH('CBB ESPN'!$S58,'CBB ESPN'!$M$4:$M$999,0)))*1=1,"",INDEX('CBB ESPN'!$N$4:$N$999,MATCH('CBB ESPN'!$S58,'CBB ESPN'!$M$4:$M$999,0)))</f>
        <v/>
      </c>
      <c r="AP59" t="str">
        <f>IF(ISERROR(INDEX('CBB ESPN'!$N$4:$N$999,MATCH('CBB ESPN'!$T58,'CBB ESPN'!$M$4:$M$999,0)))*1=1,"",INDEX('CBB ESPN'!$N$4:$N$999,MATCH('CBB ESPN'!$T58,'CBB ESPN'!$M$4:$M$999,0)))</f>
        <v/>
      </c>
      <c r="AQ59" s="13" t="str">
        <f t="shared" si="12"/>
        <v/>
      </c>
      <c r="AR59" s="13" t="str">
        <f t="shared" si="13"/>
        <v/>
      </c>
      <c r="AS59" s="13" t="str">
        <f>IF(AA58="Flip",AR59,AQ59)</f>
        <v/>
      </c>
      <c r="AT59" s="13" t="str">
        <f>IF(AA58="Flip",AQ59,AR59)</f>
        <v/>
      </c>
      <c r="AU59" s="13" t="str">
        <f t="shared" si="16"/>
        <v/>
      </c>
      <c r="AW59" t="str">
        <f>IF(ISERROR(INDEX('CBB ESPN'!$N$4:$N$999,MATCH('CBB ESPN'!$S58,'CBB ESPN'!$M$4:$M$999,0)))*1=1,"",INDEX('CBB ESPN'!$N$4:$N$999,MATCH('CBB ESPN'!$S58,'CBB ESPN'!$M$4:$M$999,0)))</f>
        <v/>
      </c>
      <c r="AX59" t="str">
        <f>IF(ISERROR(INDEX('CBB ESPN'!$N$4:$N$999,MATCH('CBB ESPN'!$T58,'CBB ESPN'!$M$4:$M$999,0)))*1=1,"",INDEX('CBB ESPN'!$N$4:$N$999,MATCH('CBB ESPN'!$T58,'CBB ESPN'!$M$4:$M$999,0)))</f>
        <v/>
      </c>
      <c r="AY59" s="13" t="str">
        <f t="shared" si="23"/>
        <v/>
      </c>
      <c r="AZ59" s="13" t="str">
        <f t="shared" si="24"/>
        <v/>
      </c>
      <c r="BA59" s="13" t="str">
        <f t="shared" si="17"/>
        <v/>
      </c>
      <c r="BB59" s="13" t="str">
        <f t="shared" si="18"/>
        <v/>
      </c>
      <c r="BC59" s="13" t="str">
        <f t="shared" si="19"/>
        <v/>
      </c>
    </row>
    <row r="60" spans="12:55">
      <c r="L60" s="400"/>
      <c r="M60" t="s">
        <v>678</v>
      </c>
      <c r="N60" t="s">
        <v>1392</v>
      </c>
      <c r="O60" t="s">
        <v>1311</v>
      </c>
      <c r="P60" s="13" t="str">
        <f>'CBB Games'!S61</f>
        <v>0 v 0</v>
      </c>
      <c r="Q60" s="173" t="str">
        <f t="shared" si="21"/>
        <v/>
      </c>
      <c r="R60" s="173" t="str">
        <f t="shared" si="22"/>
        <v/>
      </c>
      <c r="S60" s="178"/>
      <c r="T60" s="156"/>
      <c r="U60" s="157"/>
      <c r="V60" s="156"/>
      <c r="W60" s="156"/>
      <c r="X60" s="156"/>
      <c r="Y60" s="174"/>
      <c r="Z60" s="174"/>
      <c r="AA60" s="174"/>
      <c r="AB60" s="13" t="b">
        <f>ISNUMBER(SEARCH($AB$3,X59))</f>
        <v>0</v>
      </c>
      <c r="AC60" s="13" t="b">
        <f>ISNUMBER(SEARCH(AC$3,X59))</f>
        <v>0</v>
      </c>
      <c r="AD60" s="13" t="b">
        <f>ISNUMBER(SEARCH(AD$3,X59))</f>
        <v>0</v>
      </c>
      <c r="AE60" s="13" t="b">
        <f>ISNUMBER(SEARCH(AE$3,Y59))</f>
        <v>0</v>
      </c>
      <c r="AG60" t="str">
        <f>IF(ISERROR(INDEX('CBB ESPN'!$N$4:$N$999,MATCH('CBB ESPN'!S59,'CBB ESPN'!$M$4:$M$999,0)))*1=1,"",INDEX('CBB ESPN'!$N$4:$N$999,MATCH('CBB ESPN'!S59,'CBB ESPN'!$M$4:$M$999,0)))</f>
        <v/>
      </c>
      <c r="AH60" t="str">
        <f>IF(ISERROR(INDEX('CBB ESPN'!$N$4:$N$999,MATCH('CBB ESPN'!T59,'CBB ESPN'!$M$4:$M$999,0)))*1=1,"",INDEX('CBB ESPN'!$N$4:$N$999,MATCH('CBB ESPN'!T59,'CBB ESPN'!$M$4:$M$999,0)))</f>
        <v/>
      </c>
      <c r="AI60" s="13" t="str">
        <f t="shared" si="25"/>
        <v/>
      </c>
      <c r="AJ60" s="13" t="str">
        <f t="shared" si="26"/>
        <v/>
      </c>
      <c r="AK60" s="13" t="str">
        <f>IF(AA59="Flip",AJ60,AI60)</f>
        <v/>
      </c>
      <c r="AL60" s="13" t="str">
        <f>IF(AA59="Flip",AI60,AJ60)</f>
        <v/>
      </c>
      <c r="AM60" s="13" t="str">
        <f t="shared" si="27"/>
        <v/>
      </c>
      <c r="AO60" t="str">
        <f>IF(ISERROR(INDEX('CBB ESPN'!$N$4:$N$999,MATCH('CBB ESPN'!$S59,'CBB ESPN'!$M$4:$M$999,0)))*1=1,"",INDEX('CBB ESPN'!$N$4:$N$999,MATCH('CBB ESPN'!$S59,'CBB ESPN'!$M$4:$M$999,0)))</f>
        <v/>
      </c>
      <c r="AP60" t="str">
        <f>IF(ISERROR(INDEX('CBB ESPN'!$N$4:$N$999,MATCH('CBB ESPN'!$T59,'CBB ESPN'!$M$4:$M$999,0)))*1=1,"",INDEX('CBB ESPN'!$N$4:$N$999,MATCH('CBB ESPN'!$T59,'CBB ESPN'!$M$4:$M$999,0)))</f>
        <v/>
      </c>
      <c r="AQ60" s="13" t="str">
        <f t="shared" si="12"/>
        <v/>
      </c>
      <c r="AR60" s="13" t="str">
        <f t="shared" si="13"/>
        <v/>
      </c>
      <c r="AS60" s="13" t="str">
        <f>IF(AA59="Flip",AR60,AQ60)</f>
        <v/>
      </c>
      <c r="AT60" s="13" t="str">
        <f>IF(AA59="Flip",AQ60,AR60)</f>
        <v/>
      </c>
      <c r="AU60" s="13" t="str">
        <f t="shared" si="16"/>
        <v/>
      </c>
      <c r="AW60" t="str">
        <f>IF(ISERROR(INDEX('CBB ESPN'!$N$4:$N$999,MATCH('CBB ESPN'!$S59,'CBB ESPN'!$M$4:$M$999,0)))*1=1,"",INDEX('CBB ESPN'!$N$4:$N$999,MATCH('CBB ESPN'!$S59,'CBB ESPN'!$M$4:$M$999,0)))</f>
        <v/>
      </c>
      <c r="AX60" t="str">
        <f>IF(ISERROR(INDEX('CBB ESPN'!$N$4:$N$999,MATCH('CBB ESPN'!$T59,'CBB ESPN'!$M$4:$M$999,0)))*1=1,"",INDEX('CBB ESPN'!$N$4:$N$999,MATCH('CBB ESPN'!$T59,'CBB ESPN'!$M$4:$M$999,0)))</f>
        <v/>
      </c>
      <c r="AY60" s="13" t="str">
        <f t="shared" si="23"/>
        <v/>
      </c>
      <c r="AZ60" s="13" t="str">
        <f t="shared" si="24"/>
        <v/>
      </c>
      <c r="BA60" s="13" t="str">
        <f t="shared" si="17"/>
        <v/>
      </c>
      <c r="BB60" s="13" t="str">
        <f t="shared" si="18"/>
        <v/>
      </c>
      <c r="BC60" s="13" t="str">
        <f t="shared" si="19"/>
        <v/>
      </c>
    </row>
    <row r="61" spans="12:55">
      <c r="L61" s="400"/>
      <c r="M61" t="s">
        <v>869</v>
      </c>
      <c r="N61" t="s">
        <v>1307</v>
      </c>
      <c r="O61" t="s">
        <v>1311</v>
      </c>
      <c r="P61" s="13" t="str">
        <f>'CBB Games'!S62</f>
        <v>0 v 0</v>
      </c>
      <c r="Q61" s="173" t="str">
        <f t="shared" si="21"/>
        <v/>
      </c>
      <c r="R61" s="173" t="str">
        <f t="shared" si="22"/>
        <v/>
      </c>
      <c r="S61" s="177"/>
      <c r="T61" s="16"/>
      <c r="U61" s="155"/>
      <c r="V61" s="16"/>
      <c r="W61" s="16"/>
      <c r="X61" s="172"/>
      <c r="Y61" s="176"/>
      <c r="Z61" s="176"/>
      <c r="AA61" s="176"/>
      <c r="AB61" s="13" t="b">
        <f>ISNUMBER(SEARCH($AB$3,X60))</f>
        <v>0</v>
      </c>
      <c r="AC61" s="13" t="b">
        <f>ISNUMBER(SEARCH(AC$3,X60))</f>
        <v>0</v>
      </c>
      <c r="AD61" s="13" t="b">
        <f>ISNUMBER(SEARCH(AD$3,X60))</f>
        <v>0</v>
      </c>
      <c r="AE61" s="13" t="b">
        <f>ISNUMBER(SEARCH(AE$3,Y60))</f>
        <v>0</v>
      </c>
      <c r="AG61" t="str">
        <f>IF(ISERROR(INDEX('CBB ESPN'!$N$4:$N$999,MATCH('CBB ESPN'!S60,'CBB ESPN'!$M$4:$M$999,0)))*1=1,"",INDEX('CBB ESPN'!$N$4:$N$999,MATCH('CBB ESPN'!S60,'CBB ESPN'!$M$4:$M$999,0)))</f>
        <v/>
      </c>
      <c r="AH61" t="str">
        <f>IF(ISERROR(INDEX('CBB ESPN'!$N$4:$N$999,MATCH('CBB ESPN'!T60,'CBB ESPN'!$M$4:$M$999,0)))*1=1,"",INDEX('CBB ESPN'!$N$4:$N$999,MATCH('CBB ESPN'!T60,'CBB ESPN'!$M$4:$M$999,0)))</f>
        <v/>
      </c>
      <c r="AI61" s="13" t="str">
        <f t="shared" si="25"/>
        <v/>
      </c>
      <c r="AJ61" s="13" t="str">
        <f t="shared" si="26"/>
        <v/>
      </c>
      <c r="AK61" s="13" t="str">
        <f>IF(AA60="Flip",AJ61,AI61)</f>
        <v/>
      </c>
      <c r="AL61" s="13" t="str">
        <f>IF(AA60="Flip",AI61,AJ61)</f>
        <v/>
      </c>
      <c r="AM61" s="13" t="str">
        <f t="shared" si="27"/>
        <v/>
      </c>
      <c r="AO61" t="str">
        <f>IF(ISERROR(INDEX('CBB ESPN'!$N$4:$N$999,MATCH('CBB ESPN'!$S60,'CBB ESPN'!$M$4:$M$999,0)))*1=1,"",INDEX('CBB ESPN'!$N$4:$N$999,MATCH('CBB ESPN'!$S60,'CBB ESPN'!$M$4:$M$999,0)))</f>
        <v/>
      </c>
      <c r="AP61" t="str">
        <f>IF(ISERROR(INDEX('CBB ESPN'!$N$4:$N$999,MATCH('CBB ESPN'!$T60,'CBB ESPN'!$M$4:$M$999,0)))*1=1,"",INDEX('CBB ESPN'!$N$4:$N$999,MATCH('CBB ESPN'!$T60,'CBB ESPN'!$M$4:$M$999,0)))</f>
        <v/>
      </c>
      <c r="AQ61" s="13" t="str">
        <f t="shared" si="12"/>
        <v/>
      </c>
      <c r="AR61" s="13" t="str">
        <f t="shared" si="13"/>
        <v/>
      </c>
      <c r="AS61" s="13" t="str">
        <f>IF(AA60="Flip",AR61,AQ61)</f>
        <v/>
      </c>
      <c r="AT61" s="13" t="str">
        <f>IF(AA60="Flip",AQ61,AR61)</f>
        <v/>
      </c>
      <c r="AU61" s="13" t="str">
        <f t="shared" si="16"/>
        <v/>
      </c>
      <c r="AW61" t="str">
        <f>IF(ISERROR(INDEX('CBB ESPN'!$N$4:$N$999,MATCH('CBB ESPN'!$S60,'CBB ESPN'!$M$4:$M$999,0)))*1=1,"",INDEX('CBB ESPN'!$N$4:$N$999,MATCH('CBB ESPN'!$S60,'CBB ESPN'!$M$4:$M$999,0)))</f>
        <v/>
      </c>
      <c r="AX61" t="str">
        <f>IF(ISERROR(INDEX('CBB ESPN'!$N$4:$N$999,MATCH('CBB ESPN'!$T60,'CBB ESPN'!$M$4:$M$999,0)))*1=1,"",INDEX('CBB ESPN'!$N$4:$N$999,MATCH('CBB ESPN'!$T60,'CBB ESPN'!$M$4:$M$999,0)))</f>
        <v/>
      </c>
      <c r="AY61" s="13" t="str">
        <f t="shared" si="23"/>
        <v/>
      </c>
      <c r="AZ61" s="13" t="str">
        <f t="shared" si="24"/>
        <v/>
      </c>
      <c r="BA61" s="13" t="str">
        <f t="shared" si="17"/>
        <v/>
      </c>
      <c r="BB61" s="13" t="str">
        <f t="shared" si="18"/>
        <v/>
      </c>
      <c r="BC61" s="13" t="str">
        <f t="shared" si="19"/>
        <v/>
      </c>
    </row>
    <row r="62" spans="12:55">
      <c r="L62" s="400"/>
      <c r="M62" t="s">
        <v>160</v>
      </c>
      <c r="N62" t="s">
        <v>1376</v>
      </c>
      <c r="O62" t="s">
        <v>1311</v>
      </c>
      <c r="P62" s="13" t="str">
        <f>'CBB Games'!S63</f>
        <v>0 v 0</v>
      </c>
      <c r="Q62" s="173" t="str">
        <f t="shared" si="21"/>
        <v/>
      </c>
      <c r="R62" s="173" t="str">
        <f t="shared" si="22"/>
        <v/>
      </c>
      <c r="S62" s="178"/>
      <c r="T62" s="156"/>
      <c r="U62" s="157"/>
      <c r="V62" s="156"/>
      <c r="W62" s="156"/>
      <c r="X62" s="156"/>
      <c r="Y62" s="174"/>
      <c r="Z62" s="174"/>
      <c r="AA62" s="174"/>
      <c r="AB62" s="13" t="b">
        <f>ISNUMBER(SEARCH($AB$3,X61))</f>
        <v>0</v>
      </c>
      <c r="AC62" s="13" t="b">
        <f>ISNUMBER(SEARCH(AC$3,X61))</f>
        <v>0</v>
      </c>
      <c r="AD62" s="13" t="b">
        <f>ISNUMBER(SEARCH(AD$3,X61))</f>
        <v>0</v>
      </c>
      <c r="AE62" s="13" t="b">
        <f>ISNUMBER(SEARCH(AE$3,Y61))</f>
        <v>0</v>
      </c>
      <c r="AG62" t="str">
        <f>IF(ISERROR(INDEX('CBB ESPN'!$N$4:$N$999,MATCH('CBB ESPN'!S61,'CBB ESPN'!$M$4:$M$999,0)))*1=1,"",INDEX('CBB ESPN'!$N$4:$N$999,MATCH('CBB ESPN'!S61,'CBB ESPN'!$M$4:$M$999,0)))</f>
        <v/>
      </c>
      <c r="AH62" t="str">
        <f>IF(ISERROR(INDEX('CBB ESPN'!$N$4:$N$999,MATCH('CBB ESPN'!T61,'CBB ESPN'!$M$4:$M$999,0)))*1=1,"",INDEX('CBB ESPN'!$N$4:$N$999,MATCH('CBB ESPN'!T61,'CBB ESPN'!$M$4:$M$999,0)))</f>
        <v/>
      </c>
      <c r="AI62" s="13" t="str">
        <f t="shared" si="25"/>
        <v/>
      </c>
      <c r="AJ62" s="13" t="str">
        <f t="shared" si="26"/>
        <v/>
      </c>
      <c r="AK62" s="13" t="str">
        <f>IF(AA61="Flip",AJ62,AI62)</f>
        <v/>
      </c>
      <c r="AL62" s="13" t="str">
        <f>IF(AA61="Flip",AI62,AJ62)</f>
        <v/>
      </c>
      <c r="AM62" s="13" t="str">
        <f t="shared" si="27"/>
        <v/>
      </c>
      <c r="AO62" t="str">
        <f>IF(ISERROR(INDEX('CBB ESPN'!$N$4:$N$999,MATCH('CBB ESPN'!$S61,'CBB ESPN'!$M$4:$M$999,0)))*1=1,"",INDEX('CBB ESPN'!$N$4:$N$999,MATCH('CBB ESPN'!$S61,'CBB ESPN'!$M$4:$M$999,0)))</f>
        <v/>
      </c>
      <c r="AP62" t="str">
        <f>IF(ISERROR(INDEX('CBB ESPN'!$N$4:$N$999,MATCH('CBB ESPN'!$T61,'CBB ESPN'!$M$4:$M$999,0)))*1=1,"",INDEX('CBB ESPN'!$N$4:$N$999,MATCH('CBB ESPN'!$T61,'CBB ESPN'!$M$4:$M$999,0)))</f>
        <v/>
      </c>
      <c r="AQ62" s="13" t="str">
        <f t="shared" si="12"/>
        <v/>
      </c>
      <c r="AR62" s="13" t="str">
        <f t="shared" si="13"/>
        <v/>
      </c>
      <c r="AS62" s="13" t="str">
        <f>IF(AA61="Flip",AR62,AQ62)</f>
        <v/>
      </c>
      <c r="AT62" s="13" t="str">
        <f>IF(AA61="Flip",AQ62,AR62)</f>
        <v/>
      </c>
      <c r="AU62" s="13" t="str">
        <f t="shared" si="16"/>
        <v/>
      </c>
      <c r="AW62" t="str">
        <f>IF(ISERROR(INDEX('CBB ESPN'!$N$4:$N$999,MATCH('CBB ESPN'!$S61,'CBB ESPN'!$M$4:$M$999,0)))*1=1,"",INDEX('CBB ESPN'!$N$4:$N$999,MATCH('CBB ESPN'!$S61,'CBB ESPN'!$M$4:$M$999,0)))</f>
        <v/>
      </c>
      <c r="AX62" t="str">
        <f>IF(ISERROR(INDEX('CBB ESPN'!$N$4:$N$999,MATCH('CBB ESPN'!$T61,'CBB ESPN'!$M$4:$M$999,0)))*1=1,"",INDEX('CBB ESPN'!$N$4:$N$999,MATCH('CBB ESPN'!$T61,'CBB ESPN'!$M$4:$M$999,0)))</f>
        <v/>
      </c>
      <c r="AY62" s="13" t="str">
        <f t="shared" si="23"/>
        <v/>
      </c>
      <c r="AZ62" s="13" t="str">
        <f t="shared" si="24"/>
        <v/>
      </c>
      <c r="BA62" s="13" t="str">
        <f t="shared" si="17"/>
        <v/>
      </c>
      <c r="BB62" s="13" t="str">
        <f t="shared" si="18"/>
        <v/>
      </c>
      <c r="BC62" s="13" t="str">
        <f t="shared" si="19"/>
        <v/>
      </c>
    </row>
    <row r="63" spans="12:55">
      <c r="L63" s="400"/>
      <c r="M63" t="s">
        <v>255</v>
      </c>
      <c r="N63" t="s">
        <v>1406</v>
      </c>
      <c r="O63" t="s">
        <v>1311</v>
      </c>
      <c r="P63" s="13" t="str">
        <f>'CBB Games'!S64</f>
        <v>0 v 0</v>
      </c>
      <c r="Q63" s="173" t="str">
        <f t="shared" si="21"/>
        <v/>
      </c>
      <c r="R63" s="173" t="str">
        <f t="shared" si="22"/>
        <v/>
      </c>
      <c r="S63" s="177"/>
      <c r="T63" s="16"/>
      <c r="U63" s="155"/>
      <c r="V63" s="16"/>
      <c r="W63" s="16"/>
      <c r="X63" s="172"/>
      <c r="Y63" s="176"/>
      <c r="Z63" s="175"/>
      <c r="AA63" s="175"/>
      <c r="AB63" s="13" t="b">
        <f>ISNUMBER(SEARCH($AB$3,X62))</f>
        <v>0</v>
      </c>
      <c r="AC63" s="13" t="b">
        <f>ISNUMBER(SEARCH(AC$3,X62))</f>
        <v>0</v>
      </c>
      <c r="AD63" s="13" t="b">
        <f>ISNUMBER(SEARCH(AD$3,X62))</f>
        <v>0</v>
      </c>
      <c r="AE63" s="13" t="b">
        <f>ISNUMBER(SEARCH(AE$3,Y62))</f>
        <v>0</v>
      </c>
      <c r="AG63" t="str">
        <f>IF(ISERROR(INDEX('CBB ESPN'!$N$4:$N$999,MATCH('CBB ESPN'!S62,'CBB ESPN'!$M$4:$M$999,0)))*1=1,"",INDEX('CBB ESPN'!$N$4:$N$999,MATCH('CBB ESPN'!S62,'CBB ESPN'!$M$4:$M$999,0)))</f>
        <v/>
      </c>
      <c r="AH63" t="str">
        <f>IF(ISERROR(INDEX('CBB ESPN'!$N$4:$N$999,MATCH('CBB ESPN'!T62,'CBB ESPN'!$M$4:$M$999,0)))*1=1,"",INDEX('CBB ESPN'!$N$4:$N$999,MATCH('CBB ESPN'!T62,'CBB ESPN'!$M$4:$M$999,0)))</f>
        <v/>
      </c>
      <c r="AI63" s="13" t="str">
        <f t="shared" si="25"/>
        <v/>
      </c>
      <c r="AJ63" s="13" t="str">
        <f t="shared" si="26"/>
        <v/>
      </c>
      <c r="AK63" s="13" t="str">
        <f>IF(AA62="Flip",AJ63,AI63)</f>
        <v/>
      </c>
      <c r="AL63" s="13" t="str">
        <f>IF(AA62="Flip",AI63,AJ63)</f>
        <v/>
      </c>
      <c r="AM63" s="13" t="str">
        <f t="shared" si="27"/>
        <v/>
      </c>
      <c r="AO63" t="str">
        <f>IF(ISERROR(INDEX('CBB ESPN'!$N$4:$N$999,MATCH('CBB ESPN'!$S62,'CBB ESPN'!$M$4:$M$999,0)))*1=1,"",INDEX('CBB ESPN'!$N$4:$N$999,MATCH('CBB ESPN'!$S62,'CBB ESPN'!$M$4:$M$999,0)))</f>
        <v/>
      </c>
      <c r="AP63" t="str">
        <f>IF(ISERROR(INDEX('CBB ESPN'!$N$4:$N$999,MATCH('CBB ESPN'!$T62,'CBB ESPN'!$M$4:$M$999,0)))*1=1,"",INDEX('CBB ESPN'!$N$4:$N$999,MATCH('CBB ESPN'!$T62,'CBB ESPN'!$M$4:$M$999,0)))</f>
        <v/>
      </c>
      <c r="AQ63" s="13" t="str">
        <f t="shared" si="12"/>
        <v/>
      </c>
      <c r="AR63" s="13" t="str">
        <f t="shared" si="13"/>
        <v/>
      </c>
      <c r="AS63" s="13" t="str">
        <f>IF(AA62="Flip",AR63,AQ63)</f>
        <v/>
      </c>
      <c r="AT63" s="13" t="str">
        <f>IF(AA62="Flip",AQ63,AR63)</f>
        <v/>
      </c>
      <c r="AU63" s="13" t="str">
        <f t="shared" si="16"/>
        <v/>
      </c>
      <c r="AW63" t="str">
        <f>IF(ISERROR(INDEX('CBB ESPN'!$N$4:$N$999,MATCH('CBB ESPN'!$S62,'CBB ESPN'!$M$4:$M$999,0)))*1=1,"",INDEX('CBB ESPN'!$N$4:$N$999,MATCH('CBB ESPN'!$S62,'CBB ESPN'!$M$4:$M$999,0)))</f>
        <v/>
      </c>
      <c r="AX63" t="str">
        <f>IF(ISERROR(INDEX('CBB ESPN'!$N$4:$N$999,MATCH('CBB ESPN'!$T62,'CBB ESPN'!$M$4:$M$999,0)))*1=1,"",INDEX('CBB ESPN'!$N$4:$N$999,MATCH('CBB ESPN'!$T62,'CBB ESPN'!$M$4:$M$999,0)))</f>
        <v/>
      </c>
      <c r="AY63" s="13" t="str">
        <f t="shared" si="23"/>
        <v/>
      </c>
      <c r="AZ63" s="13" t="str">
        <f t="shared" si="24"/>
        <v/>
      </c>
      <c r="BA63" s="13" t="str">
        <f t="shared" si="17"/>
        <v/>
      </c>
      <c r="BB63" s="13" t="str">
        <f t="shared" si="18"/>
        <v/>
      </c>
      <c r="BC63" s="13" t="str">
        <f t="shared" si="19"/>
        <v/>
      </c>
    </row>
    <row r="64" spans="12:55">
      <c r="L64" s="400"/>
      <c r="M64" t="s">
        <v>558</v>
      </c>
      <c r="N64" t="s">
        <v>1376</v>
      </c>
      <c r="O64" t="s">
        <v>1311</v>
      </c>
      <c r="P64" s="13" t="str">
        <f>'CBB Games'!S65</f>
        <v>0 v 0</v>
      </c>
      <c r="Q64" s="173" t="str">
        <f t="shared" si="21"/>
        <v/>
      </c>
      <c r="R64" s="173" t="str">
        <f t="shared" si="22"/>
        <v/>
      </c>
      <c r="S64" s="178"/>
      <c r="T64" s="156"/>
      <c r="U64" s="157"/>
      <c r="V64" s="156"/>
      <c r="W64" s="156"/>
      <c r="X64" s="156"/>
      <c r="Y64" s="174"/>
      <c r="Z64" s="174"/>
      <c r="AA64" s="174"/>
      <c r="AB64" s="13" t="b">
        <f>ISNUMBER(SEARCH($AB$3,X63))</f>
        <v>0</v>
      </c>
      <c r="AC64" s="13" t="b">
        <f>ISNUMBER(SEARCH(AC$3,X63))</f>
        <v>0</v>
      </c>
      <c r="AD64" s="13" t="b">
        <f>ISNUMBER(SEARCH(AD$3,X63))</f>
        <v>0</v>
      </c>
      <c r="AE64" s="13" t="b">
        <f>ISNUMBER(SEARCH(AE$3,Y63))</f>
        <v>0</v>
      </c>
      <c r="AG64" t="str">
        <f>IF(ISERROR(INDEX('CBB ESPN'!$N$4:$N$999,MATCH('CBB ESPN'!S63,'CBB ESPN'!$M$4:$M$999,0)))*1=1,"",INDEX('CBB ESPN'!$N$4:$N$999,MATCH('CBB ESPN'!S63,'CBB ESPN'!$M$4:$M$999,0)))</f>
        <v/>
      </c>
      <c r="AH64" t="str">
        <f>IF(ISERROR(INDEX('CBB ESPN'!$N$4:$N$999,MATCH('CBB ESPN'!T63,'CBB ESPN'!$M$4:$M$999,0)))*1=1,"",INDEX('CBB ESPN'!$N$4:$N$999,MATCH('CBB ESPN'!T63,'CBB ESPN'!$M$4:$M$999,0)))</f>
        <v/>
      </c>
      <c r="AI64" s="13" t="str">
        <f t="shared" si="25"/>
        <v/>
      </c>
      <c r="AJ64" s="13" t="str">
        <f t="shared" si="26"/>
        <v/>
      </c>
      <c r="AK64" s="13" t="str">
        <f>IF(AA63="Flip",AJ64,AI64)</f>
        <v/>
      </c>
      <c r="AL64" s="13" t="str">
        <f>IF(AA63="Flip",AI64,AJ64)</f>
        <v/>
      </c>
      <c r="AM64" s="13" t="str">
        <f t="shared" si="27"/>
        <v/>
      </c>
      <c r="AO64" t="str">
        <f>IF(ISERROR(INDEX('CBB ESPN'!$N$4:$N$999,MATCH('CBB ESPN'!$S63,'CBB ESPN'!$M$4:$M$999,0)))*1=1,"",INDEX('CBB ESPN'!$N$4:$N$999,MATCH('CBB ESPN'!$S63,'CBB ESPN'!$M$4:$M$999,0)))</f>
        <v/>
      </c>
      <c r="AP64" t="str">
        <f>IF(ISERROR(INDEX('CBB ESPN'!$N$4:$N$999,MATCH('CBB ESPN'!$T63,'CBB ESPN'!$M$4:$M$999,0)))*1=1,"",INDEX('CBB ESPN'!$N$4:$N$999,MATCH('CBB ESPN'!$T63,'CBB ESPN'!$M$4:$M$999,0)))</f>
        <v/>
      </c>
      <c r="AQ64" s="13" t="str">
        <f t="shared" si="12"/>
        <v/>
      </c>
      <c r="AR64" s="13" t="str">
        <f t="shared" si="13"/>
        <v/>
      </c>
      <c r="AS64" s="13" t="str">
        <f>IF(AA63="Flip",AR64,AQ64)</f>
        <v/>
      </c>
      <c r="AT64" s="13" t="str">
        <f>IF(AA63="Flip",AQ64,AR64)</f>
        <v/>
      </c>
      <c r="AU64" s="13" t="str">
        <f t="shared" si="16"/>
        <v/>
      </c>
      <c r="AW64" t="str">
        <f>IF(ISERROR(INDEX('CBB ESPN'!$N$4:$N$999,MATCH('CBB ESPN'!$S63,'CBB ESPN'!$M$4:$M$999,0)))*1=1,"",INDEX('CBB ESPN'!$N$4:$N$999,MATCH('CBB ESPN'!$S63,'CBB ESPN'!$M$4:$M$999,0)))</f>
        <v/>
      </c>
      <c r="AX64" t="str">
        <f>IF(ISERROR(INDEX('CBB ESPN'!$N$4:$N$999,MATCH('CBB ESPN'!$T63,'CBB ESPN'!$M$4:$M$999,0)))*1=1,"",INDEX('CBB ESPN'!$N$4:$N$999,MATCH('CBB ESPN'!$T63,'CBB ESPN'!$M$4:$M$999,0)))</f>
        <v/>
      </c>
      <c r="AY64" s="13" t="str">
        <f t="shared" si="23"/>
        <v/>
      </c>
      <c r="AZ64" s="13" t="str">
        <f t="shared" si="24"/>
        <v/>
      </c>
      <c r="BA64" s="13" t="str">
        <f t="shared" si="17"/>
        <v/>
      </c>
      <c r="BB64" s="13" t="str">
        <f t="shared" si="18"/>
        <v/>
      </c>
      <c r="BC64" s="13" t="str">
        <f t="shared" si="19"/>
        <v/>
      </c>
    </row>
    <row r="65" spans="12:55">
      <c r="L65" s="400"/>
      <c r="M65" t="s">
        <v>256</v>
      </c>
      <c r="N65" t="s">
        <v>1406</v>
      </c>
      <c r="O65" t="s">
        <v>1311</v>
      </c>
      <c r="P65" s="13" t="str">
        <f>'CBB Games'!S66</f>
        <v>0 v 0</v>
      </c>
      <c r="Q65" s="173" t="str">
        <f t="shared" si="21"/>
        <v/>
      </c>
      <c r="R65" s="173" t="str">
        <f t="shared" si="22"/>
        <v/>
      </c>
      <c r="S65" s="177"/>
      <c r="T65" s="16"/>
      <c r="U65" s="155"/>
      <c r="V65" s="16"/>
      <c r="W65" s="16"/>
      <c r="X65" s="172"/>
      <c r="Y65" s="176"/>
      <c r="Z65" s="176"/>
      <c r="AA65" s="176"/>
      <c r="AB65" s="13" t="b">
        <f>ISNUMBER(SEARCH($AB$3,X64))</f>
        <v>0</v>
      </c>
      <c r="AC65" s="13" t="b">
        <f>ISNUMBER(SEARCH(AC$3,X64))</f>
        <v>0</v>
      </c>
      <c r="AD65" s="13" t="b">
        <f>ISNUMBER(SEARCH(AD$3,X64))</f>
        <v>0</v>
      </c>
      <c r="AE65" s="13" t="b">
        <f>ISNUMBER(SEARCH(AE$3,Y64))</f>
        <v>0</v>
      </c>
      <c r="AG65" t="str">
        <f>IF(ISERROR(INDEX('CBB ESPN'!$N$4:$N$999,MATCH('CBB ESPN'!S64,'CBB ESPN'!$M$4:$M$999,0)))*1=1,"",INDEX('CBB ESPN'!$N$4:$N$999,MATCH('CBB ESPN'!S64,'CBB ESPN'!$M$4:$M$999,0)))</f>
        <v/>
      </c>
      <c r="AH65" t="str">
        <f>IF(ISERROR(INDEX('CBB ESPN'!$N$4:$N$999,MATCH('CBB ESPN'!T64,'CBB ESPN'!$M$4:$M$999,0)))*1=1,"",INDEX('CBB ESPN'!$N$4:$N$999,MATCH('CBB ESPN'!T64,'CBB ESPN'!$M$4:$M$999,0)))</f>
        <v/>
      </c>
      <c r="AI65" s="13" t="str">
        <f t="shared" si="25"/>
        <v/>
      </c>
      <c r="AJ65" s="13" t="str">
        <f t="shared" si="26"/>
        <v/>
      </c>
      <c r="AK65" s="13" t="str">
        <f>IF(AA64="Flip",AJ65,AI65)</f>
        <v/>
      </c>
      <c r="AL65" s="13" t="str">
        <f>IF(AA64="Flip",AI65,AJ65)</f>
        <v/>
      </c>
      <c r="AM65" s="13" t="str">
        <f t="shared" si="27"/>
        <v/>
      </c>
      <c r="AO65" t="str">
        <f>IF(ISERROR(INDEX('CBB ESPN'!$N$4:$N$999,MATCH('CBB ESPN'!$S64,'CBB ESPN'!$M$4:$M$999,0)))*1=1,"",INDEX('CBB ESPN'!$N$4:$N$999,MATCH('CBB ESPN'!$S64,'CBB ESPN'!$M$4:$M$999,0)))</f>
        <v/>
      </c>
      <c r="AP65" t="str">
        <f>IF(ISERROR(INDEX('CBB ESPN'!$N$4:$N$999,MATCH('CBB ESPN'!$T64,'CBB ESPN'!$M$4:$M$999,0)))*1=1,"",INDEX('CBB ESPN'!$N$4:$N$999,MATCH('CBB ESPN'!$T64,'CBB ESPN'!$M$4:$M$999,0)))</f>
        <v/>
      </c>
      <c r="AQ65" s="13" t="str">
        <f t="shared" si="12"/>
        <v/>
      </c>
      <c r="AR65" s="13" t="str">
        <f t="shared" si="13"/>
        <v/>
      </c>
      <c r="AS65" s="13" t="str">
        <f>IF(AA64="Flip",AR65,AQ65)</f>
        <v/>
      </c>
      <c r="AT65" s="13" t="str">
        <f>IF(AA64="Flip",AQ65,AR65)</f>
        <v/>
      </c>
      <c r="AU65" s="13" t="str">
        <f t="shared" si="16"/>
        <v/>
      </c>
      <c r="AW65" t="str">
        <f>IF(ISERROR(INDEX('CBB ESPN'!$N$4:$N$999,MATCH('CBB ESPN'!$S64,'CBB ESPN'!$M$4:$M$999,0)))*1=1,"",INDEX('CBB ESPN'!$N$4:$N$999,MATCH('CBB ESPN'!$S64,'CBB ESPN'!$M$4:$M$999,0)))</f>
        <v/>
      </c>
      <c r="AX65" t="str">
        <f>IF(ISERROR(INDEX('CBB ESPN'!$N$4:$N$999,MATCH('CBB ESPN'!$T64,'CBB ESPN'!$M$4:$M$999,0)))*1=1,"",INDEX('CBB ESPN'!$N$4:$N$999,MATCH('CBB ESPN'!$T64,'CBB ESPN'!$M$4:$M$999,0)))</f>
        <v/>
      </c>
      <c r="AY65" s="13" t="str">
        <f t="shared" si="23"/>
        <v/>
      </c>
      <c r="AZ65" s="13" t="str">
        <f t="shared" si="24"/>
        <v/>
      </c>
      <c r="BA65" s="13" t="str">
        <f t="shared" si="17"/>
        <v/>
      </c>
      <c r="BB65" s="13" t="str">
        <f t="shared" si="18"/>
        <v/>
      </c>
      <c r="BC65" s="13" t="str">
        <f t="shared" si="19"/>
        <v/>
      </c>
    </row>
    <row r="66" spans="12:55">
      <c r="L66" s="400"/>
      <c r="M66" t="s">
        <v>1092</v>
      </c>
      <c r="N66" t="s">
        <v>1380</v>
      </c>
      <c r="P66" s="13" t="str">
        <f>'CBB Games'!S67</f>
        <v>0 v 0</v>
      </c>
      <c r="Q66" s="173" t="str">
        <f t="shared" si="21"/>
        <v/>
      </c>
      <c r="R66" s="173" t="str">
        <f t="shared" si="22"/>
        <v/>
      </c>
      <c r="S66" s="178"/>
      <c r="T66" s="156"/>
      <c r="U66" s="157"/>
      <c r="V66" s="156"/>
      <c r="W66" s="156"/>
      <c r="X66" s="156"/>
      <c r="Y66" s="174"/>
      <c r="Z66" s="174"/>
      <c r="AA66" s="174"/>
      <c r="AB66" s="13" t="b">
        <f>ISNUMBER(SEARCH($AB$3,X65))</f>
        <v>0</v>
      </c>
      <c r="AC66" s="13" t="b">
        <f>ISNUMBER(SEARCH(AC$3,X65))</f>
        <v>0</v>
      </c>
      <c r="AD66" s="13" t="b">
        <f>ISNUMBER(SEARCH(AD$3,X65))</f>
        <v>0</v>
      </c>
      <c r="AE66" s="13" t="b">
        <f>ISNUMBER(SEARCH(AE$3,Y65))</f>
        <v>0</v>
      </c>
      <c r="AG66" t="str">
        <f>IF(ISERROR(INDEX('CBB ESPN'!$N$4:$N$999,MATCH('CBB ESPN'!S65,'CBB ESPN'!$M$4:$M$999,0)))*1=1,"",INDEX('CBB ESPN'!$N$4:$N$999,MATCH('CBB ESPN'!S65,'CBB ESPN'!$M$4:$M$999,0)))</f>
        <v/>
      </c>
      <c r="AH66" t="str">
        <f>IF(ISERROR(INDEX('CBB ESPN'!$N$4:$N$999,MATCH('CBB ESPN'!T65,'CBB ESPN'!$M$4:$M$999,0)))*1=1,"",INDEX('CBB ESPN'!$N$4:$N$999,MATCH('CBB ESPN'!T65,'CBB ESPN'!$M$4:$M$999,0)))</f>
        <v/>
      </c>
      <c r="AI66" s="13" t="str">
        <f t="shared" si="25"/>
        <v/>
      </c>
      <c r="AJ66" s="13" t="str">
        <f t="shared" si="26"/>
        <v/>
      </c>
      <c r="AK66" s="13" t="str">
        <f>IF(AA65="Flip",AJ66,AI66)</f>
        <v/>
      </c>
      <c r="AL66" s="13" t="str">
        <f>IF(AA65="Flip",AI66,AJ66)</f>
        <v/>
      </c>
      <c r="AM66" s="13" t="str">
        <f t="shared" si="27"/>
        <v/>
      </c>
      <c r="AO66" t="str">
        <f>IF(ISERROR(INDEX('CBB ESPN'!$N$4:$N$999,MATCH('CBB ESPN'!$S65,'CBB ESPN'!$M$4:$M$999,0)))*1=1,"",INDEX('CBB ESPN'!$N$4:$N$999,MATCH('CBB ESPN'!$S65,'CBB ESPN'!$M$4:$M$999,0)))</f>
        <v/>
      </c>
      <c r="AP66" t="str">
        <f>IF(ISERROR(INDEX('CBB ESPN'!$N$4:$N$999,MATCH('CBB ESPN'!$T65,'CBB ESPN'!$M$4:$M$999,0)))*1=1,"",INDEX('CBB ESPN'!$N$4:$N$999,MATCH('CBB ESPN'!$T65,'CBB ESPN'!$M$4:$M$999,0)))</f>
        <v/>
      </c>
      <c r="AQ66" s="13" t="str">
        <f t="shared" si="12"/>
        <v/>
      </c>
      <c r="AR66" s="13" t="str">
        <f t="shared" si="13"/>
        <v/>
      </c>
      <c r="AS66" s="13" t="str">
        <f>IF(AA65="Flip",AR66,AQ66)</f>
        <v/>
      </c>
      <c r="AT66" s="13" t="str">
        <f>IF(AA65="Flip",AQ66,AR66)</f>
        <v/>
      </c>
      <c r="AU66" s="13" t="str">
        <f t="shared" si="16"/>
        <v/>
      </c>
      <c r="AW66" t="str">
        <f>IF(ISERROR(INDEX('CBB ESPN'!$N$4:$N$999,MATCH('CBB ESPN'!$S65,'CBB ESPN'!$M$4:$M$999,0)))*1=1,"",INDEX('CBB ESPN'!$N$4:$N$999,MATCH('CBB ESPN'!$S65,'CBB ESPN'!$M$4:$M$999,0)))</f>
        <v/>
      </c>
      <c r="AX66" t="str">
        <f>IF(ISERROR(INDEX('CBB ESPN'!$N$4:$N$999,MATCH('CBB ESPN'!$T65,'CBB ESPN'!$M$4:$M$999,0)))*1=1,"",INDEX('CBB ESPN'!$N$4:$N$999,MATCH('CBB ESPN'!$T65,'CBB ESPN'!$M$4:$M$999,0)))</f>
        <v/>
      </c>
      <c r="AY66" s="13" t="str">
        <f t="shared" si="23"/>
        <v/>
      </c>
      <c r="AZ66" s="13" t="str">
        <f t="shared" si="24"/>
        <v/>
      </c>
      <c r="BA66" s="13" t="str">
        <f t="shared" si="17"/>
        <v/>
      </c>
      <c r="BB66" s="13" t="str">
        <f t="shared" si="18"/>
        <v/>
      </c>
      <c r="BC66" s="13" t="str">
        <f t="shared" si="19"/>
        <v/>
      </c>
    </row>
    <row r="67" spans="12:55">
      <c r="L67" s="400"/>
      <c r="M67" t="s">
        <v>170</v>
      </c>
      <c r="N67" t="s">
        <v>1375</v>
      </c>
      <c r="O67" t="s">
        <v>1311</v>
      </c>
      <c r="P67" s="13" t="str">
        <f>'CBB Games'!S68</f>
        <v>0 v 0</v>
      </c>
      <c r="Q67" s="173" t="str">
        <f t="shared" ref="Q67:Q98" si="28">IF(ISNUMBER(SEARCH($R$2,S67)),"#","")</f>
        <v/>
      </c>
      <c r="R67" s="173" t="str">
        <f t="shared" ref="R67:R98" si="29">IF(ISNUMBER(SEARCH($R$2,T67)),"#","")</f>
        <v/>
      </c>
      <c r="S67" s="177"/>
      <c r="T67" s="16"/>
      <c r="U67" s="155"/>
      <c r="V67" s="16"/>
      <c r="W67" s="16"/>
      <c r="X67" s="172"/>
      <c r="Y67" s="176"/>
      <c r="Z67" s="176"/>
      <c r="AA67" s="176"/>
      <c r="AB67" s="13" t="b">
        <f>ISNUMBER(SEARCH($AB$3,X66))</f>
        <v>0</v>
      </c>
      <c r="AC67" s="13" t="b">
        <f>ISNUMBER(SEARCH(AC$3,X66))</f>
        <v>0</v>
      </c>
      <c r="AD67" s="13" t="b">
        <f>ISNUMBER(SEARCH(AD$3,X66))</f>
        <v>0</v>
      </c>
      <c r="AE67" s="13" t="b">
        <f>ISNUMBER(SEARCH(AE$3,Y66))</f>
        <v>0</v>
      </c>
      <c r="AG67" t="str">
        <f>IF(ISERROR(INDEX('CBB ESPN'!$N$4:$N$999,MATCH('CBB ESPN'!S66,'CBB ESPN'!$M$4:$M$999,0)))*1=1,"",INDEX('CBB ESPN'!$N$4:$N$999,MATCH('CBB ESPN'!S66,'CBB ESPN'!$M$4:$M$999,0)))</f>
        <v/>
      </c>
      <c r="AH67" t="str">
        <f>IF(ISERROR(INDEX('CBB ESPN'!$N$4:$N$999,MATCH('CBB ESPN'!T66,'CBB ESPN'!$M$4:$M$999,0)))*1=1,"",INDEX('CBB ESPN'!$N$4:$N$999,MATCH('CBB ESPN'!T66,'CBB ESPN'!$M$4:$M$999,0)))</f>
        <v/>
      </c>
      <c r="AI67" s="13" t="str">
        <f t="shared" si="25"/>
        <v/>
      </c>
      <c r="AJ67" s="13" t="str">
        <f t="shared" si="26"/>
        <v/>
      </c>
      <c r="AK67" s="13" t="str">
        <f>IF(AA66="Flip",AJ67,AI67)</f>
        <v/>
      </c>
      <c r="AL67" s="13" t="str">
        <f>IF(AA66="Flip",AI67,AJ67)</f>
        <v/>
      </c>
      <c r="AM67" s="13" t="str">
        <f t="shared" si="27"/>
        <v/>
      </c>
      <c r="AO67" t="str">
        <f>IF(ISERROR(INDEX('CBB ESPN'!$N$4:$N$999,MATCH('CBB ESPN'!$S66,'CBB ESPN'!$M$4:$M$999,0)))*1=1,"",INDEX('CBB ESPN'!$N$4:$N$999,MATCH('CBB ESPN'!$S66,'CBB ESPN'!$M$4:$M$999,0)))</f>
        <v/>
      </c>
      <c r="AP67" t="str">
        <f>IF(ISERROR(INDEX('CBB ESPN'!$N$4:$N$999,MATCH('CBB ESPN'!$T66,'CBB ESPN'!$M$4:$M$999,0)))*1=1,"",INDEX('CBB ESPN'!$N$4:$N$999,MATCH('CBB ESPN'!$T66,'CBB ESPN'!$M$4:$M$999,0)))</f>
        <v/>
      </c>
      <c r="AQ67" s="13" t="str">
        <f t="shared" si="12"/>
        <v/>
      </c>
      <c r="AR67" s="13" t="str">
        <f t="shared" si="13"/>
        <v/>
      </c>
      <c r="AS67" s="13" t="str">
        <f>IF(AA66="Flip",AR67,AQ67)</f>
        <v/>
      </c>
      <c r="AT67" s="13" t="str">
        <f>IF(AA66="Flip",AQ67,AR67)</f>
        <v/>
      </c>
      <c r="AU67" s="13" t="str">
        <f t="shared" si="16"/>
        <v/>
      </c>
      <c r="AW67" t="str">
        <f>IF(ISERROR(INDEX('CBB ESPN'!$N$4:$N$999,MATCH('CBB ESPN'!$S66,'CBB ESPN'!$M$4:$M$999,0)))*1=1,"",INDEX('CBB ESPN'!$N$4:$N$999,MATCH('CBB ESPN'!$S66,'CBB ESPN'!$M$4:$M$999,0)))</f>
        <v/>
      </c>
      <c r="AX67" t="str">
        <f>IF(ISERROR(INDEX('CBB ESPN'!$N$4:$N$999,MATCH('CBB ESPN'!$T66,'CBB ESPN'!$M$4:$M$999,0)))*1=1,"",INDEX('CBB ESPN'!$N$4:$N$999,MATCH('CBB ESPN'!$T66,'CBB ESPN'!$M$4:$M$999,0)))</f>
        <v/>
      </c>
      <c r="AY67" s="13" t="str">
        <f t="shared" si="23"/>
        <v/>
      </c>
      <c r="AZ67" s="13" t="str">
        <f t="shared" si="24"/>
        <v/>
      </c>
      <c r="BA67" s="13" t="str">
        <f t="shared" si="17"/>
        <v/>
      </c>
      <c r="BB67" s="13" t="str">
        <f t="shared" si="18"/>
        <v/>
      </c>
      <c r="BC67" s="13" t="str">
        <f t="shared" si="19"/>
        <v/>
      </c>
    </row>
    <row r="68" spans="12:55">
      <c r="L68" s="400"/>
      <c r="M68" t="s">
        <v>404</v>
      </c>
      <c r="N68" t="s">
        <v>1375</v>
      </c>
      <c r="O68" t="s">
        <v>1311</v>
      </c>
      <c r="P68" s="13" t="str">
        <f>'CBB Games'!S69</f>
        <v>0 v 0</v>
      </c>
      <c r="Q68" s="173" t="str">
        <f t="shared" si="28"/>
        <v/>
      </c>
      <c r="R68" s="173" t="str">
        <f t="shared" si="29"/>
        <v/>
      </c>
      <c r="S68" s="178"/>
      <c r="T68" s="156"/>
      <c r="U68" s="157"/>
      <c r="V68" s="156"/>
      <c r="W68" s="156"/>
      <c r="X68" s="156"/>
      <c r="Y68" s="174"/>
      <c r="Z68" s="174"/>
      <c r="AA68" s="174"/>
      <c r="AB68" s="13" t="b">
        <f>ISNUMBER(SEARCH($AB$3,X67))</f>
        <v>0</v>
      </c>
      <c r="AC68" s="13" t="b">
        <f>ISNUMBER(SEARCH(AC$3,X67))</f>
        <v>0</v>
      </c>
      <c r="AD68" s="13" t="b">
        <f>ISNUMBER(SEARCH(AD$3,X67))</f>
        <v>0</v>
      </c>
      <c r="AE68" s="13" t="b">
        <f>ISNUMBER(SEARCH(AE$3,Y67))</f>
        <v>0</v>
      </c>
      <c r="AG68" t="str">
        <f>IF(ISERROR(INDEX('CBB ESPN'!$N$4:$N$999,MATCH('CBB ESPN'!S67,'CBB ESPN'!$M$4:$M$999,0)))*1=1,"",INDEX('CBB ESPN'!$N$4:$N$999,MATCH('CBB ESPN'!S67,'CBB ESPN'!$M$4:$M$999,0)))</f>
        <v/>
      </c>
      <c r="AH68" t="str">
        <f>IF(ISERROR(INDEX('CBB ESPN'!$N$4:$N$999,MATCH('CBB ESPN'!T67,'CBB ESPN'!$M$4:$M$999,0)))*1=1,"",INDEX('CBB ESPN'!$N$4:$N$999,MATCH('CBB ESPN'!T67,'CBB ESPN'!$M$4:$M$999,0)))</f>
        <v/>
      </c>
      <c r="AI68" s="13" t="str">
        <f t="shared" si="25"/>
        <v/>
      </c>
      <c r="AJ68" s="13" t="str">
        <f t="shared" si="26"/>
        <v/>
      </c>
      <c r="AK68" s="13" t="str">
        <f>IF(AA67="Flip",AJ68,AI68)</f>
        <v/>
      </c>
      <c r="AL68" s="13" t="str">
        <f>IF(AA67="Flip",AI68,AJ68)</f>
        <v/>
      </c>
      <c r="AM68" s="13" t="str">
        <f t="shared" si="27"/>
        <v/>
      </c>
      <c r="AO68" t="str">
        <f>IF(ISERROR(INDEX('CBB ESPN'!$N$4:$N$999,MATCH('CBB ESPN'!$S67,'CBB ESPN'!$M$4:$M$999,0)))*1=1,"",INDEX('CBB ESPN'!$N$4:$N$999,MATCH('CBB ESPN'!$S67,'CBB ESPN'!$M$4:$M$999,0)))</f>
        <v/>
      </c>
      <c r="AP68" t="str">
        <f>IF(ISERROR(INDEX('CBB ESPN'!$N$4:$N$999,MATCH('CBB ESPN'!$T67,'CBB ESPN'!$M$4:$M$999,0)))*1=1,"",INDEX('CBB ESPN'!$N$4:$N$999,MATCH('CBB ESPN'!$T67,'CBB ESPN'!$M$4:$M$999,0)))</f>
        <v/>
      </c>
      <c r="AQ68" s="13" t="str">
        <f t="shared" si="12"/>
        <v/>
      </c>
      <c r="AR68" s="13" t="str">
        <f t="shared" si="13"/>
        <v/>
      </c>
      <c r="AS68" s="13" t="str">
        <f>IF(AA67="Flip",AR68,AQ68)</f>
        <v/>
      </c>
      <c r="AT68" s="13" t="str">
        <f>IF(AA67="Flip",AQ68,AR68)</f>
        <v/>
      </c>
      <c r="AU68" s="13" t="str">
        <f t="shared" si="16"/>
        <v/>
      </c>
      <c r="AW68" t="str">
        <f>IF(ISERROR(INDEX('CBB ESPN'!$N$4:$N$999,MATCH('CBB ESPN'!$S67,'CBB ESPN'!$M$4:$M$999,0)))*1=1,"",INDEX('CBB ESPN'!$N$4:$N$999,MATCH('CBB ESPN'!$S67,'CBB ESPN'!$M$4:$M$999,0)))</f>
        <v/>
      </c>
      <c r="AX68" t="str">
        <f>IF(ISERROR(INDEX('CBB ESPN'!$N$4:$N$999,MATCH('CBB ESPN'!$T67,'CBB ESPN'!$M$4:$M$999,0)))*1=1,"",INDEX('CBB ESPN'!$N$4:$N$999,MATCH('CBB ESPN'!$T67,'CBB ESPN'!$M$4:$M$999,0)))</f>
        <v/>
      </c>
      <c r="AY68" s="13" t="str">
        <f t="shared" ref="AY68:AY99" si="30">IF(ISNUMBER(SEARCH(AY$3,AW68)),"Team DC","")</f>
        <v/>
      </c>
      <c r="AZ68" s="13" t="str">
        <f t="shared" ref="AZ68:AZ99" si="31">IF(ISNUMBER(SEARCH(AZ$3,AX68)),"Team DC","")</f>
        <v/>
      </c>
      <c r="BA68" s="13" t="str">
        <f t="shared" si="17"/>
        <v/>
      </c>
      <c r="BB68" s="13" t="str">
        <f t="shared" si="18"/>
        <v/>
      </c>
      <c r="BC68" s="13" t="str">
        <f t="shared" si="19"/>
        <v/>
      </c>
    </row>
    <row r="69" spans="12:55">
      <c r="L69" s="400"/>
      <c r="M69" t="s">
        <v>426</v>
      </c>
      <c r="N69" t="s">
        <v>1380</v>
      </c>
      <c r="P69" s="13" t="str">
        <f>'CBB Games'!S70</f>
        <v>0 v 0</v>
      </c>
      <c r="Q69" s="173" t="str">
        <f t="shared" si="28"/>
        <v/>
      </c>
      <c r="R69" s="173" t="str">
        <f t="shared" si="29"/>
        <v/>
      </c>
      <c r="S69" s="177"/>
      <c r="T69" s="16"/>
      <c r="U69" s="155"/>
      <c r="V69" s="16"/>
      <c r="W69" s="16"/>
      <c r="X69" s="172"/>
      <c r="Y69" s="176"/>
      <c r="Z69" s="176"/>
      <c r="AA69" s="176"/>
      <c r="AB69" s="13" t="b">
        <f>ISNUMBER(SEARCH($AB$3,X68))</f>
        <v>0</v>
      </c>
      <c r="AC69" s="13" t="b">
        <f>ISNUMBER(SEARCH(AC$3,X68))</f>
        <v>0</v>
      </c>
      <c r="AD69" s="13" t="b">
        <f>ISNUMBER(SEARCH(AD$3,X68))</f>
        <v>0</v>
      </c>
      <c r="AE69" s="13" t="b">
        <f>ISNUMBER(SEARCH(AE$3,Y68))</f>
        <v>0</v>
      </c>
      <c r="AG69" t="str">
        <f>IF(ISERROR(INDEX('CBB ESPN'!$N$4:$N$999,MATCH('CBB ESPN'!S68,'CBB ESPN'!$M$4:$M$999,0)))*1=1,"",INDEX('CBB ESPN'!$N$4:$N$999,MATCH('CBB ESPN'!S68,'CBB ESPN'!$M$4:$M$999,0)))</f>
        <v/>
      </c>
      <c r="AH69" t="str">
        <f>IF(ISERROR(INDEX('CBB ESPN'!$N$4:$N$999,MATCH('CBB ESPN'!T68,'CBB ESPN'!$M$4:$M$999,0)))*1=1,"",INDEX('CBB ESPN'!$N$4:$N$999,MATCH('CBB ESPN'!T68,'CBB ESPN'!$M$4:$M$999,0)))</f>
        <v/>
      </c>
      <c r="AI69" s="13" t="str">
        <f t="shared" si="25"/>
        <v/>
      </c>
      <c r="AJ69" s="13" t="str">
        <f t="shared" si="26"/>
        <v/>
      </c>
      <c r="AK69" s="13" t="str">
        <f>IF(AA68="Flip",AJ69,AI69)</f>
        <v/>
      </c>
      <c r="AL69" s="13" t="str">
        <f>IF(AA68="Flip",AI69,AJ69)</f>
        <v/>
      </c>
      <c r="AM69" s="13" t="str">
        <f t="shared" si="27"/>
        <v/>
      </c>
      <c r="AO69" t="str">
        <f>IF(ISERROR(INDEX('CBB ESPN'!$N$4:$N$999,MATCH('CBB ESPN'!$S68,'CBB ESPN'!$M$4:$M$999,0)))*1=1,"",INDEX('CBB ESPN'!$N$4:$N$999,MATCH('CBB ESPN'!$S68,'CBB ESPN'!$M$4:$M$999,0)))</f>
        <v/>
      </c>
      <c r="AP69" t="str">
        <f>IF(ISERROR(INDEX('CBB ESPN'!$N$4:$N$999,MATCH('CBB ESPN'!$T68,'CBB ESPN'!$M$4:$M$999,0)))*1=1,"",INDEX('CBB ESPN'!$N$4:$N$999,MATCH('CBB ESPN'!$T68,'CBB ESPN'!$M$4:$M$999,0)))</f>
        <v/>
      </c>
      <c r="AQ69" s="13" t="str">
        <f t="shared" ref="AQ69:AQ132" si="32">IF(ISNUMBER(SEARCH(AQ$3,AO69)),"Team IL","")</f>
        <v/>
      </c>
      <c r="AR69" s="13" t="str">
        <f t="shared" ref="AR69:AR132" si="33">IF(ISNUMBER(SEARCH(AR$3,AP69)),"Team IL","")</f>
        <v/>
      </c>
      <c r="AS69" s="13" t="str">
        <f>IF(AA68="Flip",AR69,AQ69)</f>
        <v/>
      </c>
      <c r="AT69" s="13" t="str">
        <f>IF(AA68="Flip",AQ69,AR69)</f>
        <v/>
      </c>
      <c r="AU69" s="13" t="str">
        <f t="shared" ref="AU69:AU132" si="34">IF(ISNUMBER(SEARCH("TRUE",AC69)),"Played in IL","")</f>
        <v/>
      </c>
      <c r="AW69" t="str">
        <f>IF(ISERROR(INDEX('CBB ESPN'!$N$4:$N$999,MATCH('CBB ESPN'!$S68,'CBB ESPN'!$M$4:$M$999,0)))*1=1,"",INDEX('CBB ESPN'!$N$4:$N$999,MATCH('CBB ESPN'!$S68,'CBB ESPN'!$M$4:$M$999,0)))</f>
        <v/>
      </c>
      <c r="AX69" t="str">
        <f>IF(ISERROR(INDEX('CBB ESPN'!$N$4:$N$999,MATCH('CBB ESPN'!$T68,'CBB ESPN'!$M$4:$M$999,0)))*1=1,"",INDEX('CBB ESPN'!$N$4:$N$999,MATCH('CBB ESPN'!$T68,'CBB ESPN'!$M$4:$M$999,0)))</f>
        <v/>
      </c>
      <c r="AY69" s="13" t="str">
        <f t="shared" si="30"/>
        <v/>
      </c>
      <c r="AZ69" s="13" t="str">
        <f t="shared" si="31"/>
        <v/>
      </c>
      <c r="BA69" s="13" t="str">
        <f t="shared" ref="BA69:BA132" si="35">IF(AJ69="Flip",AZ69,AY69)</f>
        <v/>
      </c>
      <c r="BB69" s="13" t="str">
        <f t="shared" ref="BB69:BB132" si="36">IF(AJ69="Flip",AY69,AZ69)</f>
        <v/>
      </c>
      <c r="BC69" s="13" t="str">
        <f t="shared" ref="BC69:BC132" si="37">IF(ISNUMBER(SEARCH("TRUE",AD69)),"Played in DC","")</f>
        <v/>
      </c>
    </row>
    <row r="70" spans="12:55">
      <c r="L70" s="400"/>
      <c r="M70" t="s">
        <v>1448</v>
      </c>
      <c r="N70" t="s">
        <v>1407</v>
      </c>
      <c r="O70" t="s">
        <v>1311</v>
      </c>
      <c r="P70" s="13" t="str">
        <f>'CBB Games'!S71</f>
        <v>0 v 0</v>
      </c>
      <c r="Q70" s="173" t="str">
        <f t="shared" si="28"/>
        <v/>
      </c>
      <c r="R70" s="173" t="str">
        <f t="shared" si="29"/>
        <v/>
      </c>
      <c r="S70" s="178"/>
      <c r="T70" s="156"/>
      <c r="U70" s="157"/>
      <c r="V70" s="156"/>
      <c r="W70" s="156"/>
      <c r="X70" s="156"/>
      <c r="Y70" s="174"/>
      <c r="Z70" s="174"/>
      <c r="AA70" s="174"/>
      <c r="AB70" s="13" t="b">
        <f>ISNUMBER(SEARCH($AB$3,X69))</f>
        <v>0</v>
      </c>
      <c r="AC70" s="13" t="b">
        <f>ISNUMBER(SEARCH(AC$3,X69))</f>
        <v>0</v>
      </c>
      <c r="AD70" s="13" t="b">
        <f>ISNUMBER(SEARCH(AD$3,X69))</f>
        <v>0</v>
      </c>
      <c r="AE70" s="13" t="b">
        <f>ISNUMBER(SEARCH(AE$3,Y69))</f>
        <v>0</v>
      </c>
      <c r="AG70" t="str">
        <f>IF(ISERROR(INDEX('CBB ESPN'!$N$4:$N$999,MATCH('CBB ESPN'!S69,'CBB ESPN'!$M$4:$M$999,0)))*1=1,"",INDEX('CBB ESPN'!$N$4:$N$999,MATCH('CBB ESPN'!S69,'CBB ESPN'!$M$4:$M$999,0)))</f>
        <v/>
      </c>
      <c r="AH70" t="str">
        <f>IF(ISERROR(INDEX('CBB ESPN'!$N$4:$N$999,MATCH('CBB ESPN'!T69,'CBB ESPN'!$M$4:$M$999,0)))*1=1,"",INDEX('CBB ESPN'!$N$4:$N$999,MATCH('CBB ESPN'!T69,'CBB ESPN'!$M$4:$M$999,0)))</f>
        <v/>
      </c>
      <c r="AI70" s="13" t="str">
        <f t="shared" si="25"/>
        <v/>
      </c>
      <c r="AJ70" s="13" t="str">
        <f t="shared" si="26"/>
        <v/>
      </c>
      <c r="AK70" s="13" t="str">
        <f>IF(AA69="Flip",AJ70,AI70)</f>
        <v/>
      </c>
      <c r="AL70" s="13" t="str">
        <f>IF(AA69="Flip",AI70,AJ70)</f>
        <v/>
      </c>
      <c r="AM70" s="13" t="str">
        <f t="shared" si="27"/>
        <v/>
      </c>
      <c r="AO70" t="str">
        <f>IF(ISERROR(INDEX('CBB ESPN'!$N$4:$N$999,MATCH('CBB ESPN'!$S69,'CBB ESPN'!$M$4:$M$999,0)))*1=1,"",INDEX('CBB ESPN'!$N$4:$N$999,MATCH('CBB ESPN'!$S69,'CBB ESPN'!$M$4:$M$999,0)))</f>
        <v/>
      </c>
      <c r="AP70" t="str">
        <f>IF(ISERROR(INDEX('CBB ESPN'!$N$4:$N$999,MATCH('CBB ESPN'!$T69,'CBB ESPN'!$M$4:$M$999,0)))*1=1,"",INDEX('CBB ESPN'!$N$4:$N$999,MATCH('CBB ESPN'!$T69,'CBB ESPN'!$M$4:$M$999,0)))</f>
        <v/>
      </c>
      <c r="AQ70" s="13" t="str">
        <f t="shared" si="32"/>
        <v/>
      </c>
      <c r="AR70" s="13" t="str">
        <f t="shared" si="33"/>
        <v/>
      </c>
      <c r="AS70" s="13" t="str">
        <f>IF(AA69="Flip",AR70,AQ70)</f>
        <v/>
      </c>
      <c r="AT70" s="13" t="str">
        <f>IF(AA69="Flip",AQ70,AR70)</f>
        <v/>
      </c>
      <c r="AU70" s="13" t="str">
        <f t="shared" si="34"/>
        <v/>
      </c>
      <c r="AW70" t="str">
        <f>IF(ISERROR(INDEX('CBB ESPN'!$N$4:$N$999,MATCH('CBB ESPN'!$S69,'CBB ESPN'!$M$4:$M$999,0)))*1=1,"",INDEX('CBB ESPN'!$N$4:$N$999,MATCH('CBB ESPN'!$S69,'CBB ESPN'!$M$4:$M$999,0)))</f>
        <v/>
      </c>
      <c r="AX70" t="str">
        <f>IF(ISERROR(INDEX('CBB ESPN'!$N$4:$N$999,MATCH('CBB ESPN'!$T69,'CBB ESPN'!$M$4:$M$999,0)))*1=1,"",INDEX('CBB ESPN'!$N$4:$N$999,MATCH('CBB ESPN'!$T69,'CBB ESPN'!$M$4:$M$999,0)))</f>
        <v/>
      </c>
      <c r="AY70" s="13" t="str">
        <f t="shared" si="30"/>
        <v/>
      </c>
      <c r="AZ70" s="13" t="str">
        <f t="shared" si="31"/>
        <v/>
      </c>
      <c r="BA70" s="13" t="str">
        <f t="shared" si="35"/>
        <v/>
      </c>
      <c r="BB70" s="13" t="str">
        <f t="shared" si="36"/>
        <v/>
      </c>
      <c r="BC70" s="13" t="str">
        <f t="shared" si="37"/>
        <v/>
      </c>
    </row>
    <row r="71" spans="12:55">
      <c r="L71" s="400"/>
      <c r="M71" t="s">
        <v>1058</v>
      </c>
      <c r="N71" t="s">
        <v>1380</v>
      </c>
      <c r="P71" s="13" t="str">
        <f>'CBB Games'!S72</f>
        <v>0 v 0</v>
      </c>
      <c r="Q71" s="173" t="str">
        <f t="shared" si="28"/>
        <v/>
      </c>
      <c r="R71" s="173" t="str">
        <f t="shared" si="29"/>
        <v/>
      </c>
      <c r="S71" s="177"/>
      <c r="T71" s="16"/>
      <c r="U71" s="155"/>
      <c r="V71" s="16"/>
      <c r="W71" s="16"/>
      <c r="X71" s="172"/>
      <c r="Y71" s="176"/>
      <c r="Z71" s="176"/>
      <c r="AA71" s="176"/>
      <c r="AB71" s="13" t="b">
        <f>ISNUMBER(SEARCH($AB$3,X70))</f>
        <v>0</v>
      </c>
      <c r="AC71" s="13" t="b">
        <f>ISNUMBER(SEARCH(AC$3,X70))</f>
        <v>0</v>
      </c>
      <c r="AD71" s="13" t="b">
        <f>ISNUMBER(SEARCH(AD$3,X70))</f>
        <v>0</v>
      </c>
      <c r="AE71" s="13" t="b">
        <f>ISNUMBER(SEARCH(AE$3,Y70))</f>
        <v>0</v>
      </c>
      <c r="AG71" t="str">
        <f>IF(ISERROR(INDEX('CBB ESPN'!$N$4:$N$999,MATCH('CBB ESPN'!S70,'CBB ESPN'!$M$4:$M$999,0)))*1=1,"",INDEX('CBB ESPN'!$N$4:$N$999,MATCH('CBB ESPN'!S70,'CBB ESPN'!$M$4:$M$999,0)))</f>
        <v/>
      </c>
      <c r="AH71" t="str">
        <f>IF(ISERROR(INDEX('CBB ESPN'!$N$4:$N$999,MATCH('CBB ESPN'!T70,'CBB ESPN'!$M$4:$M$999,0)))*1=1,"",INDEX('CBB ESPN'!$N$4:$N$999,MATCH('CBB ESPN'!T70,'CBB ESPN'!$M$4:$M$999,0)))</f>
        <v/>
      </c>
      <c r="AI71" s="13" t="str">
        <f t="shared" si="25"/>
        <v/>
      </c>
      <c r="AJ71" s="13" t="str">
        <f t="shared" si="26"/>
        <v/>
      </c>
      <c r="AK71" s="13" t="str">
        <f>IF(AA70="Flip",AJ71,AI71)</f>
        <v/>
      </c>
      <c r="AL71" s="13" t="str">
        <f>IF(AA70="Flip",AI71,AJ71)</f>
        <v/>
      </c>
      <c r="AM71" s="13" t="str">
        <f t="shared" si="27"/>
        <v/>
      </c>
      <c r="AO71" t="str">
        <f>IF(ISERROR(INDEX('CBB ESPN'!$N$4:$N$999,MATCH('CBB ESPN'!$S70,'CBB ESPN'!$M$4:$M$999,0)))*1=1,"",INDEX('CBB ESPN'!$N$4:$N$999,MATCH('CBB ESPN'!$S70,'CBB ESPN'!$M$4:$M$999,0)))</f>
        <v/>
      </c>
      <c r="AP71" t="str">
        <f>IF(ISERROR(INDEX('CBB ESPN'!$N$4:$N$999,MATCH('CBB ESPN'!$T70,'CBB ESPN'!$M$4:$M$999,0)))*1=1,"",INDEX('CBB ESPN'!$N$4:$N$999,MATCH('CBB ESPN'!$T70,'CBB ESPN'!$M$4:$M$999,0)))</f>
        <v/>
      </c>
      <c r="AQ71" s="13" t="str">
        <f t="shared" si="32"/>
        <v/>
      </c>
      <c r="AR71" s="13" t="str">
        <f t="shared" si="33"/>
        <v/>
      </c>
      <c r="AS71" s="13" t="str">
        <f>IF(AA70="Flip",AR71,AQ71)</f>
        <v/>
      </c>
      <c r="AT71" s="13" t="str">
        <f>IF(AA70="Flip",AQ71,AR71)</f>
        <v/>
      </c>
      <c r="AU71" s="13" t="str">
        <f t="shared" si="34"/>
        <v/>
      </c>
      <c r="AW71" t="str">
        <f>IF(ISERROR(INDEX('CBB ESPN'!$N$4:$N$999,MATCH('CBB ESPN'!$S70,'CBB ESPN'!$M$4:$M$999,0)))*1=1,"",INDEX('CBB ESPN'!$N$4:$N$999,MATCH('CBB ESPN'!$S70,'CBB ESPN'!$M$4:$M$999,0)))</f>
        <v/>
      </c>
      <c r="AX71" t="str">
        <f>IF(ISERROR(INDEX('CBB ESPN'!$N$4:$N$999,MATCH('CBB ESPN'!$T70,'CBB ESPN'!$M$4:$M$999,0)))*1=1,"",INDEX('CBB ESPN'!$N$4:$N$999,MATCH('CBB ESPN'!$T70,'CBB ESPN'!$M$4:$M$999,0)))</f>
        <v/>
      </c>
      <c r="AY71" s="13" t="str">
        <f t="shared" si="30"/>
        <v/>
      </c>
      <c r="AZ71" s="13" t="str">
        <f t="shared" si="31"/>
        <v/>
      </c>
      <c r="BA71" s="13" t="str">
        <f t="shared" si="35"/>
        <v/>
      </c>
      <c r="BB71" s="13" t="str">
        <f t="shared" si="36"/>
        <v/>
      </c>
      <c r="BC71" s="13" t="str">
        <f t="shared" si="37"/>
        <v/>
      </c>
    </row>
    <row r="72" spans="12:55">
      <c r="L72" s="400"/>
      <c r="M72" t="s">
        <v>587</v>
      </c>
      <c r="N72" t="s">
        <v>1408</v>
      </c>
      <c r="O72" t="s">
        <v>1311</v>
      </c>
      <c r="P72" s="13" t="str">
        <f>'CBB Games'!S73</f>
        <v>0 v 0</v>
      </c>
      <c r="Q72" s="173" t="str">
        <f t="shared" si="28"/>
        <v/>
      </c>
      <c r="R72" s="173" t="str">
        <f t="shared" si="29"/>
        <v/>
      </c>
      <c r="S72" s="178"/>
      <c r="T72" s="156"/>
      <c r="U72" s="157"/>
      <c r="V72" s="156"/>
      <c r="W72" s="156"/>
      <c r="X72" s="156"/>
      <c r="Y72" s="174"/>
      <c r="Z72" s="174"/>
      <c r="AA72" s="174"/>
      <c r="AB72" s="13" t="b">
        <f>ISNUMBER(SEARCH($AB$3,X71))</f>
        <v>0</v>
      </c>
      <c r="AC72" s="13" t="b">
        <f>ISNUMBER(SEARCH(AC$3,X71))</f>
        <v>0</v>
      </c>
      <c r="AD72" s="13" t="b">
        <f>ISNUMBER(SEARCH(AD$3,X71))</f>
        <v>0</v>
      </c>
      <c r="AE72" s="13" t="b">
        <f>ISNUMBER(SEARCH(AE$3,Y71))</f>
        <v>0</v>
      </c>
      <c r="AG72" t="str">
        <f>IF(ISERROR(INDEX('CBB ESPN'!$N$4:$N$999,MATCH('CBB ESPN'!S71,'CBB ESPN'!$M$4:$M$999,0)))*1=1,"",INDEX('CBB ESPN'!$N$4:$N$999,MATCH('CBB ESPN'!S71,'CBB ESPN'!$M$4:$M$999,0)))</f>
        <v/>
      </c>
      <c r="AH72" t="str">
        <f>IF(ISERROR(INDEX('CBB ESPN'!$N$4:$N$999,MATCH('CBB ESPN'!T71,'CBB ESPN'!$M$4:$M$999,0)))*1=1,"",INDEX('CBB ESPN'!$N$4:$N$999,MATCH('CBB ESPN'!T71,'CBB ESPN'!$M$4:$M$999,0)))</f>
        <v/>
      </c>
      <c r="AI72" s="13" t="str">
        <f t="shared" si="25"/>
        <v/>
      </c>
      <c r="AJ72" s="13" t="str">
        <f t="shared" si="26"/>
        <v/>
      </c>
      <c r="AK72" s="13" t="str">
        <f>IF(AA71="Flip",AJ72,AI72)</f>
        <v/>
      </c>
      <c r="AL72" s="13" t="str">
        <f>IF(AA71="Flip",AI72,AJ72)</f>
        <v/>
      </c>
      <c r="AM72" s="13" t="str">
        <f t="shared" si="27"/>
        <v/>
      </c>
      <c r="AO72" t="str">
        <f>IF(ISERROR(INDEX('CBB ESPN'!$N$4:$N$999,MATCH('CBB ESPN'!$S71,'CBB ESPN'!$M$4:$M$999,0)))*1=1,"",INDEX('CBB ESPN'!$N$4:$N$999,MATCH('CBB ESPN'!$S71,'CBB ESPN'!$M$4:$M$999,0)))</f>
        <v/>
      </c>
      <c r="AP72" t="str">
        <f>IF(ISERROR(INDEX('CBB ESPN'!$N$4:$N$999,MATCH('CBB ESPN'!$T71,'CBB ESPN'!$M$4:$M$999,0)))*1=1,"",INDEX('CBB ESPN'!$N$4:$N$999,MATCH('CBB ESPN'!$T71,'CBB ESPN'!$M$4:$M$999,0)))</f>
        <v/>
      </c>
      <c r="AQ72" s="13" t="str">
        <f t="shared" si="32"/>
        <v/>
      </c>
      <c r="AR72" s="13" t="str">
        <f t="shared" si="33"/>
        <v/>
      </c>
      <c r="AS72" s="13" t="str">
        <f>IF(AA71="Flip",AR72,AQ72)</f>
        <v/>
      </c>
      <c r="AT72" s="13" t="str">
        <f>IF(AA71="Flip",AQ72,AR72)</f>
        <v/>
      </c>
      <c r="AU72" s="13" t="str">
        <f t="shared" si="34"/>
        <v/>
      </c>
      <c r="AW72" t="str">
        <f>IF(ISERROR(INDEX('CBB ESPN'!$N$4:$N$999,MATCH('CBB ESPN'!$S71,'CBB ESPN'!$M$4:$M$999,0)))*1=1,"",INDEX('CBB ESPN'!$N$4:$N$999,MATCH('CBB ESPN'!$S71,'CBB ESPN'!$M$4:$M$999,0)))</f>
        <v/>
      </c>
      <c r="AX72" t="str">
        <f>IF(ISERROR(INDEX('CBB ESPN'!$N$4:$N$999,MATCH('CBB ESPN'!$T71,'CBB ESPN'!$M$4:$M$999,0)))*1=1,"",INDEX('CBB ESPN'!$N$4:$N$999,MATCH('CBB ESPN'!$T71,'CBB ESPN'!$M$4:$M$999,0)))</f>
        <v/>
      </c>
      <c r="AY72" s="13" t="str">
        <f t="shared" si="30"/>
        <v/>
      </c>
      <c r="AZ72" s="13" t="str">
        <f t="shared" si="31"/>
        <v/>
      </c>
      <c r="BA72" s="13" t="str">
        <f t="shared" si="35"/>
        <v/>
      </c>
      <c r="BB72" s="13" t="str">
        <f t="shared" si="36"/>
        <v/>
      </c>
      <c r="BC72" s="13" t="str">
        <f t="shared" si="37"/>
        <v/>
      </c>
    </row>
    <row r="73" spans="12:55">
      <c r="L73" s="400"/>
      <c r="M73" t="s">
        <v>1258</v>
      </c>
      <c r="N73" t="s">
        <v>1400</v>
      </c>
      <c r="O73" t="s">
        <v>1311</v>
      </c>
      <c r="P73" s="13" t="str">
        <f>'CBB Games'!S74</f>
        <v>0 v 0</v>
      </c>
      <c r="Q73" s="173" t="str">
        <f t="shared" si="28"/>
        <v/>
      </c>
      <c r="R73" s="173" t="str">
        <f t="shared" si="29"/>
        <v/>
      </c>
      <c r="S73" s="177"/>
      <c r="T73" s="16"/>
      <c r="U73" s="155"/>
      <c r="V73" s="16"/>
      <c r="W73" s="16"/>
      <c r="X73" s="172"/>
      <c r="Y73" s="176"/>
      <c r="Z73" s="175"/>
      <c r="AA73" s="175"/>
      <c r="AB73" s="13" t="b">
        <f>ISNUMBER(SEARCH($AB$3,X72))</f>
        <v>0</v>
      </c>
      <c r="AC73" s="13" t="b">
        <f>ISNUMBER(SEARCH(AC$3,X72))</f>
        <v>0</v>
      </c>
      <c r="AD73" s="13" t="b">
        <f>ISNUMBER(SEARCH(AD$3,X72))</f>
        <v>0</v>
      </c>
      <c r="AE73" s="13" t="b">
        <f>ISNUMBER(SEARCH(AE$3,Y72))</f>
        <v>0</v>
      </c>
      <c r="AG73" t="str">
        <f>IF(ISERROR(INDEX('CBB ESPN'!$N$4:$N$999,MATCH('CBB ESPN'!S72,'CBB ESPN'!$M$4:$M$999,0)))*1=1,"",INDEX('CBB ESPN'!$N$4:$N$999,MATCH('CBB ESPN'!S72,'CBB ESPN'!$M$4:$M$999,0)))</f>
        <v/>
      </c>
      <c r="AH73" t="str">
        <f>IF(ISERROR(INDEX('CBB ESPN'!$N$4:$N$999,MATCH('CBB ESPN'!T72,'CBB ESPN'!$M$4:$M$999,0)))*1=1,"",INDEX('CBB ESPN'!$N$4:$N$999,MATCH('CBB ESPN'!T72,'CBB ESPN'!$M$4:$M$999,0)))</f>
        <v/>
      </c>
      <c r="AI73" s="13" t="str">
        <f t="shared" si="25"/>
        <v/>
      </c>
      <c r="AJ73" s="13" t="str">
        <f t="shared" si="26"/>
        <v/>
      </c>
      <c r="AK73" s="13" t="str">
        <f>IF(AA72="Flip",AJ73,AI73)</f>
        <v/>
      </c>
      <c r="AL73" s="13" t="str">
        <f>IF(AA72="Flip",AI73,AJ73)</f>
        <v/>
      </c>
      <c r="AM73" s="13" t="str">
        <f t="shared" si="27"/>
        <v/>
      </c>
      <c r="AO73" t="str">
        <f>IF(ISERROR(INDEX('CBB ESPN'!$N$4:$N$999,MATCH('CBB ESPN'!$S72,'CBB ESPN'!$M$4:$M$999,0)))*1=1,"",INDEX('CBB ESPN'!$N$4:$N$999,MATCH('CBB ESPN'!$S72,'CBB ESPN'!$M$4:$M$999,0)))</f>
        <v/>
      </c>
      <c r="AP73" t="str">
        <f>IF(ISERROR(INDEX('CBB ESPN'!$N$4:$N$999,MATCH('CBB ESPN'!$T72,'CBB ESPN'!$M$4:$M$999,0)))*1=1,"",INDEX('CBB ESPN'!$N$4:$N$999,MATCH('CBB ESPN'!$T72,'CBB ESPN'!$M$4:$M$999,0)))</f>
        <v/>
      </c>
      <c r="AQ73" s="13" t="str">
        <f t="shared" si="32"/>
        <v/>
      </c>
      <c r="AR73" s="13" t="str">
        <f t="shared" si="33"/>
        <v/>
      </c>
      <c r="AS73" s="13" t="str">
        <f>IF(AA72="Flip",AR73,AQ73)</f>
        <v/>
      </c>
      <c r="AT73" s="13" t="str">
        <f>IF(AA72="Flip",AQ73,AR73)</f>
        <v/>
      </c>
      <c r="AU73" s="13" t="str">
        <f t="shared" si="34"/>
        <v/>
      </c>
      <c r="AW73" t="str">
        <f>IF(ISERROR(INDEX('CBB ESPN'!$N$4:$N$999,MATCH('CBB ESPN'!$S72,'CBB ESPN'!$M$4:$M$999,0)))*1=1,"",INDEX('CBB ESPN'!$N$4:$N$999,MATCH('CBB ESPN'!$S72,'CBB ESPN'!$M$4:$M$999,0)))</f>
        <v/>
      </c>
      <c r="AX73" t="str">
        <f>IF(ISERROR(INDEX('CBB ESPN'!$N$4:$N$999,MATCH('CBB ESPN'!$T72,'CBB ESPN'!$M$4:$M$999,0)))*1=1,"",INDEX('CBB ESPN'!$N$4:$N$999,MATCH('CBB ESPN'!$T72,'CBB ESPN'!$M$4:$M$999,0)))</f>
        <v/>
      </c>
      <c r="AY73" s="13" t="str">
        <f t="shared" si="30"/>
        <v/>
      </c>
      <c r="AZ73" s="13" t="str">
        <f t="shared" si="31"/>
        <v/>
      </c>
      <c r="BA73" s="13" t="str">
        <f t="shared" si="35"/>
        <v/>
      </c>
      <c r="BB73" s="13" t="str">
        <f t="shared" si="36"/>
        <v/>
      </c>
      <c r="BC73" s="13" t="str">
        <f t="shared" si="37"/>
        <v/>
      </c>
    </row>
    <row r="74" spans="12:55">
      <c r="L74" s="400"/>
      <c r="M74" t="s">
        <v>1259</v>
      </c>
      <c r="N74" t="s">
        <v>1374</v>
      </c>
      <c r="P74" s="13" t="str">
        <f>'CBB Games'!S75</f>
        <v>0 v 0</v>
      </c>
      <c r="Q74" s="173" t="str">
        <f t="shared" si="28"/>
        <v/>
      </c>
      <c r="R74" s="173" t="str">
        <f t="shared" si="29"/>
        <v/>
      </c>
      <c r="S74" s="178"/>
      <c r="T74" s="156"/>
      <c r="U74" s="157"/>
      <c r="V74" s="156"/>
      <c r="W74" s="156"/>
      <c r="X74" s="156"/>
      <c r="Y74" s="174"/>
      <c r="Z74" s="174"/>
      <c r="AA74" s="174"/>
      <c r="AB74" s="13" t="b">
        <f>ISNUMBER(SEARCH($AB$3,X73))</f>
        <v>0</v>
      </c>
      <c r="AC74" s="13" t="b">
        <f>ISNUMBER(SEARCH(AC$3,X73))</f>
        <v>0</v>
      </c>
      <c r="AD74" s="13" t="b">
        <f>ISNUMBER(SEARCH(AD$3,X73))</f>
        <v>0</v>
      </c>
      <c r="AE74" s="13" t="b">
        <f>ISNUMBER(SEARCH(AE$3,Y73))</f>
        <v>0</v>
      </c>
      <c r="AG74" t="str">
        <f>IF(ISERROR(INDEX('CBB ESPN'!$N$4:$N$999,MATCH('CBB ESPN'!S73,'CBB ESPN'!$M$4:$M$999,0)))*1=1,"",INDEX('CBB ESPN'!$N$4:$N$999,MATCH('CBB ESPN'!S73,'CBB ESPN'!$M$4:$M$999,0)))</f>
        <v/>
      </c>
      <c r="AH74" t="str">
        <f>IF(ISERROR(INDEX('CBB ESPN'!$N$4:$N$999,MATCH('CBB ESPN'!T73,'CBB ESPN'!$M$4:$M$999,0)))*1=1,"",INDEX('CBB ESPN'!$N$4:$N$999,MATCH('CBB ESPN'!T73,'CBB ESPN'!$M$4:$M$999,0)))</f>
        <v/>
      </c>
      <c r="AI74" s="13" t="str">
        <f t="shared" si="25"/>
        <v/>
      </c>
      <c r="AJ74" s="13" t="str">
        <f t="shared" si="26"/>
        <v/>
      </c>
      <c r="AK74" s="13" t="str">
        <f>IF(AA73="Flip",AJ74,AI74)</f>
        <v/>
      </c>
      <c r="AL74" s="13" t="str">
        <f>IF(AA73="Flip",AI74,AJ74)</f>
        <v/>
      </c>
      <c r="AM74" s="13" t="str">
        <f t="shared" si="27"/>
        <v/>
      </c>
      <c r="AO74" t="str">
        <f>IF(ISERROR(INDEX('CBB ESPN'!$N$4:$N$999,MATCH('CBB ESPN'!$S73,'CBB ESPN'!$M$4:$M$999,0)))*1=1,"",INDEX('CBB ESPN'!$N$4:$N$999,MATCH('CBB ESPN'!$S73,'CBB ESPN'!$M$4:$M$999,0)))</f>
        <v/>
      </c>
      <c r="AP74" t="str">
        <f>IF(ISERROR(INDEX('CBB ESPN'!$N$4:$N$999,MATCH('CBB ESPN'!$T73,'CBB ESPN'!$M$4:$M$999,0)))*1=1,"",INDEX('CBB ESPN'!$N$4:$N$999,MATCH('CBB ESPN'!$T73,'CBB ESPN'!$M$4:$M$999,0)))</f>
        <v/>
      </c>
      <c r="AQ74" s="13" t="str">
        <f t="shared" si="32"/>
        <v/>
      </c>
      <c r="AR74" s="13" t="str">
        <f t="shared" si="33"/>
        <v/>
      </c>
      <c r="AS74" s="13" t="str">
        <f>IF(AA73="Flip",AR74,AQ74)</f>
        <v/>
      </c>
      <c r="AT74" s="13" t="str">
        <f>IF(AA73="Flip",AQ74,AR74)</f>
        <v/>
      </c>
      <c r="AU74" s="13" t="str">
        <f t="shared" si="34"/>
        <v/>
      </c>
      <c r="AW74" t="str">
        <f>IF(ISERROR(INDEX('CBB ESPN'!$N$4:$N$999,MATCH('CBB ESPN'!$S73,'CBB ESPN'!$M$4:$M$999,0)))*1=1,"",INDEX('CBB ESPN'!$N$4:$N$999,MATCH('CBB ESPN'!$S73,'CBB ESPN'!$M$4:$M$999,0)))</f>
        <v/>
      </c>
      <c r="AX74" t="str">
        <f>IF(ISERROR(INDEX('CBB ESPN'!$N$4:$N$999,MATCH('CBB ESPN'!$T73,'CBB ESPN'!$M$4:$M$999,0)))*1=1,"",INDEX('CBB ESPN'!$N$4:$N$999,MATCH('CBB ESPN'!$T73,'CBB ESPN'!$M$4:$M$999,0)))</f>
        <v/>
      </c>
      <c r="AY74" s="13" t="str">
        <f t="shared" si="30"/>
        <v/>
      </c>
      <c r="AZ74" s="13" t="str">
        <f t="shared" si="31"/>
        <v/>
      </c>
      <c r="BA74" s="13" t="str">
        <f t="shared" si="35"/>
        <v/>
      </c>
      <c r="BB74" s="13" t="str">
        <f t="shared" si="36"/>
        <v/>
      </c>
      <c r="BC74" s="13" t="str">
        <f t="shared" si="37"/>
        <v/>
      </c>
    </row>
    <row r="75" spans="12:55">
      <c r="L75" s="400"/>
      <c r="M75" t="s">
        <v>770</v>
      </c>
      <c r="N75" t="s">
        <v>1409</v>
      </c>
      <c r="P75" s="13" t="str">
        <f>'CBB Games'!S76</f>
        <v>0 v 0</v>
      </c>
      <c r="Q75" s="173" t="str">
        <f t="shared" si="28"/>
        <v/>
      </c>
      <c r="R75" s="173" t="str">
        <f t="shared" si="29"/>
        <v/>
      </c>
      <c r="S75" s="177"/>
      <c r="T75" s="16"/>
      <c r="U75" s="155"/>
      <c r="V75" s="16"/>
      <c r="W75" s="16"/>
      <c r="X75" s="172"/>
      <c r="Y75" s="176"/>
      <c r="Z75" s="176"/>
      <c r="AA75" s="176"/>
      <c r="AB75" s="13" t="b">
        <f>ISNUMBER(SEARCH($AB$3,X74))</f>
        <v>0</v>
      </c>
      <c r="AC75" s="13" t="b">
        <f>ISNUMBER(SEARCH(AC$3,X74))</f>
        <v>0</v>
      </c>
      <c r="AD75" s="13" t="b">
        <f>ISNUMBER(SEARCH(AD$3,X74))</f>
        <v>0</v>
      </c>
      <c r="AE75" s="13" t="b">
        <f>ISNUMBER(SEARCH(AE$3,Y74))</f>
        <v>0</v>
      </c>
      <c r="AG75" t="str">
        <f>IF(ISERROR(INDEX('CBB ESPN'!$N$4:$N$999,MATCH('CBB ESPN'!S74,'CBB ESPN'!$M$4:$M$999,0)))*1=1,"",INDEX('CBB ESPN'!$N$4:$N$999,MATCH('CBB ESPN'!S74,'CBB ESPN'!$M$4:$M$999,0)))</f>
        <v/>
      </c>
      <c r="AH75" t="str">
        <f>IF(ISERROR(INDEX('CBB ESPN'!$N$4:$N$999,MATCH('CBB ESPN'!T74,'CBB ESPN'!$M$4:$M$999,0)))*1=1,"",INDEX('CBB ESPN'!$N$4:$N$999,MATCH('CBB ESPN'!T74,'CBB ESPN'!$M$4:$M$999,0)))</f>
        <v/>
      </c>
      <c r="AI75" s="13" t="str">
        <f t="shared" si="25"/>
        <v/>
      </c>
      <c r="AJ75" s="13" t="str">
        <f t="shared" si="26"/>
        <v/>
      </c>
      <c r="AK75" s="13" t="str">
        <f>IF(AA74="Flip",AJ75,AI75)</f>
        <v/>
      </c>
      <c r="AL75" s="13" t="str">
        <f>IF(AA74="Flip",AI75,AJ75)</f>
        <v/>
      </c>
      <c r="AM75" s="13" t="str">
        <f t="shared" si="27"/>
        <v/>
      </c>
      <c r="AO75" t="str">
        <f>IF(ISERROR(INDEX('CBB ESPN'!$N$4:$N$999,MATCH('CBB ESPN'!$S74,'CBB ESPN'!$M$4:$M$999,0)))*1=1,"",INDEX('CBB ESPN'!$N$4:$N$999,MATCH('CBB ESPN'!$S74,'CBB ESPN'!$M$4:$M$999,0)))</f>
        <v/>
      </c>
      <c r="AP75" t="str">
        <f>IF(ISERROR(INDEX('CBB ESPN'!$N$4:$N$999,MATCH('CBB ESPN'!$T74,'CBB ESPN'!$M$4:$M$999,0)))*1=1,"",INDEX('CBB ESPN'!$N$4:$N$999,MATCH('CBB ESPN'!$T74,'CBB ESPN'!$M$4:$M$999,0)))</f>
        <v/>
      </c>
      <c r="AQ75" s="13" t="str">
        <f t="shared" si="32"/>
        <v/>
      </c>
      <c r="AR75" s="13" t="str">
        <f t="shared" si="33"/>
        <v/>
      </c>
      <c r="AS75" s="13" t="str">
        <f>IF(AA74="Flip",AR75,AQ75)</f>
        <v/>
      </c>
      <c r="AT75" s="13" t="str">
        <f>IF(AA74="Flip",AQ75,AR75)</f>
        <v/>
      </c>
      <c r="AU75" s="13" t="str">
        <f t="shared" si="34"/>
        <v/>
      </c>
      <c r="AW75" t="str">
        <f>IF(ISERROR(INDEX('CBB ESPN'!$N$4:$N$999,MATCH('CBB ESPN'!$S74,'CBB ESPN'!$M$4:$M$999,0)))*1=1,"",INDEX('CBB ESPN'!$N$4:$N$999,MATCH('CBB ESPN'!$S74,'CBB ESPN'!$M$4:$M$999,0)))</f>
        <v/>
      </c>
      <c r="AX75" t="str">
        <f>IF(ISERROR(INDEX('CBB ESPN'!$N$4:$N$999,MATCH('CBB ESPN'!$T74,'CBB ESPN'!$M$4:$M$999,0)))*1=1,"",INDEX('CBB ESPN'!$N$4:$N$999,MATCH('CBB ESPN'!$T74,'CBB ESPN'!$M$4:$M$999,0)))</f>
        <v/>
      </c>
      <c r="AY75" s="13" t="str">
        <f t="shared" si="30"/>
        <v/>
      </c>
      <c r="AZ75" s="13" t="str">
        <f t="shared" si="31"/>
        <v/>
      </c>
      <c r="BA75" s="13" t="str">
        <f t="shared" si="35"/>
        <v/>
      </c>
      <c r="BB75" s="13" t="str">
        <f t="shared" si="36"/>
        <v/>
      </c>
      <c r="BC75" s="13" t="str">
        <f t="shared" si="37"/>
        <v/>
      </c>
    </row>
    <row r="76" spans="12:55">
      <c r="L76" s="400"/>
      <c r="M76" t="s">
        <v>830</v>
      </c>
      <c r="N76" t="s">
        <v>1378</v>
      </c>
      <c r="O76" t="s">
        <v>1311</v>
      </c>
      <c r="P76" s="13" t="str">
        <f>'CBB Games'!S77</f>
        <v>0 v 0</v>
      </c>
      <c r="Q76" s="173" t="str">
        <f t="shared" si="28"/>
        <v/>
      </c>
      <c r="R76" s="173" t="str">
        <f t="shared" si="29"/>
        <v/>
      </c>
      <c r="S76" s="178"/>
      <c r="T76" s="156"/>
      <c r="U76" s="157"/>
      <c r="V76" s="156"/>
      <c r="W76" s="156"/>
      <c r="X76" s="156"/>
      <c r="Y76" s="174"/>
      <c r="Z76" s="174"/>
      <c r="AA76" s="174"/>
      <c r="AB76" s="13" t="b">
        <f>ISNUMBER(SEARCH($AB$3,X75))</f>
        <v>0</v>
      </c>
      <c r="AC76" s="13" t="b">
        <f>ISNUMBER(SEARCH(AC$3,X75))</f>
        <v>0</v>
      </c>
      <c r="AD76" s="13" t="b">
        <f>ISNUMBER(SEARCH(AD$3,X75))</f>
        <v>0</v>
      </c>
      <c r="AE76" s="13" t="b">
        <f>ISNUMBER(SEARCH(AE$3,Y75))</f>
        <v>0</v>
      </c>
      <c r="AG76" t="str">
        <f>IF(ISERROR(INDEX('CBB ESPN'!$N$4:$N$999,MATCH('CBB ESPN'!S75,'CBB ESPN'!$M$4:$M$999,0)))*1=1,"",INDEX('CBB ESPN'!$N$4:$N$999,MATCH('CBB ESPN'!S75,'CBB ESPN'!$M$4:$M$999,0)))</f>
        <v/>
      </c>
      <c r="AH76" t="str">
        <f>IF(ISERROR(INDEX('CBB ESPN'!$N$4:$N$999,MATCH('CBB ESPN'!T75,'CBB ESPN'!$M$4:$M$999,0)))*1=1,"",INDEX('CBB ESPN'!$N$4:$N$999,MATCH('CBB ESPN'!T75,'CBB ESPN'!$M$4:$M$999,0)))</f>
        <v/>
      </c>
      <c r="AI76" s="13" t="str">
        <f t="shared" si="25"/>
        <v/>
      </c>
      <c r="AJ76" s="13" t="str">
        <f t="shared" si="26"/>
        <v/>
      </c>
      <c r="AK76" s="13" t="str">
        <f>IF(AA75="Flip",AJ76,AI76)</f>
        <v/>
      </c>
      <c r="AL76" s="13" t="str">
        <f>IF(AA75="Flip",AI76,AJ76)</f>
        <v/>
      </c>
      <c r="AM76" s="13" t="str">
        <f t="shared" si="27"/>
        <v/>
      </c>
      <c r="AO76" t="str">
        <f>IF(ISERROR(INDEX('CBB ESPN'!$N$4:$N$999,MATCH('CBB ESPN'!$S75,'CBB ESPN'!$M$4:$M$999,0)))*1=1,"",INDEX('CBB ESPN'!$N$4:$N$999,MATCH('CBB ESPN'!$S75,'CBB ESPN'!$M$4:$M$999,0)))</f>
        <v/>
      </c>
      <c r="AP76" t="str">
        <f>IF(ISERROR(INDEX('CBB ESPN'!$N$4:$N$999,MATCH('CBB ESPN'!$T75,'CBB ESPN'!$M$4:$M$999,0)))*1=1,"",INDEX('CBB ESPN'!$N$4:$N$999,MATCH('CBB ESPN'!$T75,'CBB ESPN'!$M$4:$M$999,0)))</f>
        <v/>
      </c>
      <c r="AQ76" s="13" t="str">
        <f t="shared" si="32"/>
        <v/>
      </c>
      <c r="AR76" s="13" t="str">
        <f t="shared" si="33"/>
        <v/>
      </c>
      <c r="AS76" s="13" t="str">
        <f>IF(AA75="Flip",AR76,AQ76)</f>
        <v/>
      </c>
      <c r="AT76" s="13" t="str">
        <f>IF(AA75="Flip",AQ76,AR76)</f>
        <v/>
      </c>
      <c r="AU76" s="13" t="str">
        <f t="shared" si="34"/>
        <v/>
      </c>
      <c r="AW76" t="str">
        <f>IF(ISERROR(INDEX('CBB ESPN'!$N$4:$N$999,MATCH('CBB ESPN'!$S75,'CBB ESPN'!$M$4:$M$999,0)))*1=1,"",INDEX('CBB ESPN'!$N$4:$N$999,MATCH('CBB ESPN'!$S75,'CBB ESPN'!$M$4:$M$999,0)))</f>
        <v/>
      </c>
      <c r="AX76" t="str">
        <f>IF(ISERROR(INDEX('CBB ESPN'!$N$4:$N$999,MATCH('CBB ESPN'!$T75,'CBB ESPN'!$M$4:$M$999,0)))*1=1,"",INDEX('CBB ESPN'!$N$4:$N$999,MATCH('CBB ESPN'!$T75,'CBB ESPN'!$M$4:$M$999,0)))</f>
        <v/>
      </c>
      <c r="AY76" s="13" t="str">
        <f t="shared" si="30"/>
        <v/>
      </c>
      <c r="AZ76" s="13" t="str">
        <f t="shared" si="31"/>
        <v/>
      </c>
      <c r="BA76" s="13" t="str">
        <f t="shared" si="35"/>
        <v/>
      </c>
      <c r="BB76" s="13" t="str">
        <f t="shared" si="36"/>
        <v/>
      </c>
      <c r="BC76" s="13" t="str">
        <f t="shared" si="37"/>
        <v/>
      </c>
    </row>
    <row r="77" spans="12:55">
      <c r="L77" s="400"/>
      <c r="M77" t="s">
        <v>924</v>
      </c>
      <c r="N77" t="s">
        <v>1376</v>
      </c>
      <c r="O77" t="s">
        <v>1311</v>
      </c>
      <c r="P77" s="13" t="str">
        <f>'CBB Games'!S78</f>
        <v>0 v 0</v>
      </c>
      <c r="Q77" s="173" t="str">
        <f t="shared" si="28"/>
        <v/>
      </c>
      <c r="R77" s="173" t="str">
        <f t="shared" si="29"/>
        <v/>
      </c>
      <c r="S77" s="177"/>
      <c r="T77" s="16"/>
      <c r="U77" s="155"/>
      <c r="V77" s="16"/>
      <c r="W77" s="16"/>
      <c r="X77" s="172"/>
      <c r="Y77" s="176"/>
      <c r="Z77" s="176"/>
      <c r="AA77" s="176"/>
      <c r="AB77" s="13" t="b">
        <f>ISNUMBER(SEARCH($AB$3,X76))</f>
        <v>0</v>
      </c>
      <c r="AC77" s="13" t="b">
        <f>ISNUMBER(SEARCH(AC$3,X76))</f>
        <v>0</v>
      </c>
      <c r="AD77" s="13" t="b">
        <f>ISNUMBER(SEARCH(AD$3,X76))</f>
        <v>0</v>
      </c>
      <c r="AE77" s="13" t="b">
        <f>ISNUMBER(SEARCH(AE$3,Y76))</f>
        <v>0</v>
      </c>
      <c r="AG77" t="str">
        <f>IF(ISERROR(INDEX('CBB ESPN'!$N$4:$N$999,MATCH('CBB ESPN'!S76,'CBB ESPN'!$M$4:$M$999,0)))*1=1,"",INDEX('CBB ESPN'!$N$4:$N$999,MATCH('CBB ESPN'!S76,'CBB ESPN'!$M$4:$M$999,0)))</f>
        <v/>
      </c>
      <c r="AH77" t="str">
        <f>IF(ISERROR(INDEX('CBB ESPN'!$N$4:$N$999,MATCH('CBB ESPN'!T76,'CBB ESPN'!$M$4:$M$999,0)))*1=1,"",INDEX('CBB ESPN'!$N$4:$N$999,MATCH('CBB ESPN'!T76,'CBB ESPN'!$M$4:$M$999,0)))</f>
        <v/>
      </c>
      <c r="AI77" s="13" t="str">
        <f t="shared" si="25"/>
        <v/>
      </c>
      <c r="AJ77" s="13" t="str">
        <f t="shared" si="26"/>
        <v/>
      </c>
      <c r="AK77" s="13" t="str">
        <f>IF(AA76="Flip",AJ77,AI77)</f>
        <v/>
      </c>
      <c r="AL77" s="13" t="str">
        <f>IF(AA76="Flip",AI77,AJ77)</f>
        <v/>
      </c>
      <c r="AM77" s="13" t="str">
        <f t="shared" si="27"/>
        <v/>
      </c>
      <c r="AO77" t="str">
        <f>IF(ISERROR(INDEX('CBB ESPN'!$N$4:$N$999,MATCH('CBB ESPN'!$S76,'CBB ESPN'!$M$4:$M$999,0)))*1=1,"",INDEX('CBB ESPN'!$N$4:$N$999,MATCH('CBB ESPN'!$S76,'CBB ESPN'!$M$4:$M$999,0)))</f>
        <v/>
      </c>
      <c r="AP77" t="str">
        <f>IF(ISERROR(INDEX('CBB ESPN'!$N$4:$N$999,MATCH('CBB ESPN'!$T76,'CBB ESPN'!$M$4:$M$999,0)))*1=1,"",INDEX('CBB ESPN'!$N$4:$N$999,MATCH('CBB ESPN'!$T76,'CBB ESPN'!$M$4:$M$999,0)))</f>
        <v/>
      </c>
      <c r="AQ77" s="13" t="str">
        <f t="shared" si="32"/>
        <v/>
      </c>
      <c r="AR77" s="13" t="str">
        <f t="shared" si="33"/>
        <v/>
      </c>
      <c r="AS77" s="13" t="str">
        <f>IF(AA76="Flip",AR77,AQ77)</f>
        <v/>
      </c>
      <c r="AT77" s="13" t="str">
        <f>IF(AA76="Flip",AQ77,AR77)</f>
        <v/>
      </c>
      <c r="AU77" s="13" t="str">
        <f t="shared" si="34"/>
        <v/>
      </c>
      <c r="AW77" t="str">
        <f>IF(ISERROR(INDEX('CBB ESPN'!$N$4:$N$999,MATCH('CBB ESPN'!$S76,'CBB ESPN'!$M$4:$M$999,0)))*1=1,"",INDEX('CBB ESPN'!$N$4:$N$999,MATCH('CBB ESPN'!$S76,'CBB ESPN'!$M$4:$M$999,0)))</f>
        <v/>
      </c>
      <c r="AX77" t="str">
        <f>IF(ISERROR(INDEX('CBB ESPN'!$N$4:$N$999,MATCH('CBB ESPN'!$T76,'CBB ESPN'!$M$4:$M$999,0)))*1=1,"",INDEX('CBB ESPN'!$N$4:$N$999,MATCH('CBB ESPN'!$T76,'CBB ESPN'!$M$4:$M$999,0)))</f>
        <v/>
      </c>
      <c r="AY77" s="13" t="str">
        <f t="shared" si="30"/>
        <v/>
      </c>
      <c r="AZ77" s="13" t="str">
        <f t="shared" si="31"/>
        <v/>
      </c>
      <c r="BA77" s="13" t="str">
        <f t="shared" si="35"/>
        <v/>
      </c>
      <c r="BB77" s="13" t="str">
        <f t="shared" si="36"/>
        <v/>
      </c>
      <c r="BC77" s="13" t="str">
        <f t="shared" si="37"/>
        <v/>
      </c>
    </row>
    <row r="78" spans="12:55">
      <c r="L78" s="400"/>
      <c r="M78" t="s">
        <v>826</v>
      </c>
      <c r="N78" t="s">
        <v>1410</v>
      </c>
      <c r="O78" t="s">
        <v>1311</v>
      </c>
      <c r="P78" s="13" t="str">
        <f>'CBB Games'!S79</f>
        <v>0 v 0</v>
      </c>
      <c r="Q78" s="173" t="str">
        <f t="shared" si="28"/>
        <v/>
      </c>
      <c r="R78" s="173" t="str">
        <f t="shared" si="29"/>
        <v/>
      </c>
      <c r="S78" s="178"/>
      <c r="T78" s="156"/>
      <c r="U78" s="157"/>
      <c r="V78" s="156"/>
      <c r="W78" s="156"/>
      <c r="X78" s="156"/>
      <c r="Y78" s="174"/>
      <c r="Z78" s="174"/>
      <c r="AA78" s="174"/>
      <c r="AB78" s="13" t="b">
        <f>ISNUMBER(SEARCH($AB$3,X77))</f>
        <v>0</v>
      </c>
      <c r="AC78" s="13" t="b">
        <f>ISNUMBER(SEARCH(AC$3,X77))</f>
        <v>0</v>
      </c>
      <c r="AD78" s="13" t="b">
        <f>ISNUMBER(SEARCH(AD$3,X77))</f>
        <v>0</v>
      </c>
      <c r="AE78" s="13" t="b">
        <f>ISNUMBER(SEARCH(AE$3,Y77))</f>
        <v>0</v>
      </c>
      <c r="AG78" t="str">
        <f>IF(ISERROR(INDEX('CBB ESPN'!$N$4:$N$999,MATCH('CBB ESPN'!S77,'CBB ESPN'!$M$4:$M$999,0)))*1=1,"",INDEX('CBB ESPN'!$N$4:$N$999,MATCH('CBB ESPN'!S77,'CBB ESPN'!$M$4:$M$999,0)))</f>
        <v/>
      </c>
      <c r="AH78" t="str">
        <f>IF(ISERROR(INDEX('CBB ESPN'!$N$4:$N$999,MATCH('CBB ESPN'!T77,'CBB ESPN'!$M$4:$M$999,0)))*1=1,"",INDEX('CBB ESPN'!$N$4:$N$999,MATCH('CBB ESPN'!T77,'CBB ESPN'!$M$4:$M$999,0)))</f>
        <v/>
      </c>
      <c r="AI78" s="13" t="str">
        <f t="shared" si="25"/>
        <v/>
      </c>
      <c r="AJ78" s="13" t="str">
        <f t="shared" si="26"/>
        <v/>
      </c>
      <c r="AK78" s="13" t="str">
        <f>IF(AA77="Flip",AJ78,AI78)</f>
        <v/>
      </c>
      <c r="AL78" s="13" t="str">
        <f>IF(AA77="Flip",AI78,AJ78)</f>
        <v/>
      </c>
      <c r="AM78" s="13" t="str">
        <f t="shared" si="27"/>
        <v/>
      </c>
      <c r="AO78" t="str">
        <f>IF(ISERROR(INDEX('CBB ESPN'!$N$4:$N$999,MATCH('CBB ESPN'!$S77,'CBB ESPN'!$M$4:$M$999,0)))*1=1,"",INDEX('CBB ESPN'!$N$4:$N$999,MATCH('CBB ESPN'!$S77,'CBB ESPN'!$M$4:$M$999,0)))</f>
        <v/>
      </c>
      <c r="AP78" t="str">
        <f>IF(ISERROR(INDEX('CBB ESPN'!$N$4:$N$999,MATCH('CBB ESPN'!$T77,'CBB ESPN'!$M$4:$M$999,0)))*1=1,"",INDEX('CBB ESPN'!$N$4:$N$999,MATCH('CBB ESPN'!$T77,'CBB ESPN'!$M$4:$M$999,0)))</f>
        <v/>
      </c>
      <c r="AQ78" s="13" t="str">
        <f t="shared" si="32"/>
        <v/>
      </c>
      <c r="AR78" s="13" t="str">
        <f t="shared" si="33"/>
        <v/>
      </c>
      <c r="AS78" s="13" t="str">
        <f>IF(AA77="Flip",AR78,AQ78)</f>
        <v/>
      </c>
      <c r="AT78" s="13" t="str">
        <f>IF(AA77="Flip",AQ78,AR78)</f>
        <v/>
      </c>
      <c r="AU78" s="13" t="str">
        <f t="shared" si="34"/>
        <v/>
      </c>
      <c r="AW78" t="str">
        <f>IF(ISERROR(INDEX('CBB ESPN'!$N$4:$N$999,MATCH('CBB ESPN'!$S77,'CBB ESPN'!$M$4:$M$999,0)))*1=1,"",INDEX('CBB ESPN'!$N$4:$N$999,MATCH('CBB ESPN'!$S77,'CBB ESPN'!$M$4:$M$999,0)))</f>
        <v/>
      </c>
      <c r="AX78" t="str">
        <f>IF(ISERROR(INDEX('CBB ESPN'!$N$4:$N$999,MATCH('CBB ESPN'!$T77,'CBB ESPN'!$M$4:$M$999,0)))*1=1,"",INDEX('CBB ESPN'!$N$4:$N$999,MATCH('CBB ESPN'!$T77,'CBB ESPN'!$M$4:$M$999,0)))</f>
        <v/>
      </c>
      <c r="AY78" s="13" t="str">
        <f t="shared" si="30"/>
        <v/>
      </c>
      <c r="AZ78" s="13" t="str">
        <f t="shared" si="31"/>
        <v/>
      </c>
      <c r="BA78" s="13" t="str">
        <f t="shared" si="35"/>
        <v/>
      </c>
      <c r="BB78" s="13" t="str">
        <f t="shared" si="36"/>
        <v/>
      </c>
      <c r="BC78" s="13" t="str">
        <f t="shared" si="37"/>
        <v/>
      </c>
    </row>
    <row r="79" spans="12:55">
      <c r="L79" s="400"/>
      <c r="M79" t="s">
        <v>1003</v>
      </c>
      <c r="N79" t="s">
        <v>1410</v>
      </c>
      <c r="O79" t="s">
        <v>1311</v>
      </c>
      <c r="P79" s="13" t="str">
        <f>'CBB Games'!S80</f>
        <v>0 v 0</v>
      </c>
      <c r="Q79" s="173" t="str">
        <f t="shared" si="28"/>
        <v/>
      </c>
      <c r="R79" s="173" t="str">
        <f t="shared" si="29"/>
        <v/>
      </c>
      <c r="S79" s="177"/>
      <c r="T79" s="16"/>
      <c r="U79" s="155"/>
      <c r="V79" s="16"/>
      <c r="W79" s="16"/>
      <c r="X79" s="172"/>
      <c r="Y79" s="176"/>
      <c r="Z79" s="176"/>
      <c r="AA79" s="176"/>
      <c r="AB79" s="13" t="b">
        <f>ISNUMBER(SEARCH($AB$3,X78))</f>
        <v>0</v>
      </c>
      <c r="AC79" s="13" t="b">
        <f>ISNUMBER(SEARCH(AC$3,X78))</f>
        <v>0</v>
      </c>
      <c r="AD79" s="13" t="b">
        <f>ISNUMBER(SEARCH(AD$3,X78))</f>
        <v>0</v>
      </c>
      <c r="AE79" s="13" t="b">
        <f>ISNUMBER(SEARCH(AE$3,Y78))</f>
        <v>0</v>
      </c>
      <c r="AG79" t="str">
        <f>IF(ISERROR(INDEX('CBB ESPN'!$N$4:$N$999,MATCH('CBB ESPN'!S78,'CBB ESPN'!$M$4:$M$999,0)))*1=1,"",INDEX('CBB ESPN'!$N$4:$N$999,MATCH('CBB ESPN'!S78,'CBB ESPN'!$M$4:$M$999,0)))</f>
        <v/>
      </c>
      <c r="AH79" t="str">
        <f>IF(ISERROR(INDEX('CBB ESPN'!$N$4:$N$999,MATCH('CBB ESPN'!T78,'CBB ESPN'!$M$4:$M$999,0)))*1=1,"",INDEX('CBB ESPN'!$N$4:$N$999,MATCH('CBB ESPN'!T78,'CBB ESPN'!$M$4:$M$999,0)))</f>
        <v/>
      </c>
      <c r="AI79" s="13" t="str">
        <f t="shared" si="25"/>
        <v/>
      </c>
      <c r="AJ79" s="13" t="str">
        <f t="shared" si="26"/>
        <v/>
      </c>
      <c r="AK79" s="13" t="str">
        <f>IF(AA78="Flip",AJ79,AI79)</f>
        <v/>
      </c>
      <c r="AL79" s="13" t="str">
        <f>IF(AA78="Flip",AI79,AJ79)</f>
        <v/>
      </c>
      <c r="AM79" s="13" t="str">
        <f t="shared" si="27"/>
        <v/>
      </c>
      <c r="AO79" t="str">
        <f>IF(ISERROR(INDEX('CBB ESPN'!$N$4:$N$999,MATCH('CBB ESPN'!$S78,'CBB ESPN'!$M$4:$M$999,0)))*1=1,"",INDEX('CBB ESPN'!$N$4:$N$999,MATCH('CBB ESPN'!$S78,'CBB ESPN'!$M$4:$M$999,0)))</f>
        <v/>
      </c>
      <c r="AP79" t="str">
        <f>IF(ISERROR(INDEX('CBB ESPN'!$N$4:$N$999,MATCH('CBB ESPN'!$T78,'CBB ESPN'!$M$4:$M$999,0)))*1=1,"",INDEX('CBB ESPN'!$N$4:$N$999,MATCH('CBB ESPN'!$T78,'CBB ESPN'!$M$4:$M$999,0)))</f>
        <v/>
      </c>
      <c r="AQ79" s="13" t="str">
        <f t="shared" si="32"/>
        <v/>
      </c>
      <c r="AR79" s="13" t="str">
        <f t="shared" si="33"/>
        <v/>
      </c>
      <c r="AS79" s="13" t="str">
        <f>IF(AA78="Flip",AR79,AQ79)</f>
        <v/>
      </c>
      <c r="AT79" s="13" t="str">
        <f>IF(AA78="Flip",AQ79,AR79)</f>
        <v/>
      </c>
      <c r="AU79" s="13" t="str">
        <f t="shared" si="34"/>
        <v/>
      </c>
      <c r="AW79" t="str">
        <f>IF(ISERROR(INDEX('CBB ESPN'!$N$4:$N$999,MATCH('CBB ESPN'!$S78,'CBB ESPN'!$M$4:$M$999,0)))*1=1,"",INDEX('CBB ESPN'!$N$4:$N$999,MATCH('CBB ESPN'!$S78,'CBB ESPN'!$M$4:$M$999,0)))</f>
        <v/>
      </c>
      <c r="AX79" t="str">
        <f>IF(ISERROR(INDEX('CBB ESPN'!$N$4:$N$999,MATCH('CBB ESPN'!$T78,'CBB ESPN'!$M$4:$M$999,0)))*1=1,"",INDEX('CBB ESPN'!$N$4:$N$999,MATCH('CBB ESPN'!$T78,'CBB ESPN'!$M$4:$M$999,0)))</f>
        <v/>
      </c>
      <c r="AY79" s="13" t="str">
        <f t="shared" si="30"/>
        <v/>
      </c>
      <c r="AZ79" s="13" t="str">
        <f t="shared" si="31"/>
        <v/>
      </c>
      <c r="BA79" s="13" t="str">
        <f t="shared" si="35"/>
        <v/>
      </c>
      <c r="BB79" s="13" t="str">
        <f t="shared" si="36"/>
        <v/>
      </c>
      <c r="BC79" s="13" t="str">
        <f t="shared" si="37"/>
        <v/>
      </c>
    </row>
    <row r="80" spans="12:55">
      <c r="L80" s="400"/>
      <c r="M80" t="s">
        <v>201</v>
      </c>
      <c r="N80" t="s">
        <v>1375</v>
      </c>
      <c r="O80" t="s">
        <v>1311</v>
      </c>
      <c r="P80" s="13" t="str">
        <f>'CBB Games'!S81</f>
        <v>0 v 0</v>
      </c>
      <c r="Q80" s="173" t="str">
        <f t="shared" si="28"/>
        <v/>
      </c>
      <c r="R80" s="173" t="str">
        <f t="shared" si="29"/>
        <v/>
      </c>
      <c r="S80" s="178"/>
      <c r="T80" s="156"/>
      <c r="U80" s="157"/>
      <c r="V80" s="156"/>
      <c r="W80" s="156"/>
      <c r="X80" s="156"/>
      <c r="Y80" s="174"/>
      <c r="Z80" s="174"/>
      <c r="AA80" s="174"/>
      <c r="AB80" s="13" t="b">
        <f>ISNUMBER(SEARCH($AB$3,X79))</f>
        <v>0</v>
      </c>
      <c r="AC80" s="13" t="b">
        <f>ISNUMBER(SEARCH(AC$3,X79))</f>
        <v>0</v>
      </c>
      <c r="AD80" s="13" t="b">
        <f>ISNUMBER(SEARCH(AD$3,X79))</f>
        <v>0</v>
      </c>
      <c r="AE80" s="13" t="b">
        <f>ISNUMBER(SEARCH(AE$3,Y79))</f>
        <v>0</v>
      </c>
      <c r="AG80" t="str">
        <f>IF(ISERROR(INDEX('CBB ESPN'!$N$4:$N$999,MATCH('CBB ESPN'!S79,'CBB ESPN'!$M$4:$M$999,0)))*1=1,"",INDEX('CBB ESPN'!$N$4:$N$999,MATCH('CBB ESPN'!S79,'CBB ESPN'!$M$4:$M$999,0)))</f>
        <v/>
      </c>
      <c r="AH80" t="str">
        <f>IF(ISERROR(INDEX('CBB ESPN'!$N$4:$N$999,MATCH('CBB ESPN'!T79,'CBB ESPN'!$M$4:$M$999,0)))*1=1,"",INDEX('CBB ESPN'!$N$4:$N$999,MATCH('CBB ESPN'!T79,'CBB ESPN'!$M$4:$M$999,0)))</f>
        <v/>
      </c>
      <c r="AI80" s="13" t="str">
        <f t="shared" si="25"/>
        <v/>
      </c>
      <c r="AJ80" s="13" t="str">
        <f t="shared" si="26"/>
        <v/>
      </c>
      <c r="AK80" s="13" t="str">
        <f>IF(AA79="Flip",AJ80,AI80)</f>
        <v/>
      </c>
      <c r="AL80" s="13" t="str">
        <f>IF(AA79="Flip",AI80,AJ80)</f>
        <v/>
      </c>
      <c r="AM80" s="13" t="str">
        <f t="shared" si="27"/>
        <v/>
      </c>
      <c r="AO80" t="str">
        <f>IF(ISERROR(INDEX('CBB ESPN'!$N$4:$N$999,MATCH('CBB ESPN'!$S79,'CBB ESPN'!$M$4:$M$999,0)))*1=1,"",INDEX('CBB ESPN'!$N$4:$N$999,MATCH('CBB ESPN'!$S79,'CBB ESPN'!$M$4:$M$999,0)))</f>
        <v/>
      </c>
      <c r="AP80" t="str">
        <f>IF(ISERROR(INDEX('CBB ESPN'!$N$4:$N$999,MATCH('CBB ESPN'!$T79,'CBB ESPN'!$M$4:$M$999,0)))*1=1,"",INDEX('CBB ESPN'!$N$4:$N$999,MATCH('CBB ESPN'!$T79,'CBB ESPN'!$M$4:$M$999,0)))</f>
        <v/>
      </c>
      <c r="AQ80" s="13" t="str">
        <f t="shared" si="32"/>
        <v/>
      </c>
      <c r="AR80" s="13" t="str">
        <f t="shared" si="33"/>
        <v/>
      </c>
      <c r="AS80" s="13" t="str">
        <f>IF(AA79="Flip",AR80,AQ80)</f>
        <v/>
      </c>
      <c r="AT80" s="13" t="str">
        <f>IF(AA79="Flip",AQ80,AR80)</f>
        <v/>
      </c>
      <c r="AU80" s="13" t="str">
        <f t="shared" si="34"/>
        <v/>
      </c>
      <c r="AW80" t="str">
        <f>IF(ISERROR(INDEX('CBB ESPN'!$N$4:$N$999,MATCH('CBB ESPN'!$S79,'CBB ESPN'!$M$4:$M$999,0)))*1=1,"",INDEX('CBB ESPN'!$N$4:$N$999,MATCH('CBB ESPN'!$S79,'CBB ESPN'!$M$4:$M$999,0)))</f>
        <v/>
      </c>
      <c r="AX80" t="str">
        <f>IF(ISERROR(INDEX('CBB ESPN'!$N$4:$N$999,MATCH('CBB ESPN'!$T79,'CBB ESPN'!$M$4:$M$999,0)))*1=1,"",INDEX('CBB ESPN'!$N$4:$N$999,MATCH('CBB ESPN'!$T79,'CBB ESPN'!$M$4:$M$999,0)))</f>
        <v/>
      </c>
      <c r="AY80" s="13" t="str">
        <f t="shared" si="30"/>
        <v/>
      </c>
      <c r="AZ80" s="13" t="str">
        <f t="shared" si="31"/>
        <v/>
      </c>
      <c r="BA80" s="13" t="str">
        <f t="shared" si="35"/>
        <v/>
      </c>
      <c r="BB80" s="13" t="str">
        <f t="shared" si="36"/>
        <v/>
      </c>
      <c r="BC80" s="13" t="str">
        <f t="shared" si="37"/>
        <v/>
      </c>
    </row>
    <row r="81" spans="12:55">
      <c r="L81" s="400"/>
      <c r="M81" t="s">
        <v>574</v>
      </c>
      <c r="N81" t="s">
        <v>1307</v>
      </c>
      <c r="O81" t="s">
        <v>1311</v>
      </c>
      <c r="P81" s="13" t="str">
        <f>'CBB Games'!S82</f>
        <v>0 v 0</v>
      </c>
      <c r="Q81" s="173" t="str">
        <f t="shared" si="28"/>
        <v/>
      </c>
      <c r="R81" s="173" t="str">
        <f t="shared" si="29"/>
        <v/>
      </c>
      <c r="S81" s="177"/>
      <c r="T81" s="16"/>
      <c r="U81" s="155"/>
      <c r="V81" s="16"/>
      <c r="W81" s="16"/>
      <c r="X81" s="172"/>
      <c r="Y81" s="176"/>
      <c r="Z81" s="176"/>
      <c r="AA81" s="176"/>
      <c r="AB81" s="13" t="b">
        <f>ISNUMBER(SEARCH($AB$3,X80))</f>
        <v>0</v>
      </c>
      <c r="AC81" s="13" t="b">
        <f>ISNUMBER(SEARCH(AC$3,X80))</f>
        <v>0</v>
      </c>
      <c r="AD81" s="13" t="b">
        <f>ISNUMBER(SEARCH(AD$3,X80))</f>
        <v>0</v>
      </c>
      <c r="AE81" s="13" t="b">
        <f>ISNUMBER(SEARCH(AE$3,Y80))</f>
        <v>0</v>
      </c>
      <c r="AG81" t="str">
        <f>IF(ISERROR(INDEX('CBB ESPN'!$N$4:$N$999,MATCH('CBB ESPN'!S80,'CBB ESPN'!$M$4:$M$999,0)))*1=1,"",INDEX('CBB ESPN'!$N$4:$N$999,MATCH('CBB ESPN'!S80,'CBB ESPN'!$M$4:$M$999,0)))</f>
        <v/>
      </c>
      <c r="AH81" t="str">
        <f>IF(ISERROR(INDEX('CBB ESPN'!$N$4:$N$999,MATCH('CBB ESPN'!T80,'CBB ESPN'!$M$4:$M$999,0)))*1=1,"",INDEX('CBB ESPN'!$N$4:$N$999,MATCH('CBB ESPN'!T80,'CBB ESPN'!$M$4:$M$999,0)))</f>
        <v/>
      </c>
      <c r="AI81" s="13" t="str">
        <f t="shared" si="25"/>
        <v/>
      </c>
      <c r="AJ81" s="13" t="str">
        <f t="shared" si="26"/>
        <v/>
      </c>
      <c r="AK81" s="13" t="str">
        <f>IF(AA80="Flip",AJ81,AI81)</f>
        <v/>
      </c>
      <c r="AL81" s="13" t="str">
        <f>IF(AA80="Flip",AI81,AJ81)</f>
        <v/>
      </c>
      <c r="AM81" s="13" t="str">
        <f t="shared" si="27"/>
        <v/>
      </c>
      <c r="AO81" t="str">
        <f>IF(ISERROR(INDEX('CBB ESPN'!$N$4:$N$999,MATCH('CBB ESPN'!$S80,'CBB ESPN'!$M$4:$M$999,0)))*1=1,"",INDEX('CBB ESPN'!$N$4:$N$999,MATCH('CBB ESPN'!$S80,'CBB ESPN'!$M$4:$M$999,0)))</f>
        <v/>
      </c>
      <c r="AP81" t="str">
        <f>IF(ISERROR(INDEX('CBB ESPN'!$N$4:$N$999,MATCH('CBB ESPN'!$T80,'CBB ESPN'!$M$4:$M$999,0)))*1=1,"",INDEX('CBB ESPN'!$N$4:$N$999,MATCH('CBB ESPN'!$T80,'CBB ESPN'!$M$4:$M$999,0)))</f>
        <v/>
      </c>
      <c r="AQ81" s="13" t="str">
        <f t="shared" si="32"/>
        <v/>
      </c>
      <c r="AR81" s="13" t="str">
        <f t="shared" si="33"/>
        <v/>
      </c>
      <c r="AS81" s="13" t="str">
        <f>IF(AA80="Flip",AR81,AQ81)</f>
        <v/>
      </c>
      <c r="AT81" s="13" t="str">
        <f>IF(AA80="Flip",AQ81,AR81)</f>
        <v/>
      </c>
      <c r="AU81" s="13" t="str">
        <f t="shared" si="34"/>
        <v/>
      </c>
      <c r="AW81" t="str">
        <f>IF(ISERROR(INDEX('CBB ESPN'!$N$4:$N$999,MATCH('CBB ESPN'!$S80,'CBB ESPN'!$M$4:$M$999,0)))*1=1,"",INDEX('CBB ESPN'!$N$4:$N$999,MATCH('CBB ESPN'!$S80,'CBB ESPN'!$M$4:$M$999,0)))</f>
        <v/>
      </c>
      <c r="AX81" t="str">
        <f>IF(ISERROR(INDEX('CBB ESPN'!$N$4:$N$999,MATCH('CBB ESPN'!$T80,'CBB ESPN'!$M$4:$M$999,0)))*1=1,"",INDEX('CBB ESPN'!$N$4:$N$999,MATCH('CBB ESPN'!$T80,'CBB ESPN'!$M$4:$M$999,0)))</f>
        <v/>
      </c>
      <c r="AY81" s="13" t="str">
        <f t="shared" si="30"/>
        <v/>
      </c>
      <c r="AZ81" s="13" t="str">
        <f t="shared" si="31"/>
        <v/>
      </c>
      <c r="BA81" s="13" t="str">
        <f t="shared" si="35"/>
        <v/>
      </c>
      <c r="BB81" s="13" t="str">
        <f t="shared" si="36"/>
        <v/>
      </c>
      <c r="BC81" s="13" t="str">
        <f t="shared" si="37"/>
        <v/>
      </c>
    </row>
    <row r="82" spans="12:55">
      <c r="L82" s="400"/>
      <c r="M82" t="s">
        <v>1314</v>
      </c>
      <c r="N82" t="s">
        <v>1402</v>
      </c>
      <c r="O82" t="s">
        <v>1311</v>
      </c>
      <c r="P82" s="13" t="str">
        <f>'CBB Games'!S83</f>
        <v>0 v 0</v>
      </c>
      <c r="Q82" s="173" t="str">
        <f t="shared" si="28"/>
        <v/>
      </c>
      <c r="R82" s="173" t="str">
        <f t="shared" si="29"/>
        <v/>
      </c>
      <c r="S82" s="178"/>
      <c r="T82" s="156"/>
      <c r="U82" s="157"/>
      <c r="V82" s="156"/>
      <c r="W82" s="156"/>
      <c r="X82" s="156"/>
      <c r="Y82" s="174"/>
      <c r="Z82" s="174"/>
      <c r="AA82" s="174"/>
      <c r="AB82" s="13" t="b">
        <f>ISNUMBER(SEARCH($AB$3,X81))</f>
        <v>0</v>
      </c>
      <c r="AC82" s="13" t="b">
        <f>ISNUMBER(SEARCH(AC$3,X81))</f>
        <v>0</v>
      </c>
      <c r="AD82" s="13" t="b">
        <f>ISNUMBER(SEARCH(AD$3,X81))</f>
        <v>0</v>
      </c>
      <c r="AE82" s="13" t="b">
        <f>ISNUMBER(SEARCH(AE$3,Y81))</f>
        <v>0</v>
      </c>
      <c r="AG82" t="str">
        <f>IF(ISERROR(INDEX('CBB ESPN'!$N$4:$N$999,MATCH('CBB ESPN'!S81,'CBB ESPN'!$M$4:$M$999,0)))*1=1,"",INDEX('CBB ESPN'!$N$4:$N$999,MATCH('CBB ESPN'!S81,'CBB ESPN'!$M$4:$M$999,0)))</f>
        <v/>
      </c>
      <c r="AH82" t="str">
        <f>IF(ISERROR(INDEX('CBB ESPN'!$N$4:$N$999,MATCH('CBB ESPN'!T81,'CBB ESPN'!$M$4:$M$999,0)))*1=1,"",INDEX('CBB ESPN'!$N$4:$N$999,MATCH('CBB ESPN'!T81,'CBB ESPN'!$M$4:$M$999,0)))</f>
        <v/>
      </c>
      <c r="AI82" s="13" t="str">
        <f t="shared" si="25"/>
        <v/>
      </c>
      <c r="AJ82" s="13" t="str">
        <f t="shared" si="26"/>
        <v/>
      </c>
      <c r="AK82" s="13" t="str">
        <f>IF(AA81="Flip",AJ82,AI82)</f>
        <v/>
      </c>
      <c r="AL82" s="13" t="str">
        <f>IF(AA81="Flip",AI82,AJ82)</f>
        <v/>
      </c>
      <c r="AM82" s="13" t="str">
        <f t="shared" si="27"/>
        <v/>
      </c>
      <c r="AO82" t="str">
        <f>IF(ISERROR(INDEX('CBB ESPN'!$N$4:$N$999,MATCH('CBB ESPN'!$S81,'CBB ESPN'!$M$4:$M$999,0)))*1=1,"",INDEX('CBB ESPN'!$N$4:$N$999,MATCH('CBB ESPN'!$S81,'CBB ESPN'!$M$4:$M$999,0)))</f>
        <v/>
      </c>
      <c r="AP82" t="str">
        <f>IF(ISERROR(INDEX('CBB ESPN'!$N$4:$N$999,MATCH('CBB ESPN'!$T81,'CBB ESPN'!$M$4:$M$999,0)))*1=1,"",INDEX('CBB ESPN'!$N$4:$N$999,MATCH('CBB ESPN'!$T81,'CBB ESPN'!$M$4:$M$999,0)))</f>
        <v/>
      </c>
      <c r="AQ82" s="13" t="str">
        <f t="shared" si="32"/>
        <v/>
      </c>
      <c r="AR82" s="13" t="str">
        <f t="shared" si="33"/>
        <v/>
      </c>
      <c r="AS82" s="13" t="str">
        <f>IF(AA81="Flip",AR82,AQ82)</f>
        <v/>
      </c>
      <c r="AT82" s="13" t="str">
        <f>IF(AA81="Flip",AQ82,AR82)</f>
        <v/>
      </c>
      <c r="AU82" s="13" t="str">
        <f t="shared" si="34"/>
        <v/>
      </c>
      <c r="AW82" t="str">
        <f>IF(ISERROR(INDEX('CBB ESPN'!$N$4:$N$999,MATCH('CBB ESPN'!$S81,'CBB ESPN'!$M$4:$M$999,0)))*1=1,"",INDEX('CBB ESPN'!$N$4:$N$999,MATCH('CBB ESPN'!$S81,'CBB ESPN'!$M$4:$M$999,0)))</f>
        <v/>
      </c>
      <c r="AX82" t="str">
        <f>IF(ISERROR(INDEX('CBB ESPN'!$N$4:$N$999,MATCH('CBB ESPN'!$T81,'CBB ESPN'!$M$4:$M$999,0)))*1=1,"",INDEX('CBB ESPN'!$N$4:$N$999,MATCH('CBB ESPN'!$T81,'CBB ESPN'!$M$4:$M$999,0)))</f>
        <v/>
      </c>
      <c r="AY82" s="13" t="str">
        <f t="shared" si="30"/>
        <v/>
      </c>
      <c r="AZ82" s="13" t="str">
        <f t="shared" si="31"/>
        <v/>
      </c>
      <c r="BA82" s="13" t="str">
        <f t="shared" si="35"/>
        <v/>
      </c>
      <c r="BB82" s="13" t="str">
        <f t="shared" si="36"/>
        <v/>
      </c>
      <c r="BC82" s="13" t="str">
        <f t="shared" si="37"/>
        <v/>
      </c>
    </row>
    <row r="83" spans="12:55">
      <c r="L83" s="400"/>
      <c r="M83" t="s">
        <v>1260</v>
      </c>
      <c r="N83" t="s">
        <v>1399</v>
      </c>
      <c r="O83" t="s">
        <v>1311</v>
      </c>
      <c r="P83" s="13" t="str">
        <f>'CBB Games'!S84</f>
        <v>0 v 0</v>
      </c>
      <c r="Q83" s="173" t="str">
        <f t="shared" si="28"/>
        <v/>
      </c>
      <c r="R83" s="173" t="str">
        <f t="shared" si="29"/>
        <v/>
      </c>
      <c r="S83" s="177"/>
      <c r="T83" s="16"/>
      <c r="U83" s="155"/>
      <c r="V83" s="16"/>
      <c r="W83" s="16"/>
      <c r="X83" s="172"/>
      <c r="Y83" s="176"/>
      <c r="Z83" s="175"/>
      <c r="AA83" s="175"/>
      <c r="AB83" s="13" t="b">
        <f>ISNUMBER(SEARCH($AB$3,X82))</f>
        <v>0</v>
      </c>
      <c r="AC83" s="13" t="b">
        <f>ISNUMBER(SEARCH(AC$3,X82))</f>
        <v>0</v>
      </c>
      <c r="AD83" s="13" t="b">
        <f>ISNUMBER(SEARCH(AD$3,X82))</f>
        <v>0</v>
      </c>
      <c r="AE83" s="13" t="b">
        <f>ISNUMBER(SEARCH(AE$3,Y82))</f>
        <v>0</v>
      </c>
      <c r="AG83" t="str">
        <f>IF(ISERROR(INDEX('CBB ESPN'!$N$4:$N$999,MATCH('CBB ESPN'!S82,'CBB ESPN'!$M$4:$M$999,0)))*1=1,"",INDEX('CBB ESPN'!$N$4:$N$999,MATCH('CBB ESPN'!S82,'CBB ESPN'!$M$4:$M$999,0)))</f>
        <v/>
      </c>
      <c r="AH83" t="str">
        <f>IF(ISERROR(INDEX('CBB ESPN'!$N$4:$N$999,MATCH('CBB ESPN'!T82,'CBB ESPN'!$M$4:$M$999,0)))*1=1,"",INDEX('CBB ESPN'!$N$4:$N$999,MATCH('CBB ESPN'!T82,'CBB ESPN'!$M$4:$M$999,0)))</f>
        <v/>
      </c>
      <c r="AI83" s="13" t="str">
        <f t="shared" si="25"/>
        <v/>
      </c>
      <c r="AJ83" s="13" t="str">
        <f t="shared" si="26"/>
        <v/>
      </c>
      <c r="AK83" s="13" t="str">
        <f>IF(AA82="Flip",AJ83,AI83)</f>
        <v/>
      </c>
      <c r="AL83" s="13" t="str">
        <f>IF(AA82="Flip",AI83,AJ83)</f>
        <v/>
      </c>
      <c r="AM83" s="13" t="str">
        <f t="shared" si="27"/>
        <v/>
      </c>
      <c r="AO83" t="str">
        <f>IF(ISERROR(INDEX('CBB ESPN'!$N$4:$N$999,MATCH('CBB ESPN'!$S82,'CBB ESPN'!$M$4:$M$999,0)))*1=1,"",INDEX('CBB ESPN'!$N$4:$N$999,MATCH('CBB ESPN'!$S82,'CBB ESPN'!$M$4:$M$999,0)))</f>
        <v/>
      </c>
      <c r="AP83" t="str">
        <f>IF(ISERROR(INDEX('CBB ESPN'!$N$4:$N$999,MATCH('CBB ESPN'!$T82,'CBB ESPN'!$M$4:$M$999,0)))*1=1,"",INDEX('CBB ESPN'!$N$4:$N$999,MATCH('CBB ESPN'!$T82,'CBB ESPN'!$M$4:$M$999,0)))</f>
        <v/>
      </c>
      <c r="AQ83" s="13" t="str">
        <f t="shared" si="32"/>
        <v/>
      </c>
      <c r="AR83" s="13" t="str">
        <f t="shared" si="33"/>
        <v/>
      </c>
      <c r="AS83" s="13" t="str">
        <f>IF(AA82="Flip",AR83,AQ83)</f>
        <v/>
      </c>
      <c r="AT83" s="13" t="str">
        <f>IF(AA82="Flip",AQ83,AR83)</f>
        <v/>
      </c>
      <c r="AU83" s="13" t="str">
        <f t="shared" si="34"/>
        <v/>
      </c>
      <c r="AW83" t="str">
        <f>IF(ISERROR(INDEX('CBB ESPN'!$N$4:$N$999,MATCH('CBB ESPN'!$S82,'CBB ESPN'!$M$4:$M$999,0)))*1=1,"",INDEX('CBB ESPN'!$N$4:$N$999,MATCH('CBB ESPN'!$S82,'CBB ESPN'!$M$4:$M$999,0)))</f>
        <v/>
      </c>
      <c r="AX83" t="str">
        <f>IF(ISERROR(INDEX('CBB ESPN'!$N$4:$N$999,MATCH('CBB ESPN'!$T82,'CBB ESPN'!$M$4:$M$999,0)))*1=1,"",INDEX('CBB ESPN'!$N$4:$N$999,MATCH('CBB ESPN'!$T82,'CBB ESPN'!$M$4:$M$999,0)))</f>
        <v/>
      </c>
      <c r="AY83" s="13" t="str">
        <f t="shared" si="30"/>
        <v/>
      </c>
      <c r="AZ83" s="13" t="str">
        <f t="shared" si="31"/>
        <v/>
      </c>
      <c r="BA83" s="13" t="str">
        <f t="shared" si="35"/>
        <v/>
      </c>
      <c r="BB83" s="13" t="str">
        <f t="shared" si="36"/>
        <v/>
      </c>
      <c r="BC83" s="13" t="str">
        <f t="shared" si="37"/>
        <v/>
      </c>
    </row>
    <row r="84" spans="12:55">
      <c r="L84" s="400"/>
      <c r="M84" t="s">
        <v>760</v>
      </c>
      <c r="N84" t="s">
        <v>1411</v>
      </c>
      <c r="O84" t="s">
        <v>1311</v>
      </c>
      <c r="P84" s="13" t="str">
        <f>'CBB Games'!S85</f>
        <v>0 v 0</v>
      </c>
      <c r="Q84" s="173" t="str">
        <f t="shared" si="28"/>
        <v/>
      </c>
      <c r="R84" s="173" t="str">
        <f t="shared" si="29"/>
        <v/>
      </c>
      <c r="S84" s="178"/>
      <c r="T84" s="156"/>
      <c r="U84" s="157"/>
      <c r="V84" s="156"/>
      <c r="W84" s="156"/>
      <c r="X84" s="156"/>
      <c r="Y84" s="174"/>
      <c r="Z84" s="174"/>
      <c r="AA84" s="174"/>
      <c r="AB84" s="13" t="b">
        <f>ISNUMBER(SEARCH($AB$3,X83))</f>
        <v>0</v>
      </c>
      <c r="AC84" s="13" t="b">
        <f>ISNUMBER(SEARCH(AC$3,X83))</f>
        <v>0</v>
      </c>
      <c r="AD84" s="13" t="b">
        <f>ISNUMBER(SEARCH(AD$3,X83))</f>
        <v>0</v>
      </c>
      <c r="AE84" s="13" t="b">
        <f>ISNUMBER(SEARCH(AE$3,Y83))</f>
        <v>0</v>
      </c>
      <c r="AG84" t="str">
        <f>IF(ISERROR(INDEX('CBB ESPN'!$N$4:$N$999,MATCH('CBB ESPN'!S83,'CBB ESPN'!$M$4:$M$999,0)))*1=1,"",INDEX('CBB ESPN'!$N$4:$N$999,MATCH('CBB ESPN'!S83,'CBB ESPN'!$M$4:$M$999,0)))</f>
        <v/>
      </c>
      <c r="AH84" t="str">
        <f>IF(ISERROR(INDEX('CBB ESPN'!$N$4:$N$999,MATCH('CBB ESPN'!T83,'CBB ESPN'!$M$4:$M$999,0)))*1=1,"",INDEX('CBB ESPN'!$N$4:$N$999,MATCH('CBB ESPN'!T83,'CBB ESPN'!$M$4:$M$999,0)))</f>
        <v/>
      </c>
      <c r="AI84" s="13" t="str">
        <f t="shared" si="25"/>
        <v/>
      </c>
      <c r="AJ84" s="13" t="str">
        <f t="shared" si="26"/>
        <v/>
      </c>
      <c r="AK84" s="13" t="str">
        <f>IF(AA83="Flip",AJ84,AI84)</f>
        <v/>
      </c>
      <c r="AL84" s="13" t="str">
        <f>IF(AA83="Flip",AI84,AJ84)</f>
        <v/>
      </c>
      <c r="AM84" s="13" t="str">
        <f t="shared" si="27"/>
        <v/>
      </c>
      <c r="AO84" t="str">
        <f>IF(ISERROR(INDEX('CBB ESPN'!$N$4:$N$999,MATCH('CBB ESPN'!$S83,'CBB ESPN'!$M$4:$M$999,0)))*1=1,"",INDEX('CBB ESPN'!$N$4:$N$999,MATCH('CBB ESPN'!$S83,'CBB ESPN'!$M$4:$M$999,0)))</f>
        <v/>
      </c>
      <c r="AP84" t="str">
        <f>IF(ISERROR(INDEX('CBB ESPN'!$N$4:$N$999,MATCH('CBB ESPN'!$T83,'CBB ESPN'!$M$4:$M$999,0)))*1=1,"",INDEX('CBB ESPN'!$N$4:$N$999,MATCH('CBB ESPN'!$T83,'CBB ESPN'!$M$4:$M$999,0)))</f>
        <v/>
      </c>
      <c r="AQ84" s="13" t="str">
        <f t="shared" si="32"/>
        <v/>
      </c>
      <c r="AR84" s="13" t="str">
        <f t="shared" si="33"/>
        <v/>
      </c>
      <c r="AS84" s="13" t="str">
        <f>IF(AA83="Flip",AR84,AQ84)</f>
        <v/>
      </c>
      <c r="AT84" s="13" t="str">
        <f>IF(AA83="Flip",AQ84,AR84)</f>
        <v/>
      </c>
      <c r="AU84" s="13" t="str">
        <f t="shared" si="34"/>
        <v/>
      </c>
      <c r="AW84" t="str">
        <f>IF(ISERROR(INDEX('CBB ESPN'!$N$4:$N$999,MATCH('CBB ESPN'!$S83,'CBB ESPN'!$M$4:$M$999,0)))*1=1,"",INDEX('CBB ESPN'!$N$4:$N$999,MATCH('CBB ESPN'!$S83,'CBB ESPN'!$M$4:$M$999,0)))</f>
        <v/>
      </c>
      <c r="AX84" t="str">
        <f>IF(ISERROR(INDEX('CBB ESPN'!$N$4:$N$999,MATCH('CBB ESPN'!$T83,'CBB ESPN'!$M$4:$M$999,0)))*1=1,"",INDEX('CBB ESPN'!$N$4:$N$999,MATCH('CBB ESPN'!$T83,'CBB ESPN'!$M$4:$M$999,0)))</f>
        <v/>
      </c>
      <c r="AY84" s="13" t="str">
        <f t="shared" si="30"/>
        <v/>
      </c>
      <c r="AZ84" s="13" t="str">
        <f t="shared" si="31"/>
        <v/>
      </c>
      <c r="BA84" s="13" t="str">
        <f t="shared" si="35"/>
        <v/>
      </c>
      <c r="BB84" s="13" t="str">
        <f t="shared" si="36"/>
        <v/>
      </c>
      <c r="BC84" s="13" t="str">
        <f t="shared" si="37"/>
        <v/>
      </c>
    </row>
    <row r="85" spans="12:55">
      <c r="L85" s="400"/>
      <c r="M85" t="s">
        <v>555</v>
      </c>
      <c r="N85" t="s">
        <v>1398</v>
      </c>
      <c r="O85" t="s">
        <v>1311</v>
      </c>
      <c r="P85" s="13" t="str">
        <f>'CBB Games'!S86</f>
        <v>0 v 0</v>
      </c>
      <c r="Q85" s="173" t="str">
        <f t="shared" si="28"/>
        <v/>
      </c>
      <c r="R85" s="173" t="str">
        <f t="shared" si="29"/>
        <v/>
      </c>
      <c r="S85" s="177"/>
      <c r="T85" s="16"/>
      <c r="U85" s="155"/>
      <c r="V85" s="16"/>
      <c r="W85" s="16"/>
      <c r="X85" s="172"/>
      <c r="Y85" s="176"/>
      <c r="Z85" s="176"/>
      <c r="AA85" s="176"/>
      <c r="AB85" s="13" t="b">
        <f>ISNUMBER(SEARCH($AB$3,X84))</f>
        <v>0</v>
      </c>
      <c r="AC85" s="13" t="b">
        <f>ISNUMBER(SEARCH(AC$3,X84))</f>
        <v>0</v>
      </c>
      <c r="AD85" s="13" t="b">
        <f>ISNUMBER(SEARCH(AD$3,X84))</f>
        <v>0</v>
      </c>
      <c r="AE85" s="13" t="b">
        <f>ISNUMBER(SEARCH(AE$3,Y84))</f>
        <v>0</v>
      </c>
      <c r="AG85" t="str">
        <f>IF(ISERROR(INDEX('CBB ESPN'!$N$4:$N$999,MATCH('CBB ESPN'!S84,'CBB ESPN'!$M$4:$M$999,0)))*1=1,"",INDEX('CBB ESPN'!$N$4:$N$999,MATCH('CBB ESPN'!S84,'CBB ESPN'!$M$4:$M$999,0)))</f>
        <v/>
      </c>
      <c r="AH85" t="str">
        <f>IF(ISERROR(INDEX('CBB ESPN'!$N$4:$N$999,MATCH('CBB ESPN'!T84,'CBB ESPN'!$M$4:$M$999,0)))*1=1,"",INDEX('CBB ESPN'!$N$4:$N$999,MATCH('CBB ESPN'!T84,'CBB ESPN'!$M$4:$M$999,0)))</f>
        <v/>
      </c>
      <c r="AI85" s="13" t="str">
        <f t="shared" si="25"/>
        <v/>
      </c>
      <c r="AJ85" s="13" t="str">
        <f t="shared" si="26"/>
        <v/>
      </c>
      <c r="AK85" s="13" t="str">
        <f>IF(AA84="Flip",AJ85,AI85)</f>
        <v/>
      </c>
      <c r="AL85" s="13" t="str">
        <f>IF(AA84="Flip",AI85,AJ85)</f>
        <v/>
      </c>
      <c r="AM85" s="13" t="str">
        <f t="shared" si="27"/>
        <v/>
      </c>
      <c r="AO85" t="str">
        <f>IF(ISERROR(INDEX('CBB ESPN'!$N$4:$N$999,MATCH('CBB ESPN'!$S84,'CBB ESPN'!$M$4:$M$999,0)))*1=1,"",INDEX('CBB ESPN'!$N$4:$N$999,MATCH('CBB ESPN'!$S84,'CBB ESPN'!$M$4:$M$999,0)))</f>
        <v/>
      </c>
      <c r="AP85" t="str">
        <f>IF(ISERROR(INDEX('CBB ESPN'!$N$4:$N$999,MATCH('CBB ESPN'!$T84,'CBB ESPN'!$M$4:$M$999,0)))*1=1,"",INDEX('CBB ESPN'!$N$4:$N$999,MATCH('CBB ESPN'!$T84,'CBB ESPN'!$M$4:$M$999,0)))</f>
        <v/>
      </c>
      <c r="AQ85" s="13" t="str">
        <f t="shared" si="32"/>
        <v/>
      </c>
      <c r="AR85" s="13" t="str">
        <f t="shared" si="33"/>
        <v/>
      </c>
      <c r="AS85" s="13" t="str">
        <f>IF(AA84="Flip",AR85,AQ85)</f>
        <v/>
      </c>
      <c r="AT85" s="13" t="str">
        <f>IF(AA84="Flip",AQ85,AR85)</f>
        <v/>
      </c>
      <c r="AU85" s="13" t="str">
        <f t="shared" si="34"/>
        <v/>
      </c>
      <c r="AW85" t="str">
        <f>IF(ISERROR(INDEX('CBB ESPN'!$N$4:$N$999,MATCH('CBB ESPN'!$S84,'CBB ESPN'!$M$4:$M$999,0)))*1=1,"",INDEX('CBB ESPN'!$N$4:$N$999,MATCH('CBB ESPN'!$S84,'CBB ESPN'!$M$4:$M$999,0)))</f>
        <v/>
      </c>
      <c r="AX85" t="str">
        <f>IF(ISERROR(INDEX('CBB ESPN'!$N$4:$N$999,MATCH('CBB ESPN'!$T84,'CBB ESPN'!$M$4:$M$999,0)))*1=1,"",INDEX('CBB ESPN'!$N$4:$N$999,MATCH('CBB ESPN'!$T84,'CBB ESPN'!$M$4:$M$999,0)))</f>
        <v/>
      </c>
      <c r="AY85" s="13" t="str">
        <f t="shared" si="30"/>
        <v/>
      </c>
      <c r="AZ85" s="13" t="str">
        <f t="shared" si="31"/>
        <v/>
      </c>
      <c r="BA85" s="13" t="str">
        <f t="shared" si="35"/>
        <v/>
      </c>
      <c r="BB85" s="13" t="str">
        <f t="shared" si="36"/>
        <v/>
      </c>
      <c r="BC85" s="13" t="str">
        <f t="shared" si="37"/>
        <v/>
      </c>
    </row>
    <row r="86" spans="12:55">
      <c r="L86" s="400"/>
      <c r="M86" t="s">
        <v>258</v>
      </c>
      <c r="N86" t="s">
        <v>1378</v>
      </c>
      <c r="O86" t="s">
        <v>1311</v>
      </c>
      <c r="P86" s="13" t="str">
        <f>'CBB Games'!S87</f>
        <v>0 v 0</v>
      </c>
      <c r="Q86" s="173" t="str">
        <f t="shared" si="28"/>
        <v/>
      </c>
      <c r="R86" s="173" t="str">
        <f t="shared" si="29"/>
        <v/>
      </c>
      <c r="S86" s="178"/>
      <c r="T86" s="156"/>
      <c r="U86" s="157"/>
      <c r="V86" s="156"/>
      <c r="W86" s="156"/>
      <c r="X86" s="156"/>
      <c r="Y86" s="174"/>
      <c r="Z86" s="174"/>
      <c r="AA86" s="174"/>
      <c r="AB86" s="13" t="b">
        <f>ISNUMBER(SEARCH($AB$3,X85))</f>
        <v>0</v>
      </c>
      <c r="AC86" s="13" t="b">
        <f>ISNUMBER(SEARCH(AC$3,X85))</f>
        <v>0</v>
      </c>
      <c r="AD86" s="13" t="b">
        <f>ISNUMBER(SEARCH(AD$3,X85))</f>
        <v>0</v>
      </c>
      <c r="AE86" s="13" t="b">
        <f>ISNUMBER(SEARCH(AE$3,Y85))</f>
        <v>0</v>
      </c>
      <c r="AG86" t="str">
        <f>IF(ISERROR(INDEX('CBB ESPN'!$N$4:$N$999,MATCH('CBB ESPN'!S85,'CBB ESPN'!$M$4:$M$999,0)))*1=1,"",INDEX('CBB ESPN'!$N$4:$N$999,MATCH('CBB ESPN'!S85,'CBB ESPN'!$M$4:$M$999,0)))</f>
        <v/>
      </c>
      <c r="AH86" t="str">
        <f>IF(ISERROR(INDEX('CBB ESPN'!$N$4:$N$999,MATCH('CBB ESPN'!T85,'CBB ESPN'!$M$4:$M$999,0)))*1=1,"",INDEX('CBB ESPN'!$N$4:$N$999,MATCH('CBB ESPN'!T85,'CBB ESPN'!$M$4:$M$999,0)))</f>
        <v/>
      </c>
      <c r="AI86" s="13" t="str">
        <f t="shared" si="25"/>
        <v/>
      </c>
      <c r="AJ86" s="13" t="str">
        <f t="shared" si="26"/>
        <v/>
      </c>
      <c r="AK86" s="13" t="str">
        <f>IF(AA85="Flip",AJ86,AI86)</f>
        <v/>
      </c>
      <c r="AL86" s="13" t="str">
        <f>IF(AA85="Flip",AI86,AJ86)</f>
        <v/>
      </c>
      <c r="AM86" s="13" t="str">
        <f t="shared" si="27"/>
        <v/>
      </c>
      <c r="AO86" t="str">
        <f>IF(ISERROR(INDEX('CBB ESPN'!$N$4:$N$999,MATCH('CBB ESPN'!$S85,'CBB ESPN'!$M$4:$M$999,0)))*1=1,"",INDEX('CBB ESPN'!$N$4:$N$999,MATCH('CBB ESPN'!$S85,'CBB ESPN'!$M$4:$M$999,0)))</f>
        <v/>
      </c>
      <c r="AP86" t="str">
        <f>IF(ISERROR(INDEX('CBB ESPN'!$N$4:$N$999,MATCH('CBB ESPN'!$T85,'CBB ESPN'!$M$4:$M$999,0)))*1=1,"",INDEX('CBB ESPN'!$N$4:$N$999,MATCH('CBB ESPN'!$T85,'CBB ESPN'!$M$4:$M$999,0)))</f>
        <v/>
      </c>
      <c r="AQ86" s="13" t="str">
        <f t="shared" si="32"/>
        <v/>
      </c>
      <c r="AR86" s="13" t="str">
        <f t="shared" si="33"/>
        <v/>
      </c>
      <c r="AS86" s="13" t="str">
        <f>IF(AA85="Flip",AR86,AQ86)</f>
        <v/>
      </c>
      <c r="AT86" s="13" t="str">
        <f>IF(AA85="Flip",AQ86,AR86)</f>
        <v/>
      </c>
      <c r="AU86" s="13" t="str">
        <f t="shared" si="34"/>
        <v/>
      </c>
      <c r="AW86" t="str">
        <f>IF(ISERROR(INDEX('CBB ESPN'!$N$4:$N$999,MATCH('CBB ESPN'!$S85,'CBB ESPN'!$M$4:$M$999,0)))*1=1,"",INDEX('CBB ESPN'!$N$4:$N$999,MATCH('CBB ESPN'!$S85,'CBB ESPN'!$M$4:$M$999,0)))</f>
        <v/>
      </c>
      <c r="AX86" t="str">
        <f>IF(ISERROR(INDEX('CBB ESPN'!$N$4:$N$999,MATCH('CBB ESPN'!$T85,'CBB ESPN'!$M$4:$M$999,0)))*1=1,"",INDEX('CBB ESPN'!$N$4:$N$999,MATCH('CBB ESPN'!$T85,'CBB ESPN'!$M$4:$M$999,0)))</f>
        <v/>
      </c>
      <c r="AY86" s="13" t="str">
        <f t="shared" si="30"/>
        <v/>
      </c>
      <c r="AZ86" s="13" t="str">
        <f t="shared" si="31"/>
        <v/>
      </c>
      <c r="BA86" s="13" t="str">
        <f t="shared" si="35"/>
        <v/>
      </c>
      <c r="BB86" s="13" t="str">
        <f t="shared" si="36"/>
        <v/>
      </c>
      <c r="BC86" s="13" t="str">
        <f t="shared" si="37"/>
        <v/>
      </c>
    </row>
    <row r="87" spans="12:55">
      <c r="L87" s="400"/>
      <c r="M87" t="s">
        <v>504</v>
      </c>
      <c r="N87" t="s">
        <v>1398</v>
      </c>
      <c r="O87" t="s">
        <v>1311</v>
      </c>
      <c r="P87" s="13" t="str">
        <f>'CBB Games'!S88</f>
        <v>0 v 0</v>
      </c>
      <c r="Q87" s="173" t="str">
        <f t="shared" si="28"/>
        <v/>
      </c>
      <c r="R87" s="173" t="str">
        <f t="shared" si="29"/>
        <v/>
      </c>
      <c r="S87" s="177"/>
      <c r="T87" s="16"/>
      <c r="U87" s="155"/>
      <c r="V87" s="16"/>
      <c r="W87" s="16"/>
      <c r="X87" s="172"/>
      <c r="Y87" s="176"/>
      <c r="Z87" s="176"/>
      <c r="AA87" s="176"/>
      <c r="AB87" s="13" t="b">
        <f>ISNUMBER(SEARCH($AB$3,X86))</f>
        <v>0</v>
      </c>
      <c r="AC87" s="13" t="b">
        <f>ISNUMBER(SEARCH(AC$3,X86))</f>
        <v>0</v>
      </c>
      <c r="AD87" s="13" t="b">
        <f>ISNUMBER(SEARCH(AD$3,X86))</f>
        <v>0</v>
      </c>
      <c r="AE87" s="13" t="b">
        <f>ISNUMBER(SEARCH(AE$3,Y86))</f>
        <v>0</v>
      </c>
      <c r="AG87" t="str">
        <f>IF(ISERROR(INDEX('CBB ESPN'!$N$4:$N$999,MATCH('CBB ESPN'!S86,'CBB ESPN'!$M$4:$M$999,0)))*1=1,"",INDEX('CBB ESPN'!$N$4:$N$999,MATCH('CBB ESPN'!S86,'CBB ESPN'!$M$4:$M$999,0)))</f>
        <v/>
      </c>
      <c r="AH87" t="str">
        <f>IF(ISERROR(INDEX('CBB ESPN'!$N$4:$N$999,MATCH('CBB ESPN'!T86,'CBB ESPN'!$M$4:$M$999,0)))*1=1,"",INDEX('CBB ESPN'!$N$4:$N$999,MATCH('CBB ESPN'!T86,'CBB ESPN'!$M$4:$M$999,0)))</f>
        <v/>
      </c>
      <c r="AI87" s="13" t="str">
        <f t="shared" si="25"/>
        <v/>
      </c>
      <c r="AJ87" s="13" t="str">
        <f t="shared" si="26"/>
        <v/>
      </c>
      <c r="AK87" s="13" t="str">
        <f>IF(AA86="Flip",AJ87,AI87)</f>
        <v/>
      </c>
      <c r="AL87" s="13" t="str">
        <f>IF(AA86="Flip",AI87,AJ87)</f>
        <v/>
      </c>
      <c r="AM87" s="13" t="str">
        <f t="shared" si="27"/>
        <v/>
      </c>
      <c r="AO87" t="str">
        <f>IF(ISERROR(INDEX('CBB ESPN'!$N$4:$N$999,MATCH('CBB ESPN'!$S86,'CBB ESPN'!$M$4:$M$999,0)))*1=1,"",INDEX('CBB ESPN'!$N$4:$N$999,MATCH('CBB ESPN'!$S86,'CBB ESPN'!$M$4:$M$999,0)))</f>
        <v/>
      </c>
      <c r="AP87" t="str">
        <f>IF(ISERROR(INDEX('CBB ESPN'!$N$4:$N$999,MATCH('CBB ESPN'!$T86,'CBB ESPN'!$M$4:$M$999,0)))*1=1,"",INDEX('CBB ESPN'!$N$4:$N$999,MATCH('CBB ESPN'!$T86,'CBB ESPN'!$M$4:$M$999,0)))</f>
        <v/>
      </c>
      <c r="AQ87" s="13" t="str">
        <f t="shared" si="32"/>
        <v/>
      </c>
      <c r="AR87" s="13" t="str">
        <f t="shared" si="33"/>
        <v/>
      </c>
      <c r="AS87" s="13" t="str">
        <f>IF(AA86="Flip",AR87,AQ87)</f>
        <v/>
      </c>
      <c r="AT87" s="13" t="str">
        <f>IF(AA86="Flip",AQ87,AR87)</f>
        <v/>
      </c>
      <c r="AU87" s="13" t="str">
        <f t="shared" si="34"/>
        <v/>
      </c>
      <c r="AW87" t="str">
        <f>IF(ISERROR(INDEX('CBB ESPN'!$N$4:$N$999,MATCH('CBB ESPN'!$S86,'CBB ESPN'!$M$4:$M$999,0)))*1=1,"",INDEX('CBB ESPN'!$N$4:$N$999,MATCH('CBB ESPN'!$S86,'CBB ESPN'!$M$4:$M$999,0)))</f>
        <v/>
      </c>
      <c r="AX87" t="str">
        <f>IF(ISERROR(INDEX('CBB ESPN'!$N$4:$N$999,MATCH('CBB ESPN'!$T86,'CBB ESPN'!$M$4:$M$999,0)))*1=1,"",INDEX('CBB ESPN'!$N$4:$N$999,MATCH('CBB ESPN'!$T86,'CBB ESPN'!$M$4:$M$999,0)))</f>
        <v/>
      </c>
      <c r="AY87" s="13" t="str">
        <f t="shared" si="30"/>
        <v/>
      </c>
      <c r="AZ87" s="13" t="str">
        <f t="shared" si="31"/>
        <v/>
      </c>
      <c r="BA87" s="13" t="str">
        <f t="shared" si="35"/>
        <v/>
      </c>
      <c r="BB87" s="13" t="str">
        <f t="shared" si="36"/>
        <v/>
      </c>
      <c r="BC87" s="13" t="str">
        <f t="shared" si="37"/>
        <v/>
      </c>
    </row>
    <row r="88" spans="12:55">
      <c r="L88" s="400"/>
      <c r="M88" t="s">
        <v>260</v>
      </c>
      <c r="N88" t="s">
        <v>1378</v>
      </c>
      <c r="O88" t="s">
        <v>1311</v>
      </c>
      <c r="P88" s="13" t="str">
        <f>'CBB Games'!S89</f>
        <v>0 v 0</v>
      </c>
      <c r="Q88" s="173" t="str">
        <f t="shared" si="28"/>
        <v/>
      </c>
      <c r="R88" s="173" t="str">
        <f t="shared" si="29"/>
        <v/>
      </c>
      <c r="S88" s="178"/>
      <c r="T88" s="156"/>
      <c r="U88" s="157"/>
      <c r="V88" s="156"/>
      <c r="W88" s="156"/>
      <c r="X88" s="156"/>
      <c r="Y88" s="174"/>
      <c r="Z88" s="174"/>
      <c r="AA88" s="174"/>
      <c r="AB88" s="13" t="b">
        <f>ISNUMBER(SEARCH($AB$3,X87))</f>
        <v>0</v>
      </c>
      <c r="AC88" s="13" t="b">
        <f>ISNUMBER(SEARCH(AC$3,X87))</f>
        <v>0</v>
      </c>
      <c r="AD88" s="13" t="b">
        <f>ISNUMBER(SEARCH(AD$3,X87))</f>
        <v>0</v>
      </c>
      <c r="AE88" s="13" t="b">
        <f>ISNUMBER(SEARCH(AE$3,Y87))</f>
        <v>0</v>
      </c>
      <c r="AG88" t="str">
        <f>IF(ISERROR(INDEX('CBB ESPN'!$N$4:$N$999,MATCH('CBB ESPN'!S87,'CBB ESPN'!$M$4:$M$999,0)))*1=1,"",INDEX('CBB ESPN'!$N$4:$N$999,MATCH('CBB ESPN'!S87,'CBB ESPN'!$M$4:$M$999,0)))</f>
        <v/>
      </c>
      <c r="AH88" t="str">
        <f>IF(ISERROR(INDEX('CBB ESPN'!$N$4:$N$999,MATCH('CBB ESPN'!T87,'CBB ESPN'!$M$4:$M$999,0)))*1=1,"",INDEX('CBB ESPN'!$N$4:$N$999,MATCH('CBB ESPN'!T87,'CBB ESPN'!$M$4:$M$999,0)))</f>
        <v/>
      </c>
      <c r="AI88" s="13" t="str">
        <f t="shared" si="25"/>
        <v/>
      </c>
      <c r="AJ88" s="13" t="str">
        <f t="shared" si="26"/>
        <v/>
      </c>
      <c r="AK88" s="13" t="str">
        <f>IF(AA87="Flip",AJ88,AI88)</f>
        <v/>
      </c>
      <c r="AL88" s="13" t="str">
        <f>IF(AA87="Flip",AI88,AJ88)</f>
        <v/>
      </c>
      <c r="AM88" s="13" t="str">
        <f t="shared" si="27"/>
        <v/>
      </c>
      <c r="AO88" t="str">
        <f>IF(ISERROR(INDEX('CBB ESPN'!$N$4:$N$999,MATCH('CBB ESPN'!$S87,'CBB ESPN'!$M$4:$M$999,0)))*1=1,"",INDEX('CBB ESPN'!$N$4:$N$999,MATCH('CBB ESPN'!$S87,'CBB ESPN'!$M$4:$M$999,0)))</f>
        <v/>
      </c>
      <c r="AP88" t="str">
        <f>IF(ISERROR(INDEX('CBB ESPN'!$N$4:$N$999,MATCH('CBB ESPN'!$T87,'CBB ESPN'!$M$4:$M$999,0)))*1=1,"",INDEX('CBB ESPN'!$N$4:$N$999,MATCH('CBB ESPN'!$T87,'CBB ESPN'!$M$4:$M$999,0)))</f>
        <v/>
      </c>
      <c r="AQ88" s="13" t="str">
        <f t="shared" si="32"/>
        <v/>
      </c>
      <c r="AR88" s="13" t="str">
        <f t="shared" si="33"/>
        <v/>
      </c>
      <c r="AS88" s="13" t="str">
        <f>IF(AA87="Flip",AR88,AQ88)</f>
        <v/>
      </c>
      <c r="AT88" s="13" t="str">
        <f>IF(AA87="Flip",AQ88,AR88)</f>
        <v/>
      </c>
      <c r="AU88" s="13" t="str">
        <f t="shared" si="34"/>
        <v/>
      </c>
      <c r="AW88" t="str">
        <f>IF(ISERROR(INDEX('CBB ESPN'!$N$4:$N$999,MATCH('CBB ESPN'!$S87,'CBB ESPN'!$M$4:$M$999,0)))*1=1,"",INDEX('CBB ESPN'!$N$4:$N$999,MATCH('CBB ESPN'!$S87,'CBB ESPN'!$M$4:$M$999,0)))</f>
        <v/>
      </c>
      <c r="AX88" t="str">
        <f>IF(ISERROR(INDEX('CBB ESPN'!$N$4:$N$999,MATCH('CBB ESPN'!$T87,'CBB ESPN'!$M$4:$M$999,0)))*1=1,"",INDEX('CBB ESPN'!$N$4:$N$999,MATCH('CBB ESPN'!$T87,'CBB ESPN'!$M$4:$M$999,0)))</f>
        <v/>
      </c>
      <c r="AY88" s="13" t="str">
        <f t="shared" si="30"/>
        <v/>
      </c>
      <c r="AZ88" s="13" t="str">
        <f t="shared" si="31"/>
        <v/>
      </c>
      <c r="BA88" s="13" t="str">
        <f t="shared" si="35"/>
        <v/>
      </c>
      <c r="BB88" s="13" t="str">
        <f t="shared" si="36"/>
        <v/>
      </c>
      <c r="BC88" s="13" t="str">
        <f t="shared" si="37"/>
        <v/>
      </c>
    </row>
    <row r="89" spans="12:55">
      <c r="L89" s="400"/>
      <c r="M89" t="s">
        <v>926</v>
      </c>
      <c r="N89" t="s">
        <v>1392</v>
      </c>
      <c r="O89" t="s">
        <v>1311</v>
      </c>
      <c r="P89" s="13" t="str">
        <f>'CBB Games'!S90</f>
        <v>0 v 0</v>
      </c>
      <c r="Q89" s="173" t="str">
        <f t="shared" si="28"/>
        <v/>
      </c>
      <c r="R89" s="173" t="str">
        <f t="shared" si="29"/>
        <v/>
      </c>
      <c r="S89" s="177"/>
      <c r="T89" s="16"/>
      <c r="U89" s="155"/>
      <c r="V89" s="16"/>
      <c r="W89" s="16"/>
      <c r="X89" s="172"/>
      <c r="Y89" s="176"/>
      <c r="Z89" s="176"/>
      <c r="AA89" s="176"/>
      <c r="AB89" s="13" t="b">
        <f>ISNUMBER(SEARCH($AB$3,X88))</f>
        <v>0</v>
      </c>
      <c r="AC89" s="13" t="b">
        <f>ISNUMBER(SEARCH(AC$3,X88))</f>
        <v>0</v>
      </c>
      <c r="AD89" s="13" t="b">
        <f>ISNUMBER(SEARCH(AD$3,X88))</f>
        <v>0</v>
      </c>
      <c r="AE89" s="13" t="b">
        <f>ISNUMBER(SEARCH(AE$3,Y88))</f>
        <v>0</v>
      </c>
      <c r="AG89" t="str">
        <f>IF(ISERROR(INDEX('CBB ESPN'!$N$4:$N$999,MATCH('CBB ESPN'!S88,'CBB ESPN'!$M$4:$M$999,0)))*1=1,"",INDEX('CBB ESPN'!$N$4:$N$999,MATCH('CBB ESPN'!S88,'CBB ESPN'!$M$4:$M$999,0)))</f>
        <v/>
      </c>
      <c r="AH89" t="str">
        <f>IF(ISERROR(INDEX('CBB ESPN'!$N$4:$N$999,MATCH('CBB ESPN'!T88,'CBB ESPN'!$M$4:$M$999,0)))*1=1,"",INDEX('CBB ESPN'!$N$4:$N$999,MATCH('CBB ESPN'!T88,'CBB ESPN'!$M$4:$M$999,0)))</f>
        <v/>
      </c>
      <c r="AI89" s="13" t="str">
        <f t="shared" si="25"/>
        <v/>
      </c>
      <c r="AJ89" s="13" t="str">
        <f t="shared" si="26"/>
        <v/>
      </c>
      <c r="AK89" s="13" t="str">
        <f>IF(AA88="Flip",AJ89,AI89)</f>
        <v/>
      </c>
      <c r="AL89" s="13" t="str">
        <f>IF(AA88="Flip",AI89,AJ89)</f>
        <v/>
      </c>
      <c r="AM89" s="13" t="str">
        <f t="shared" si="27"/>
        <v/>
      </c>
      <c r="AO89" t="str">
        <f>IF(ISERROR(INDEX('CBB ESPN'!$N$4:$N$999,MATCH('CBB ESPN'!$S88,'CBB ESPN'!$M$4:$M$999,0)))*1=1,"",INDEX('CBB ESPN'!$N$4:$N$999,MATCH('CBB ESPN'!$S88,'CBB ESPN'!$M$4:$M$999,0)))</f>
        <v/>
      </c>
      <c r="AP89" t="str">
        <f>IF(ISERROR(INDEX('CBB ESPN'!$N$4:$N$999,MATCH('CBB ESPN'!$T88,'CBB ESPN'!$M$4:$M$999,0)))*1=1,"",INDEX('CBB ESPN'!$N$4:$N$999,MATCH('CBB ESPN'!$T88,'CBB ESPN'!$M$4:$M$999,0)))</f>
        <v/>
      </c>
      <c r="AQ89" s="13" t="str">
        <f t="shared" si="32"/>
        <v/>
      </c>
      <c r="AR89" s="13" t="str">
        <f t="shared" si="33"/>
        <v/>
      </c>
      <c r="AS89" s="13" t="str">
        <f>IF(AA88="Flip",AR89,AQ89)</f>
        <v/>
      </c>
      <c r="AT89" s="13" t="str">
        <f>IF(AA88="Flip",AQ89,AR89)</f>
        <v/>
      </c>
      <c r="AU89" s="13" t="str">
        <f t="shared" si="34"/>
        <v/>
      </c>
      <c r="AW89" t="str">
        <f>IF(ISERROR(INDEX('CBB ESPN'!$N$4:$N$999,MATCH('CBB ESPN'!$S88,'CBB ESPN'!$M$4:$M$999,0)))*1=1,"",INDEX('CBB ESPN'!$N$4:$N$999,MATCH('CBB ESPN'!$S88,'CBB ESPN'!$M$4:$M$999,0)))</f>
        <v/>
      </c>
      <c r="AX89" t="str">
        <f>IF(ISERROR(INDEX('CBB ESPN'!$N$4:$N$999,MATCH('CBB ESPN'!$T88,'CBB ESPN'!$M$4:$M$999,0)))*1=1,"",INDEX('CBB ESPN'!$N$4:$N$999,MATCH('CBB ESPN'!$T88,'CBB ESPN'!$M$4:$M$999,0)))</f>
        <v/>
      </c>
      <c r="AY89" s="13" t="str">
        <f t="shared" si="30"/>
        <v/>
      </c>
      <c r="AZ89" s="13" t="str">
        <f t="shared" si="31"/>
        <v/>
      </c>
      <c r="BA89" s="13" t="str">
        <f t="shared" si="35"/>
        <v/>
      </c>
      <c r="BB89" s="13" t="str">
        <f t="shared" si="36"/>
        <v/>
      </c>
      <c r="BC89" s="13" t="str">
        <f t="shared" si="37"/>
        <v/>
      </c>
    </row>
    <row r="90" spans="12:55">
      <c r="L90" s="400"/>
      <c r="M90" t="s">
        <v>488</v>
      </c>
      <c r="N90" t="s">
        <v>1307</v>
      </c>
      <c r="O90" t="s">
        <v>1311</v>
      </c>
      <c r="P90" s="13" t="str">
        <f>'CBB Games'!S91</f>
        <v>0 v 0</v>
      </c>
      <c r="Q90" s="173" t="str">
        <f t="shared" si="28"/>
        <v/>
      </c>
      <c r="R90" s="173" t="str">
        <f t="shared" si="29"/>
        <v/>
      </c>
      <c r="S90" s="178"/>
      <c r="T90" s="156"/>
      <c r="U90" s="157"/>
      <c r="V90" s="156"/>
      <c r="W90" s="156"/>
      <c r="X90" s="156"/>
      <c r="Y90" s="174"/>
      <c r="Z90" s="174"/>
      <c r="AA90" s="174"/>
      <c r="AB90" s="13" t="b">
        <f>ISNUMBER(SEARCH($AB$3,X89))</f>
        <v>0</v>
      </c>
      <c r="AC90" s="13" t="b">
        <f>ISNUMBER(SEARCH(AC$3,X89))</f>
        <v>0</v>
      </c>
      <c r="AD90" s="13" t="b">
        <f>ISNUMBER(SEARCH(AD$3,X89))</f>
        <v>0</v>
      </c>
      <c r="AE90" s="13" t="b">
        <f>ISNUMBER(SEARCH(AE$3,Y89))</f>
        <v>0</v>
      </c>
      <c r="AG90" t="str">
        <f>IF(ISERROR(INDEX('CBB ESPN'!$N$4:$N$999,MATCH('CBB ESPN'!S89,'CBB ESPN'!$M$4:$M$999,0)))*1=1,"",INDEX('CBB ESPN'!$N$4:$N$999,MATCH('CBB ESPN'!S89,'CBB ESPN'!$M$4:$M$999,0)))</f>
        <v/>
      </c>
      <c r="AH90" t="str">
        <f>IF(ISERROR(INDEX('CBB ESPN'!$N$4:$N$999,MATCH('CBB ESPN'!T89,'CBB ESPN'!$M$4:$M$999,0)))*1=1,"",INDEX('CBB ESPN'!$N$4:$N$999,MATCH('CBB ESPN'!T89,'CBB ESPN'!$M$4:$M$999,0)))</f>
        <v/>
      </c>
      <c r="AI90" s="13" t="str">
        <f t="shared" si="25"/>
        <v/>
      </c>
      <c r="AJ90" s="13" t="str">
        <f t="shared" si="26"/>
        <v/>
      </c>
      <c r="AK90" s="13" t="str">
        <f>IF(AA89="Flip",AJ90,AI90)</f>
        <v/>
      </c>
      <c r="AL90" s="13" t="str">
        <f>IF(AA89="Flip",AI90,AJ90)</f>
        <v/>
      </c>
      <c r="AM90" s="13" t="str">
        <f t="shared" si="27"/>
        <v/>
      </c>
      <c r="AO90" t="str">
        <f>IF(ISERROR(INDEX('CBB ESPN'!$N$4:$N$999,MATCH('CBB ESPN'!$S89,'CBB ESPN'!$M$4:$M$999,0)))*1=1,"",INDEX('CBB ESPN'!$N$4:$N$999,MATCH('CBB ESPN'!$S89,'CBB ESPN'!$M$4:$M$999,0)))</f>
        <v/>
      </c>
      <c r="AP90" t="str">
        <f>IF(ISERROR(INDEX('CBB ESPN'!$N$4:$N$999,MATCH('CBB ESPN'!$T89,'CBB ESPN'!$M$4:$M$999,0)))*1=1,"",INDEX('CBB ESPN'!$N$4:$N$999,MATCH('CBB ESPN'!$T89,'CBB ESPN'!$M$4:$M$999,0)))</f>
        <v/>
      </c>
      <c r="AQ90" s="13" t="str">
        <f t="shared" si="32"/>
        <v/>
      </c>
      <c r="AR90" s="13" t="str">
        <f t="shared" si="33"/>
        <v/>
      </c>
      <c r="AS90" s="13" t="str">
        <f>IF(AA89="Flip",AR90,AQ90)</f>
        <v/>
      </c>
      <c r="AT90" s="13" t="str">
        <f>IF(AA89="Flip",AQ90,AR90)</f>
        <v/>
      </c>
      <c r="AU90" s="13" t="str">
        <f t="shared" si="34"/>
        <v/>
      </c>
      <c r="AW90" t="str">
        <f>IF(ISERROR(INDEX('CBB ESPN'!$N$4:$N$999,MATCH('CBB ESPN'!$S89,'CBB ESPN'!$M$4:$M$999,0)))*1=1,"",INDEX('CBB ESPN'!$N$4:$N$999,MATCH('CBB ESPN'!$S89,'CBB ESPN'!$M$4:$M$999,0)))</f>
        <v/>
      </c>
      <c r="AX90" t="str">
        <f>IF(ISERROR(INDEX('CBB ESPN'!$N$4:$N$999,MATCH('CBB ESPN'!$T89,'CBB ESPN'!$M$4:$M$999,0)))*1=1,"",INDEX('CBB ESPN'!$N$4:$N$999,MATCH('CBB ESPN'!$T89,'CBB ESPN'!$M$4:$M$999,0)))</f>
        <v/>
      </c>
      <c r="AY90" s="13" t="str">
        <f t="shared" si="30"/>
        <v/>
      </c>
      <c r="AZ90" s="13" t="str">
        <f t="shared" si="31"/>
        <v/>
      </c>
      <c r="BA90" s="13" t="str">
        <f t="shared" si="35"/>
        <v/>
      </c>
      <c r="BB90" s="13" t="str">
        <f t="shared" si="36"/>
        <v/>
      </c>
      <c r="BC90" s="13" t="str">
        <f t="shared" si="37"/>
        <v/>
      </c>
    </row>
    <row r="91" spans="12:55">
      <c r="L91" s="400"/>
      <c r="M91" t="s">
        <v>484</v>
      </c>
      <c r="N91" t="s">
        <v>1412</v>
      </c>
      <c r="O91" t="s">
        <v>1311</v>
      </c>
      <c r="P91" s="13" t="str">
        <f>'CBB Games'!S92</f>
        <v>0 v 0</v>
      </c>
      <c r="Q91" s="173" t="str">
        <f t="shared" si="28"/>
        <v/>
      </c>
      <c r="R91" s="173" t="str">
        <f t="shared" si="29"/>
        <v/>
      </c>
      <c r="S91" s="177"/>
      <c r="T91" s="16"/>
      <c r="U91" s="155"/>
      <c r="V91" s="16"/>
      <c r="W91" s="16"/>
      <c r="X91" s="172"/>
      <c r="Y91" s="176"/>
      <c r="Z91" s="176"/>
      <c r="AA91" s="176"/>
      <c r="AB91" s="13" t="b">
        <f>ISNUMBER(SEARCH($AB$3,X90))</f>
        <v>0</v>
      </c>
      <c r="AC91" s="13" t="b">
        <f>ISNUMBER(SEARCH(AC$3,X90))</f>
        <v>0</v>
      </c>
      <c r="AD91" s="13" t="b">
        <f>ISNUMBER(SEARCH(AD$3,X90))</f>
        <v>0</v>
      </c>
      <c r="AE91" s="13" t="b">
        <f>ISNUMBER(SEARCH(AE$3,Y90))</f>
        <v>0</v>
      </c>
      <c r="AG91" t="str">
        <f>IF(ISERROR(INDEX('CBB ESPN'!$N$4:$N$999,MATCH('CBB ESPN'!S90,'CBB ESPN'!$M$4:$M$999,0)))*1=1,"",INDEX('CBB ESPN'!$N$4:$N$999,MATCH('CBB ESPN'!S90,'CBB ESPN'!$M$4:$M$999,0)))</f>
        <v/>
      </c>
      <c r="AH91" t="str">
        <f>IF(ISERROR(INDEX('CBB ESPN'!$N$4:$N$999,MATCH('CBB ESPN'!T90,'CBB ESPN'!$M$4:$M$999,0)))*1=1,"",INDEX('CBB ESPN'!$N$4:$N$999,MATCH('CBB ESPN'!T90,'CBB ESPN'!$M$4:$M$999,0)))</f>
        <v/>
      </c>
      <c r="AI91" s="13" t="str">
        <f t="shared" si="25"/>
        <v/>
      </c>
      <c r="AJ91" s="13" t="str">
        <f t="shared" si="26"/>
        <v/>
      </c>
      <c r="AK91" s="13" t="str">
        <f>IF(AA90="Flip",AJ91,AI91)</f>
        <v/>
      </c>
      <c r="AL91" s="13" t="str">
        <f>IF(AA90="Flip",AI91,AJ91)</f>
        <v/>
      </c>
      <c r="AM91" s="13" t="str">
        <f t="shared" si="27"/>
        <v/>
      </c>
      <c r="AO91" t="str">
        <f>IF(ISERROR(INDEX('CBB ESPN'!$N$4:$N$999,MATCH('CBB ESPN'!$S90,'CBB ESPN'!$M$4:$M$999,0)))*1=1,"",INDEX('CBB ESPN'!$N$4:$N$999,MATCH('CBB ESPN'!$S90,'CBB ESPN'!$M$4:$M$999,0)))</f>
        <v/>
      </c>
      <c r="AP91" t="str">
        <f>IF(ISERROR(INDEX('CBB ESPN'!$N$4:$N$999,MATCH('CBB ESPN'!$T90,'CBB ESPN'!$M$4:$M$999,0)))*1=1,"",INDEX('CBB ESPN'!$N$4:$N$999,MATCH('CBB ESPN'!$T90,'CBB ESPN'!$M$4:$M$999,0)))</f>
        <v/>
      </c>
      <c r="AQ91" s="13" t="str">
        <f t="shared" si="32"/>
        <v/>
      </c>
      <c r="AR91" s="13" t="str">
        <f t="shared" si="33"/>
        <v/>
      </c>
      <c r="AS91" s="13" t="str">
        <f>IF(AA90="Flip",AR91,AQ91)</f>
        <v/>
      </c>
      <c r="AT91" s="13" t="str">
        <f>IF(AA90="Flip",AQ91,AR91)</f>
        <v/>
      </c>
      <c r="AU91" s="13" t="str">
        <f t="shared" si="34"/>
        <v/>
      </c>
      <c r="AW91" t="str">
        <f>IF(ISERROR(INDEX('CBB ESPN'!$N$4:$N$999,MATCH('CBB ESPN'!$S90,'CBB ESPN'!$M$4:$M$999,0)))*1=1,"",INDEX('CBB ESPN'!$N$4:$N$999,MATCH('CBB ESPN'!$S90,'CBB ESPN'!$M$4:$M$999,0)))</f>
        <v/>
      </c>
      <c r="AX91" t="str">
        <f>IF(ISERROR(INDEX('CBB ESPN'!$N$4:$N$999,MATCH('CBB ESPN'!$T90,'CBB ESPN'!$M$4:$M$999,0)))*1=1,"",INDEX('CBB ESPN'!$N$4:$N$999,MATCH('CBB ESPN'!$T90,'CBB ESPN'!$M$4:$M$999,0)))</f>
        <v/>
      </c>
      <c r="AY91" s="13" t="str">
        <f t="shared" si="30"/>
        <v/>
      </c>
      <c r="AZ91" s="13" t="str">
        <f t="shared" si="31"/>
        <v/>
      </c>
      <c r="BA91" s="13" t="str">
        <f t="shared" si="35"/>
        <v/>
      </c>
      <c r="BB91" s="13" t="str">
        <f t="shared" si="36"/>
        <v/>
      </c>
      <c r="BC91" s="13" t="str">
        <f t="shared" si="37"/>
        <v/>
      </c>
    </row>
    <row r="92" spans="12:55">
      <c r="L92" s="400"/>
      <c r="M92" t="s">
        <v>259</v>
      </c>
      <c r="N92" t="s">
        <v>1402</v>
      </c>
      <c r="O92" t="s">
        <v>1311</v>
      </c>
      <c r="P92" s="13" t="str">
        <f>'CBB Games'!S93</f>
        <v>0 v 0</v>
      </c>
      <c r="Q92" s="173" t="str">
        <f t="shared" si="28"/>
        <v/>
      </c>
      <c r="R92" s="173" t="str">
        <f t="shared" si="29"/>
        <v/>
      </c>
      <c r="S92" s="178"/>
      <c r="T92" s="156"/>
      <c r="U92" s="157"/>
      <c r="V92" s="156"/>
      <c r="W92" s="156"/>
      <c r="X92" s="156"/>
      <c r="Y92" s="174"/>
      <c r="Z92" s="174"/>
      <c r="AA92" s="174"/>
      <c r="AB92" s="13" t="b">
        <f>ISNUMBER(SEARCH($AB$3,X91))</f>
        <v>0</v>
      </c>
      <c r="AC92" s="13" t="b">
        <f>ISNUMBER(SEARCH(AC$3,X91))</f>
        <v>0</v>
      </c>
      <c r="AD92" s="13" t="b">
        <f>ISNUMBER(SEARCH(AD$3,X91))</f>
        <v>0</v>
      </c>
      <c r="AE92" s="13" t="b">
        <f>ISNUMBER(SEARCH(AE$3,Y91))</f>
        <v>0</v>
      </c>
      <c r="AG92" t="str">
        <f>IF(ISERROR(INDEX('CBB ESPN'!$N$4:$N$999,MATCH('CBB ESPN'!S91,'CBB ESPN'!$M$4:$M$999,0)))*1=1,"",INDEX('CBB ESPN'!$N$4:$N$999,MATCH('CBB ESPN'!S91,'CBB ESPN'!$M$4:$M$999,0)))</f>
        <v/>
      </c>
      <c r="AH92" t="str">
        <f>IF(ISERROR(INDEX('CBB ESPN'!$N$4:$N$999,MATCH('CBB ESPN'!T91,'CBB ESPN'!$M$4:$M$999,0)))*1=1,"",INDEX('CBB ESPN'!$N$4:$N$999,MATCH('CBB ESPN'!T91,'CBB ESPN'!$M$4:$M$999,0)))</f>
        <v/>
      </c>
      <c r="AI92" s="13" t="str">
        <f t="shared" si="25"/>
        <v/>
      </c>
      <c r="AJ92" s="13" t="str">
        <f t="shared" si="26"/>
        <v/>
      </c>
      <c r="AK92" s="13" t="str">
        <f>IF(AA91="Flip",AJ92,AI92)</f>
        <v/>
      </c>
      <c r="AL92" s="13" t="str">
        <f>IF(AA91="Flip",AI92,AJ92)</f>
        <v/>
      </c>
      <c r="AM92" s="13" t="str">
        <f t="shared" si="27"/>
        <v/>
      </c>
      <c r="AO92" t="str">
        <f>IF(ISERROR(INDEX('CBB ESPN'!$N$4:$N$999,MATCH('CBB ESPN'!$S91,'CBB ESPN'!$M$4:$M$999,0)))*1=1,"",INDEX('CBB ESPN'!$N$4:$N$999,MATCH('CBB ESPN'!$S91,'CBB ESPN'!$M$4:$M$999,0)))</f>
        <v/>
      </c>
      <c r="AP92" t="str">
        <f>IF(ISERROR(INDEX('CBB ESPN'!$N$4:$N$999,MATCH('CBB ESPN'!$T91,'CBB ESPN'!$M$4:$M$999,0)))*1=1,"",INDEX('CBB ESPN'!$N$4:$N$999,MATCH('CBB ESPN'!$T91,'CBB ESPN'!$M$4:$M$999,0)))</f>
        <v/>
      </c>
      <c r="AQ92" s="13" t="str">
        <f t="shared" si="32"/>
        <v/>
      </c>
      <c r="AR92" s="13" t="str">
        <f t="shared" si="33"/>
        <v/>
      </c>
      <c r="AS92" s="13" t="str">
        <f>IF(AA91="Flip",AR92,AQ92)</f>
        <v/>
      </c>
      <c r="AT92" s="13" t="str">
        <f>IF(AA91="Flip",AQ92,AR92)</f>
        <v/>
      </c>
      <c r="AU92" s="13" t="str">
        <f t="shared" si="34"/>
        <v/>
      </c>
      <c r="AW92" t="str">
        <f>IF(ISERROR(INDEX('CBB ESPN'!$N$4:$N$999,MATCH('CBB ESPN'!$S91,'CBB ESPN'!$M$4:$M$999,0)))*1=1,"",INDEX('CBB ESPN'!$N$4:$N$999,MATCH('CBB ESPN'!$S91,'CBB ESPN'!$M$4:$M$999,0)))</f>
        <v/>
      </c>
      <c r="AX92" t="str">
        <f>IF(ISERROR(INDEX('CBB ESPN'!$N$4:$N$999,MATCH('CBB ESPN'!$T91,'CBB ESPN'!$M$4:$M$999,0)))*1=1,"",INDEX('CBB ESPN'!$N$4:$N$999,MATCH('CBB ESPN'!$T91,'CBB ESPN'!$M$4:$M$999,0)))</f>
        <v/>
      </c>
      <c r="AY92" s="13" t="str">
        <f t="shared" si="30"/>
        <v/>
      </c>
      <c r="AZ92" s="13" t="str">
        <f t="shared" si="31"/>
        <v/>
      </c>
      <c r="BA92" s="13" t="str">
        <f t="shared" si="35"/>
        <v/>
      </c>
      <c r="BB92" s="13" t="str">
        <f t="shared" si="36"/>
        <v/>
      </c>
      <c r="BC92" s="13" t="str">
        <f t="shared" si="37"/>
        <v/>
      </c>
    </row>
    <row r="93" spans="12:55">
      <c r="L93" s="400"/>
      <c r="M93" t="s">
        <v>935</v>
      </c>
      <c r="N93" t="s">
        <v>1413</v>
      </c>
      <c r="O93" t="s">
        <v>1311</v>
      </c>
      <c r="P93" s="13" t="str">
        <f>'CBB Games'!S94</f>
        <v>0 v 0</v>
      </c>
      <c r="Q93" s="173" t="str">
        <f t="shared" si="28"/>
        <v/>
      </c>
      <c r="R93" s="173" t="str">
        <f t="shared" si="29"/>
        <v/>
      </c>
      <c r="S93" s="177"/>
      <c r="T93" s="16"/>
      <c r="U93" s="155"/>
      <c r="V93" s="16"/>
      <c r="W93" s="16"/>
      <c r="X93" s="172"/>
      <c r="Y93" s="176"/>
      <c r="Z93" s="175"/>
      <c r="AA93" s="175"/>
      <c r="AB93" s="13" t="b">
        <f>ISNUMBER(SEARCH($AB$3,X92))</f>
        <v>0</v>
      </c>
      <c r="AC93" s="13" t="b">
        <f>ISNUMBER(SEARCH(AC$3,X92))</f>
        <v>0</v>
      </c>
      <c r="AD93" s="13" t="b">
        <f>ISNUMBER(SEARCH(AD$3,X92))</f>
        <v>0</v>
      </c>
      <c r="AE93" s="13" t="b">
        <f>ISNUMBER(SEARCH(AE$3,Y92))</f>
        <v>0</v>
      </c>
      <c r="AG93" t="str">
        <f>IF(ISERROR(INDEX('CBB ESPN'!$N$4:$N$999,MATCH('CBB ESPN'!S92,'CBB ESPN'!$M$4:$M$999,0)))*1=1,"",INDEX('CBB ESPN'!$N$4:$N$999,MATCH('CBB ESPN'!S92,'CBB ESPN'!$M$4:$M$999,0)))</f>
        <v/>
      </c>
      <c r="AH93" t="str">
        <f>IF(ISERROR(INDEX('CBB ESPN'!$N$4:$N$999,MATCH('CBB ESPN'!T92,'CBB ESPN'!$M$4:$M$999,0)))*1=1,"",INDEX('CBB ESPN'!$N$4:$N$999,MATCH('CBB ESPN'!T92,'CBB ESPN'!$M$4:$M$999,0)))</f>
        <v/>
      </c>
      <c r="AI93" s="13" t="str">
        <f t="shared" si="25"/>
        <v/>
      </c>
      <c r="AJ93" s="13" t="str">
        <f t="shared" si="26"/>
        <v/>
      </c>
      <c r="AK93" s="13" t="str">
        <f>IF(AA92="Flip",AJ93,AI93)</f>
        <v/>
      </c>
      <c r="AL93" s="13" t="str">
        <f>IF(AA92="Flip",AI93,AJ93)</f>
        <v/>
      </c>
      <c r="AM93" s="13" t="str">
        <f t="shared" si="27"/>
        <v/>
      </c>
      <c r="AO93" t="str">
        <f>IF(ISERROR(INDEX('CBB ESPN'!$N$4:$N$999,MATCH('CBB ESPN'!$S92,'CBB ESPN'!$M$4:$M$999,0)))*1=1,"",INDEX('CBB ESPN'!$N$4:$N$999,MATCH('CBB ESPN'!$S92,'CBB ESPN'!$M$4:$M$999,0)))</f>
        <v/>
      </c>
      <c r="AP93" t="str">
        <f>IF(ISERROR(INDEX('CBB ESPN'!$N$4:$N$999,MATCH('CBB ESPN'!$T92,'CBB ESPN'!$M$4:$M$999,0)))*1=1,"",INDEX('CBB ESPN'!$N$4:$N$999,MATCH('CBB ESPN'!$T92,'CBB ESPN'!$M$4:$M$999,0)))</f>
        <v/>
      </c>
      <c r="AQ93" s="13" t="str">
        <f t="shared" si="32"/>
        <v/>
      </c>
      <c r="AR93" s="13" t="str">
        <f t="shared" si="33"/>
        <v/>
      </c>
      <c r="AS93" s="13" t="str">
        <f>IF(AA92="Flip",AR93,AQ93)</f>
        <v/>
      </c>
      <c r="AT93" s="13" t="str">
        <f>IF(AA92="Flip",AQ93,AR93)</f>
        <v/>
      </c>
      <c r="AU93" s="13" t="str">
        <f t="shared" si="34"/>
        <v/>
      </c>
      <c r="AW93" t="str">
        <f>IF(ISERROR(INDEX('CBB ESPN'!$N$4:$N$999,MATCH('CBB ESPN'!$S92,'CBB ESPN'!$M$4:$M$999,0)))*1=1,"",INDEX('CBB ESPN'!$N$4:$N$999,MATCH('CBB ESPN'!$S92,'CBB ESPN'!$M$4:$M$999,0)))</f>
        <v/>
      </c>
      <c r="AX93" t="str">
        <f>IF(ISERROR(INDEX('CBB ESPN'!$N$4:$N$999,MATCH('CBB ESPN'!$T92,'CBB ESPN'!$M$4:$M$999,0)))*1=1,"",INDEX('CBB ESPN'!$N$4:$N$999,MATCH('CBB ESPN'!$T92,'CBB ESPN'!$M$4:$M$999,0)))</f>
        <v/>
      </c>
      <c r="AY93" s="13" t="str">
        <f t="shared" si="30"/>
        <v/>
      </c>
      <c r="AZ93" s="13" t="str">
        <f t="shared" si="31"/>
        <v/>
      </c>
      <c r="BA93" s="13" t="str">
        <f t="shared" si="35"/>
        <v/>
      </c>
      <c r="BB93" s="13" t="str">
        <f t="shared" si="36"/>
        <v/>
      </c>
      <c r="BC93" s="13" t="str">
        <f t="shared" si="37"/>
        <v/>
      </c>
    </row>
    <row r="94" spans="12:55">
      <c r="L94" s="400"/>
      <c r="M94" t="s">
        <v>972</v>
      </c>
      <c r="N94" t="s">
        <v>1378</v>
      </c>
      <c r="O94" t="s">
        <v>1311</v>
      </c>
      <c r="P94" s="13" t="str">
        <f>'CBB Games'!S95</f>
        <v>0 v 0</v>
      </c>
      <c r="Q94" s="173" t="str">
        <f t="shared" si="28"/>
        <v/>
      </c>
      <c r="R94" s="173" t="str">
        <f t="shared" si="29"/>
        <v/>
      </c>
      <c r="S94" s="178"/>
      <c r="T94" s="156"/>
      <c r="U94" s="157"/>
      <c r="V94" s="156"/>
      <c r="W94" s="156"/>
      <c r="X94" s="156"/>
      <c r="Y94" s="174"/>
      <c r="Z94" s="174"/>
      <c r="AA94" s="174"/>
      <c r="AB94" s="13" t="b">
        <f>ISNUMBER(SEARCH($AB$3,X93))</f>
        <v>0</v>
      </c>
      <c r="AC94" s="13" t="b">
        <f>ISNUMBER(SEARCH(AC$3,X93))</f>
        <v>0</v>
      </c>
      <c r="AD94" s="13" t="b">
        <f>ISNUMBER(SEARCH(AD$3,X93))</f>
        <v>0</v>
      </c>
      <c r="AE94" s="13" t="b">
        <f>ISNUMBER(SEARCH(AE$3,Y93))</f>
        <v>0</v>
      </c>
      <c r="AG94" t="str">
        <f>IF(ISERROR(INDEX('CBB ESPN'!$N$4:$N$999,MATCH('CBB ESPN'!S93,'CBB ESPN'!$M$4:$M$999,0)))*1=1,"",INDEX('CBB ESPN'!$N$4:$N$999,MATCH('CBB ESPN'!S93,'CBB ESPN'!$M$4:$M$999,0)))</f>
        <v/>
      </c>
      <c r="AH94" t="str">
        <f>IF(ISERROR(INDEX('CBB ESPN'!$N$4:$N$999,MATCH('CBB ESPN'!T93,'CBB ESPN'!$M$4:$M$999,0)))*1=1,"",INDEX('CBB ESPN'!$N$4:$N$999,MATCH('CBB ESPN'!T93,'CBB ESPN'!$M$4:$M$999,0)))</f>
        <v/>
      </c>
      <c r="AI94" s="13" t="str">
        <f t="shared" si="25"/>
        <v/>
      </c>
      <c r="AJ94" s="13" t="str">
        <f t="shared" si="26"/>
        <v/>
      </c>
      <c r="AK94" s="13" t="str">
        <f>IF(AA93="Flip",AJ94,AI94)</f>
        <v/>
      </c>
      <c r="AL94" s="13" t="str">
        <f>IF(AA93="Flip",AI94,AJ94)</f>
        <v/>
      </c>
      <c r="AM94" s="13" t="str">
        <f t="shared" si="27"/>
        <v/>
      </c>
      <c r="AO94" t="str">
        <f>IF(ISERROR(INDEX('CBB ESPN'!$N$4:$N$999,MATCH('CBB ESPN'!$S93,'CBB ESPN'!$M$4:$M$999,0)))*1=1,"",INDEX('CBB ESPN'!$N$4:$N$999,MATCH('CBB ESPN'!$S93,'CBB ESPN'!$M$4:$M$999,0)))</f>
        <v/>
      </c>
      <c r="AP94" t="str">
        <f>IF(ISERROR(INDEX('CBB ESPN'!$N$4:$N$999,MATCH('CBB ESPN'!$T93,'CBB ESPN'!$M$4:$M$999,0)))*1=1,"",INDEX('CBB ESPN'!$N$4:$N$999,MATCH('CBB ESPN'!$T93,'CBB ESPN'!$M$4:$M$999,0)))</f>
        <v/>
      </c>
      <c r="AQ94" s="13" t="str">
        <f t="shared" si="32"/>
        <v/>
      </c>
      <c r="AR94" s="13" t="str">
        <f t="shared" si="33"/>
        <v/>
      </c>
      <c r="AS94" s="13" t="str">
        <f>IF(AA93="Flip",AR94,AQ94)</f>
        <v/>
      </c>
      <c r="AT94" s="13" t="str">
        <f>IF(AA93="Flip",AQ94,AR94)</f>
        <v/>
      </c>
      <c r="AU94" s="13" t="str">
        <f t="shared" si="34"/>
        <v/>
      </c>
      <c r="AW94" t="str">
        <f>IF(ISERROR(INDEX('CBB ESPN'!$N$4:$N$999,MATCH('CBB ESPN'!$S93,'CBB ESPN'!$M$4:$M$999,0)))*1=1,"",INDEX('CBB ESPN'!$N$4:$N$999,MATCH('CBB ESPN'!$S93,'CBB ESPN'!$M$4:$M$999,0)))</f>
        <v/>
      </c>
      <c r="AX94" t="str">
        <f>IF(ISERROR(INDEX('CBB ESPN'!$N$4:$N$999,MATCH('CBB ESPN'!$T93,'CBB ESPN'!$M$4:$M$999,0)))*1=1,"",INDEX('CBB ESPN'!$N$4:$N$999,MATCH('CBB ESPN'!$T93,'CBB ESPN'!$M$4:$M$999,0)))</f>
        <v/>
      </c>
      <c r="AY94" s="13" t="str">
        <f t="shared" si="30"/>
        <v/>
      </c>
      <c r="AZ94" s="13" t="str">
        <f t="shared" si="31"/>
        <v/>
      </c>
      <c r="BA94" s="13" t="str">
        <f t="shared" si="35"/>
        <v/>
      </c>
      <c r="BB94" s="13" t="str">
        <f t="shared" si="36"/>
        <v/>
      </c>
      <c r="BC94" s="13" t="str">
        <f t="shared" si="37"/>
        <v/>
      </c>
    </row>
    <row r="95" spans="12:55">
      <c r="L95" s="400"/>
      <c r="M95" t="s">
        <v>920</v>
      </c>
      <c r="N95" t="s">
        <v>1393</v>
      </c>
      <c r="O95" t="s">
        <v>1311</v>
      </c>
      <c r="P95" s="13" t="str">
        <f>'CBB Games'!S96</f>
        <v>0 v 0</v>
      </c>
      <c r="Q95" s="173" t="str">
        <f t="shared" si="28"/>
        <v/>
      </c>
      <c r="R95" s="173" t="str">
        <f t="shared" si="29"/>
        <v/>
      </c>
      <c r="S95" s="177"/>
      <c r="T95" s="16"/>
      <c r="U95" s="155"/>
      <c r="V95" s="16"/>
      <c r="W95" s="16"/>
      <c r="X95" s="172"/>
      <c r="Y95" s="176"/>
      <c r="Z95" s="176"/>
      <c r="AA95" s="176"/>
      <c r="AB95" s="13" t="b">
        <f>ISNUMBER(SEARCH($AB$3,X94))</f>
        <v>0</v>
      </c>
      <c r="AC95" s="13" t="b">
        <f>ISNUMBER(SEARCH(AC$3,X94))</f>
        <v>0</v>
      </c>
      <c r="AD95" s="13" t="b">
        <f>ISNUMBER(SEARCH(AD$3,X94))</f>
        <v>0</v>
      </c>
      <c r="AE95" s="13" t="b">
        <f>ISNUMBER(SEARCH(AE$3,Y94))</f>
        <v>0</v>
      </c>
      <c r="AG95" t="str">
        <f>IF(ISERROR(INDEX('CBB ESPN'!$N$4:$N$999,MATCH('CBB ESPN'!S94,'CBB ESPN'!$M$4:$M$999,0)))*1=1,"",INDEX('CBB ESPN'!$N$4:$N$999,MATCH('CBB ESPN'!S94,'CBB ESPN'!$M$4:$M$999,0)))</f>
        <v/>
      </c>
      <c r="AH95" t="str">
        <f>IF(ISERROR(INDEX('CBB ESPN'!$N$4:$N$999,MATCH('CBB ESPN'!T94,'CBB ESPN'!$M$4:$M$999,0)))*1=1,"",INDEX('CBB ESPN'!$N$4:$N$999,MATCH('CBB ESPN'!T94,'CBB ESPN'!$M$4:$M$999,0)))</f>
        <v/>
      </c>
      <c r="AI95" s="13" t="str">
        <f t="shared" si="25"/>
        <v/>
      </c>
      <c r="AJ95" s="13" t="str">
        <f t="shared" si="26"/>
        <v/>
      </c>
      <c r="AK95" s="13" t="str">
        <f>IF(AA94="Flip",AJ95,AI95)</f>
        <v/>
      </c>
      <c r="AL95" s="13" t="str">
        <f>IF(AA94="Flip",AI95,AJ95)</f>
        <v/>
      </c>
      <c r="AM95" s="13" t="str">
        <f t="shared" si="27"/>
        <v/>
      </c>
      <c r="AO95" t="str">
        <f>IF(ISERROR(INDEX('CBB ESPN'!$N$4:$N$999,MATCH('CBB ESPN'!$S94,'CBB ESPN'!$M$4:$M$999,0)))*1=1,"",INDEX('CBB ESPN'!$N$4:$N$999,MATCH('CBB ESPN'!$S94,'CBB ESPN'!$M$4:$M$999,0)))</f>
        <v/>
      </c>
      <c r="AP95" t="str">
        <f>IF(ISERROR(INDEX('CBB ESPN'!$N$4:$N$999,MATCH('CBB ESPN'!$T94,'CBB ESPN'!$M$4:$M$999,0)))*1=1,"",INDEX('CBB ESPN'!$N$4:$N$999,MATCH('CBB ESPN'!$T94,'CBB ESPN'!$M$4:$M$999,0)))</f>
        <v/>
      </c>
      <c r="AQ95" s="13" t="str">
        <f t="shared" si="32"/>
        <v/>
      </c>
      <c r="AR95" s="13" t="str">
        <f t="shared" si="33"/>
        <v/>
      </c>
      <c r="AS95" s="13" t="str">
        <f>IF(AA94="Flip",AR95,AQ95)</f>
        <v/>
      </c>
      <c r="AT95" s="13" t="str">
        <f>IF(AA94="Flip",AQ95,AR95)</f>
        <v/>
      </c>
      <c r="AU95" s="13" t="str">
        <f t="shared" si="34"/>
        <v/>
      </c>
      <c r="AW95" t="str">
        <f>IF(ISERROR(INDEX('CBB ESPN'!$N$4:$N$999,MATCH('CBB ESPN'!$S94,'CBB ESPN'!$M$4:$M$999,0)))*1=1,"",INDEX('CBB ESPN'!$N$4:$N$999,MATCH('CBB ESPN'!$S94,'CBB ESPN'!$M$4:$M$999,0)))</f>
        <v/>
      </c>
      <c r="AX95" t="str">
        <f>IF(ISERROR(INDEX('CBB ESPN'!$N$4:$N$999,MATCH('CBB ESPN'!$T94,'CBB ESPN'!$M$4:$M$999,0)))*1=1,"",INDEX('CBB ESPN'!$N$4:$N$999,MATCH('CBB ESPN'!$T94,'CBB ESPN'!$M$4:$M$999,0)))</f>
        <v/>
      </c>
      <c r="AY95" s="13" t="str">
        <f t="shared" si="30"/>
        <v/>
      </c>
      <c r="AZ95" s="13" t="str">
        <f t="shared" si="31"/>
        <v/>
      </c>
      <c r="BA95" s="13" t="str">
        <f t="shared" si="35"/>
        <v/>
      </c>
      <c r="BB95" s="13" t="str">
        <f t="shared" si="36"/>
        <v/>
      </c>
      <c r="BC95" s="13" t="str">
        <f t="shared" si="37"/>
        <v/>
      </c>
    </row>
    <row r="96" spans="12:55">
      <c r="L96" s="400"/>
      <c r="M96" t="s">
        <v>518</v>
      </c>
      <c r="N96" t="s">
        <v>1401</v>
      </c>
      <c r="O96" t="s">
        <v>1311</v>
      </c>
      <c r="P96" s="13" t="str">
        <f>'CBB Games'!S97</f>
        <v>0 v 0</v>
      </c>
      <c r="Q96" s="173" t="str">
        <f t="shared" si="28"/>
        <v/>
      </c>
      <c r="R96" s="173" t="str">
        <f t="shared" si="29"/>
        <v/>
      </c>
      <c r="S96" s="178"/>
      <c r="T96" s="156"/>
      <c r="U96" s="157"/>
      <c r="V96" s="156"/>
      <c r="W96" s="156"/>
      <c r="X96" s="156"/>
      <c r="Y96" s="174"/>
      <c r="Z96" s="174"/>
      <c r="AA96" s="174"/>
      <c r="AB96" s="13" t="b">
        <f>ISNUMBER(SEARCH($AB$3,X95))</f>
        <v>0</v>
      </c>
      <c r="AC96" s="13" t="b">
        <f>ISNUMBER(SEARCH(AC$3,X95))</f>
        <v>0</v>
      </c>
      <c r="AD96" s="13" t="b">
        <f>ISNUMBER(SEARCH(AD$3,X95))</f>
        <v>0</v>
      </c>
      <c r="AE96" s="13" t="b">
        <f>ISNUMBER(SEARCH(AE$3,Y95))</f>
        <v>0</v>
      </c>
      <c r="AG96" t="str">
        <f>IF(ISERROR(INDEX('CBB ESPN'!$N$4:$N$999,MATCH('CBB ESPN'!S95,'CBB ESPN'!$M$4:$M$999,0)))*1=1,"",INDEX('CBB ESPN'!$N$4:$N$999,MATCH('CBB ESPN'!S95,'CBB ESPN'!$M$4:$M$999,0)))</f>
        <v/>
      </c>
      <c r="AH96" t="str">
        <f>IF(ISERROR(INDEX('CBB ESPN'!$N$4:$N$999,MATCH('CBB ESPN'!T95,'CBB ESPN'!$M$4:$M$999,0)))*1=1,"",INDEX('CBB ESPN'!$N$4:$N$999,MATCH('CBB ESPN'!T95,'CBB ESPN'!$M$4:$M$999,0)))</f>
        <v/>
      </c>
      <c r="AI96" s="13" t="str">
        <f t="shared" si="25"/>
        <v/>
      </c>
      <c r="AJ96" s="13" t="str">
        <f t="shared" si="26"/>
        <v/>
      </c>
      <c r="AK96" s="13" t="str">
        <f>IF(AA95="Flip",AJ96,AI96)</f>
        <v/>
      </c>
      <c r="AL96" s="13" t="str">
        <f>IF(AA95="Flip",AI96,AJ96)</f>
        <v/>
      </c>
      <c r="AM96" s="13" t="str">
        <f t="shared" si="27"/>
        <v/>
      </c>
      <c r="AO96" t="str">
        <f>IF(ISERROR(INDEX('CBB ESPN'!$N$4:$N$999,MATCH('CBB ESPN'!$S95,'CBB ESPN'!$M$4:$M$999,0)))*1=1,"",INDEX('CBB ESPN'!$N$4:$N$999,MATCH('CBB ESPN'!$S95,'CBB ESPN'!$M$4:$M$999,0)))</f>
        <v/>
      </c>
      <c r="AP96" t="str">
        <f>IF(ISERROR(INDEX('CBB ESPN'!$N$4:$N$999,MATCH('CBB ESPN'!$T95,'CBB ESPN'!$M$4:$M$999,0)))*1=1,"",INDEX('CBB ESPN'!$N$4:$N$999,MATCH('CBB ESPN'!$T95,'CBB ESPN'!$M$4:$M$999,0)))</f>
        <v/>
      </c>
      <c r="AQ96" s="13" t="str">
        <f t="shared" si="32"/>
        <v/>
      </c>
      <c r="AR96" s="13" t="str">
        <f t="shared" si="33"/>
        <v/>
      </c>
      <c r="AS96" s="13" t="str">
        <f>IF(AA95="Flip",AR96,AQ96)</f>
        <v/>
      </c>
      <c r="AT96" s="13" t="str">
        <f>IF(AA95="Flip",AQ96,AR96)</f>
        <v/>
      </c>
      <c r="AU96" s="13" t="str">
        <f t="shared" si="34"/>
        <v/>
      </c>
      <c r="AW96" t="str">
        <f>IF(ISERROR(INDEX('CBB ESPN'!$N$4:$N$999,MATCH('CBB ESPN'!$S95,'CBB ESPN'!$M$4:$M$999,0)))*1=1,"",INDEX('CBB ESPN'!$N$4:$N$999,MATCH('CBB ESPN'!$S95,'CBB ESPN'!$M$4:$M$999,0)))</f>
        <v/>
      </c>
      <c r="AX96" t="str">
        <f>IF(ISERROR(INDEX('CBB ESPN'!$N$4:$N$999,MATCH('CBB ESPN'!$T95,'CBB ESPN'!$M$4:$M$999,0)))*1=1,"",INDEX('CBB ESPN'!$N$4:$N$999,MATCH('CBB ESPN'!$T95,'CBB ESPN'!$M$4:$M$999,0)))</f>
        <v/>
      </c>
      <c r="AY96" s="13" t="str">
        <f t="shared" si="30"/>
        <v/>
      </c>
      <c r="AZ96" s="13" t="str">
        <f t="shared" si="31"/>
        <v/>
      </c>
      <c r="BA96" s="13" t="str">
        <f t="shared" si="35"/>
        <v/>
      </c>
      <c r="BB96" s="13" t="str">
        <f t="shared" si="36"/>
        <v/>
      </c>
      <c r="BC96" s="13" t="str">
        <f t="shared" si="37"/>
        <v/>
      </c>
    </row>
    <row r="97" spans="12:55">
      <c r="L97" s="400"/>
      <c r="M97" t="s">
        <v>836</v>
      </c>
      <c r="N97" t="s">
        <v>1244</v>
      </c>
      <c r="O97" t="s">
        <v>1311</v>
      </c>
      <c r="P97" s="13" t="str">
        <f>'CBB Games'!S98</f>
        <v>0 v 0</v>
      </c>
      <c r="Q97" s="173" t="str">
        <f t="shared" si="28"/>
        <v/>
      </c>
      <c r="R97" s="173" t="str">
        <f t="shared" si="29"/>
        <v/>
      </c>
      <c r="S97" s="177"/>
      <c r="T97" s="16"/>
      <c r="U97" s="155"/>
      <c r="V97" s="16"/>
      <c r="W97" s="16"/>
      <c r="X97" s="172"/>
      <c r="Y97" s="176"/>
      <c r="Z97" s="176"/>
      <c r="AA97" s="176"/>
      <c r="AB97" s="13" t="b">
        <f>ISNUMBER(SEARCH($AB$3,X96))</f>
        <v>0</v>
      </c>
      <c r="AC97" s="13" t="b">
        <f>ISNUMBER(SEARCH(AC$3,X96))</f>
        <v>0</v>
      </c>
      <c r="AD97" s="13" t="b">
        <f>ISNUMBER(SEARCH(AD$3,X96))</f>
        <v>0</v>
      </c>
      <c r="AE97" s="13" t="b">
        <f>ISNUMBER(SEARCH(AE$3,Y96))</f>
        <v>0</v>
      </c>
      <c r="AG97" t="str">
        <f>IF(ISERROR(INDEX('CBB ESPN'!$N$4:$N$999,MATCH('CBB ESPN'!S96,'CBB ESPN'!$M$4:$M$999,0)))*1=1,"",INDEX('CBB ESPN'!$N$4:$N$999,MATCH('CBB ESPN'!S96,'CBB ESPN'!$M$4:$M$999,0)))</f>
        <v/>
      </c>
      <c r="AH97" t="str">
        <f>IF(ISERROR(INDEX('CBB ESPN'!$N$4:$N$999,MATCH('CBB ESPN'!T96,'CBB ESPN'!$M$4:$M$999,0)))*1=1,"",INDEX('CBB ESPN'!$N$4:$N$999,MATCH('CBB ESPN'!T96,'CBB ESPN'!$M$4:$M$999,0)))</f>
        <v/>
      </c>
      <c r="AI97" s="13" t="str">
        <f t="shared" si="25"/>
        <v/>
      </c>
      <c r="AJ97" s="13" t="str">
        <f t="shared" si="26"/>
        <v/>
      </c>
      <c r="AK97" s="13" t="str">
        <f>IF(AA96="Flip",AJ97,AI97)</f>
        <v/>
      </c>
      <c r="AL97" s="13" t="str">
        <f>IF(AA96="Flip",AI97,AJ97)</f>
        <v/>
      </c>
      <c r="AM97" s="13" t="str">
        <f t="shared" si="27"/>
        <v/>
      </c>
      <c r="AO97" t="str">
        <f>IF(ISERROR(INDEX('CBB ESPN'!$N$4:$N$999,MATCH('CBB ESPN'!$S96,'CBB ESPN'!$M$4:$M$999,0)))*1=1,"",INDEX('CBB ESPN'!$N$4:$N$999,MATCH('CBB ESPN'!$S96,'CBB ESPN'!$M$4:$M$999,0)))</f>
        <v/>
      </c>
      <c r="AP97" t="str">
        <f>IF(ISERROR(INDEX('CBB ESPN'!$N$4:$N$999,MATCH('CBB ESPN'!$T96,'CBB ESPN'!$M$4:$M$999,0)))*1=1,"",INDEX('CBB ESPN'!$N$4:$N$999,MATCH('CBB ESPN'!$T96,'CBB ESPN'!$M$4:$M$999,0)))</f>
        <v/>
      </c>
      <c r="AQ97" s="13" t="str">
        <f t="shared" si="32"/>
        <v/>
      </c>
      <c r="AR97" s="13" t="str">
        <f t="shared" si="33"/>
        <v/>
      </c>
      <c r="AS97" s="13" t="str">
        <f>IF(AA96="Flip",AR97,AQ97)</f>
        <v/>
      </c>
      <c r="AT97" s="13" t="str">
        <f>IF(AA96="Flip",AQ97,AR97)</f>
        <v/>
      </c>
      <c r="AU97" s="13" t="str">
        <f t="shared" si="34"/>
        <v/>
      </c>
      <c r="AW97" t="str">
        <f>IF(ISERROR(INDEX('CBB ESPN'!$N$4:$N$999,MATCH('CBB ESPN'!$S96,'CBB ESPN'!$M$4:$M$999,0)))*1=1,"",INDEX('CBB ESPN'!$N$4:$N$999,MATCH('CBB ESPN'!$S96,'CBB ESPN'!$M$4:$M$999,0)))</f>
        <v/>
      </c>
      <c r="AX97" t="str">
        <f>IF(ISERROR(INDEX('CBB ESPN'!$N$4:$N$999,MATCH('CBB ESPN'!$T96,'CBB ESPN'!$M$4:$M$999,0)))*1=1,"",INDEX('CBB ESPN'!$N$4:$N$999,MATCH('CBB ESPN'!$T96,'CBB ESPN'!$M$4:$M$999,0)))</f>
        <v/>
      </c>
      <c r="AY97" s="13" t="str">
        <f t="shared" si="30"/>
        <v/>
      </c>
      <c r="AZ97" s="13" t="str">
        <f t="shared" si="31"/>
        <v/>
      </c>
      <c r="BA97" s="13" t="str">
        <f t="shared" si="35"/>
        <v/>
      </c>
      <c r="BB97" s="13" t="str">
        <f t="shared" si="36"/>
        <v/>
      </c>
      <c r="BC97" s="13" t="str">
        <f t="shared" si="37"/>
        <v/>
      </c>
    </row>
    <row r="98" spans="12:55">
      <c r="L98" s="400"/>
      <c r="M98" t="s">
        <v>422</v>
      </c>
      <c r="N98" t="s">
        <v>1394</v>
      </c>
      <c r="O98" t="s">
        <v>1311</v>
      </c>
      <c r="P98" s="13" t="str">
        <f>'CBB Games'!S99</f>
        <v>0 v 0</v>
      </c>
      <c r="Q98" s="173" t="str">
        <f t="shared" si="28"/>
        <v/>
      </c>
      <c r="R98" s="173" t="str">
        <f t="shared" si="29"/>
        <v/>
      </c>
      <c r="S98" s="178"/>
      <c r="T98" s="156"/>
      <c r="U98" s="157"/>
      <c r="V98" s="156"/>
      <c r="W98" s="156"/>
      <c r="X98" s="156"/>
      <c r="Y98" s="174"/>
      <c r="Z98" s="174"/>
      <c r="AA98" s="174"/>
      <c r="AB98" s="13" t="b">
        <f>ISNUMBER(SEARCH($AB$3,X97))</f>
        <v>0</v>
      </c>
      <c r="AC98" s="13" t="b">
        <f>ISNUMBER(SEARCH(AC$3,X97))</f>
        <v>0</v>
      </c>
      <c r="AD98" s="13" t="b">
        <f>ISNUMBER(SEARCH(AD$3,X97))</f>
        <v>0</v>
      </c>
      <c r="AE98" s="13" t="b">
        <f>ISNUMBER(SEARCH(AE$3,Y97))</f>
        <v>0</v>
      </c>
      <c r="AG98" t="str">
        <f>IF(ISERROR(INDEX('CBB ESPN'!$N$4:$N$999,MATCH('CBB ESPN'!S97,'CBB ESPN'!$M$4:$M$999,0)))*1=1,"",INDEX('CBB ESPN'!$N$4:$N$999,MATCH('CBB ESPN'!S97,'CBB ESPN'!$M$4:$M$999,0)))</f>
        <v/>
      </c>
      <c r="AH98" t="str">
        <f>IF(ISERROR(INDEX('CBB ESPN'!$N$4:$N$999,MATCH('CBB ESPN'!T97,'CBB ESPN'!$M$4:$M$999,0)))*1=1,"",INDEX('CBB ESPN'!$N$4:$N$999,MATCH('CBB ESPN'!T97,'CBB ESPN'!$M$4:$M$999,0)))</f>
        <v/>
      </c>
      <c r="AI98" s="13" t="str">
        <f t="shared" si="25"/>
        <v/>
      </c>
      <c r="AJ98" s="13" t="str">
        <f t="shared" si="26"/>
        <v/>
      </c>
      <c r="AK98" s="13" t="str">
        <f>IF(AA97="Flip",AJ98,AI98)</f>
        <v/>
      </c>
      <c r="AL98" s="13" t="str">
        <f>IF(AA97="Flip",AI98,AJ98)</f>
        <v/>
      </c>
      <c r="AM98" s="13" t="str">
        <f t="shared" si="27"/>
        <v/>
      </c>
      <c r="AO98" t="str">
        <f>IF(ISERROR(INDEX('CBB ESPN'!$N$4:$N$999,MATCH('CBB ESPN'!$S97,'CBB ESPN'!$M$4:$M$999,0)))*1=1,"",INDEX('CBB ESPN'!$N$4:$N$999,MATCH('CBB ESPN'!$S97,'CBB ESPN'!$M$4:$M$999,0)))</f>
        <v/>
      </c>
      <c r="AP98" t="str">
        <f>IF(ISERROR(INDEX('CBB ESPN'!$N$4:$N$999,MATCH('CBB ESPN'!$T97,'CBB ESPN'!$M$4:$M$999,0)))*1=1,"",INDEX('CBB ESPN'!$N$4:$N$999,MATCH('CBB ESPN'!$T97,'CBB ESPN'!$M$4:$M$999,0)))</f>
        <v/>
      </c>
      <c r="AQ98" s="13" t="str">
        <f t="shared" si="32"/>
        <v/>
      </c>
      <c r="AR98" s="13" t="str">
        <f t="shared" si="33"/>
        <v/>
      </c>
      <c r="AS98" s="13" t="str">
        <f>IF(AA97="Flip",AR98,AQ98)</f>
        <v/>
      </c>
      <c r="AT98" s="13" t="str">
        <f>IF(AA97="Flip",AQ98,AR98)</f>
        <v/>
      </c>
      <c r="AU98" s="13" t="str">
        <f t="shared" si="34"/>
        <v/>
      </c>
      <c r="AW98" t="str">
        <f>IF(ISERROR(INDEX('CBB ESPN'!$N$4:$N$999,MATCH('CBB ESPN'!$S97,'CBB ESPN'!$M$4:$M$999,0)))*1=1,"",INDEX('CBB ESPN'!$N$4:$N$999,MATCH('CBB ESPN'!$S97,'CBB ESPN'!$M$4:$M$999,0)))</f>
        <v/>
      </c>
      <c r="AX98" t="str">
        <f>IF(ISERROR(INDEX('CBB ESPN'!$N$4:$N$999,MATCH('CBB ESPN'!$T97,'CBB ESPN'!$M$4:$M$999,0)))*1=1,"",INDEX('CBB ESPN'!$N$4:$N$999,MATCH('CBB ESPN'!$T97,'CBB ESPN'!$M$4:$M$999,0)))</f>
        <v/>
      </c>
      <c r="AY98" s="13" t="str">
        <f t="shared" si="30"/>
        <v/>
      </c>
      <c r="AZ98" s="13" t="str">
        <f t="shared" si="31"/>
        <v/>
      </c>
      <c r="BA98" s="13" t="str">
        <f t="shared" si="35"/>
        <v/>
      </c>
      <c r="BB98" s="13" t="str">
        <f t="shared" si="36"/>
        <v/>
      </c>
      <c r="BC98" s="13" t="str">
        <f t="shared" si="37"/>
        <v/>
      </c>
    </row>
    <row r="99" spans="12:55">
      <c r="L99" s="400"/>
      <c r="M99" t="s">
        <v>262</v>
      </c>
      <c r="N99" t="s">
        <v>1394</v>
      </c>
      <c r="O99" t="s">
        <v>1311</v>
      </c>
      <c r="P99" s="13" t="str">
        <f>'CBB Games'!S100</f>
        <v>0 v 0</v>
      </c>
      <c r="Q99" s="173" t="str">
        <f t="shared" ref="Q99:Q130" si="38">IF(ISNUMBER(SEARCH($R$2,S99)),"#","")</f>
        <v/>
      </c>
      <c r="R99" s="173" t="str">
        <f t="shared" ref="R99:R130" si="39">IF(ISNUMBER(SEARCH($R$2,T99)),"#","")</f>
        <v/>
      </c>
      <c r="S99" s="177"/>
      <c r="T99" s="16"/>
      <c r="U99" s="155"/>
      <c r="V99" s="16"/>
      <c r="W99" s="16"/>
      <c r="X99" s="172"/>
      <c r="Y99" s="176"/>
      <c r="Z99" s="176"/>
      <c r="AA99" s="176"/>
      <c r="AB99" s="13" t="b">
        <f>ISNUMBER(SEARCH($AB$3,X98))</f>
        <v>0</v>
      </c>
      <c r="AC99" s="13" t="b">
        <f>ISNUMBER(SEARCH(AC$3,X98))</f>
        <v>0</v>
      </c>
      <c r="AD99" s="13" t="b">
        <f>ISNUMBER(SEARCH(AD$3,X98))</f>
        <v>0</v>
      </c>
      <c r="AE99" s="13" t="b">
        <f>ISNUMBER(SEARCH(AE$3,Y98))</f>
        <v>0</v>
      </c>
      <c r="AG99" t="str">
        <f>IF(ISERROR(INDEX('CBB ESPN'!$N$4:$N$999,MATCH('CBB ESPN'!S98,'CBB ESPN'!$M$4:$M$999,0)))*1=1,"",INDEX('CBB ESPN'!$N$4:$N$999,MATCH('CBB ESPN'!S98,'CBB ESPN'!$M$4:$M$999,0)))</f>
        <v/>
      </c>
      <c r="AH99" t="str">
        <f>IF(ISERROR(INDEX('CBB ESPN'!$N$4:$N$999,MATCH('CBB ESPN'!T98,'CBB ESPN'!$M$4:$M$999,0)))*1=1,"",INDEX('CBB ESPN'!$N$4:$N$999,MATCH('CBB ESPN'!T98,'CBB ESPN'!$M$4:$M$999,0)))</f>
        <v/>
      </c>
      <c r="AI99" s="13" t="str">
        <f t="shared" si="25"/>
        <v/>
      </c>
      <c r="AJ99" s="13" t="str">
        <f t="shared" si="26"/>
        <v/>
      </c>
      <c r="AK99" s="13" t="str">
        <f>IF(AA98="Flip",AJ99,AI99)</f>
        <v/>
      </c>
      <c r="AL99" s="13" t="str">
        <f>IF(AA98="Flip",AI99,AJ99)</f>
        <v/>
      </c>
      <c r="AM99" s="13" t="str">
        <f t="shared" si="27"/>
        <v/>
      </c>
      <c r="AO99" t="str">
        <f>IF(ISERROR(INDEX('CBB ESPN'!$N$4:$N$999,MATCH('CBB ESPN'!$S98,'CBB ESPN'!$M$4:$M$999,0)))*1=1,"",INDEX('CBB ESPN'!$N$4:$N$999,MATCH('CBB ESPN'!$S98,'CBB ESPN'!$M$4:$M$999,0)))</f>
        <v/>
      </c>
      <c r="AP99" t="str">
        <f>IF(ISERROR(INDEX('CBB ESPN'!$N$4:$N$999,MATCH('CBB ESPN'!$T98,'CBB ESPN'!$M$4:$M$999,0)))*1=1,"",INDEX('CBB ESPN'!$N$4:$N$999,MATCH('CBB ESPN'!$T98,'CBB ESPN'!$M$4:$M$999,0)))</f>
        <v/>
      </c>
      <c r="AQ99" s="13" t="str">
        <f t="shared" si="32"/>
        <v/>
      </c>
      <c r="AR99" s="13" t="str">
        <f t="shared" si="33"/>
        <v/>
      </c>
      <c r="AS99" s="13" t="str">
        <f>IF(AA98="Flip",AR99,AQ99)</f>
        <v/>
      </c>
      <c r="AT99" s="13" t="str">
        <f>IF(AA98="Flip",AQ99,AR99)</f>
        <v/>
      </c>
      <c r="AU99" s="13" t="str">
        <f t="shared" si="34"/>
        <v/>
      </c>
      <c r="AW99" t="str">
        <f>IF(ISERROR(INDEX('CBB ESPN'!$N$4:$N$999,MATCH('CBB ESPN'!$S98,'CBB ESPN'!$M$4:$M$999,0)))*1=1,"",INDEX('CBB ESPN'!$N$4:$N$999,MATCH('CBB ESPN'!$S98,'CBB ESPN'!$M$4:$M$999,0)))</f>
        <v/>
      </c>
      <c r="AX99" t="str">
        <f>IF(ISERROR(INDEX('CBB ESPN'!$N$4:$N$999,MATCH('CBB ESPN'!$T98,'CBB ESPN'!$M$4:$M$999,0)))*1=1,"",INDEX('CBB ESPN'!$N$4:$N$999,MATCH('CBB ESPN'!$T98,'CBB ESPN'!$M$4:$M$999,0)))</f>
        <v/>
      </c>
      <c r="AY99" s="13" t="str">
        <f t="shared" si="30"/>
        <v/>
      </c>
      <c r="AZ99" s="13" t="str">
        <f t="shared" si="31"/>
        <v/>
      </c>
      <c r="BA99" s="13" t="str">
        <f t="shared" si="35"/>
        <v/>
      </c>
      <c r="BB99" s="13" t="str">
        <f t="shared" si="36"/>
        <v/>
      </c>
      <c r="BC99" s="13" t="str">
        <f t="shared" si="37"/>
        <v/>
      </c>
    </row>
    <row r="100" spans="12:55">
      <c r="L100" s="400"/>
      <c r="M100" t="s">
        <v>610</v>
      </c>
      <c r="N100" t="s">
        <v>1394</v>
      </c>
      <c r="O100" t="s">
        <v>1311</v>
      </c>
      <c r="P100" s="13" t="str">
        <f>'CBB Games'!S101</f>
        <v>0 v 0</v>
      </c>
      <c r="Q100" s="173" t="str">
        <f t="shared" si="38"/>
        <v/>
      </c>
      <c r="R100" s="173" t="str">
        <f t="shared" si="39"/>
        <v/>
      </c>
      <c r="S100" s="178"/>
      <c r="T100" s="156"/>
      <c r="U100" s="157"/>
      <c r="V100" s="156"/>
      <c r="W100" s="156"/>
      <c r="X100" s="156"/>
      <c r="Y100" s="174"/>
      <c r="Z100" s="174"/>
      <c r="AA100" s="174"/>
      <c r="AB100" s="13" t="b">
        <f>ISNUMBER(SEARCH($AB$3,X99))</f>
        <v>0</v>
      </c>
      <c r="AC100" s="13" t="b">
        <f>ISNUMBER(SEARCH(AC$3,X99))</f>
        <v>0</v>
      </c>
      <c r="AD100" s="13" t="b">
        <f>ISNUMBER(SEARCH(AD$3,X99))</f>
        <v>0</v>
      </c>
      <c r="AE100" s="13" t="b">
        <f>ISNUMBER(SEARCH(AE$3,Y99))</f>
        <v>0</v>
      </c>
      <c r="AG100" t="str">
        <f>IF(ISERROR(INDEX('CBB ESPN'!$N$4:$N$999,MATCH('CBB ESPN'!S99,'CBB ESPN'!$M$4:$M$999,0)))*1=1,"",INDEX('CBB ESPN'!$N$4:$N$999,MATCH('CBB ESPN'!S99,'CBB ESPN'!$M$4:$M$999,0)))</f>
        <v/>
      </c>
      <c r="AH100" t="str">
        <f>IF(ISERROR(INDEX('CBB ESPN'!$N$4:$N$999,MATCH('CBB ESPN'!T99,'CBB ESPN'!$M$4:$M$999,0)))*1=1,"",INDEX('CBB ESPN'!$N$4:$N$999,MATCH('CBB ESPN'!T99,'CBB ESPN'!$M$4:$M$999,0)))</f>
        <v/>
      </c>
      <c r="AI100" s="13" t="str">
        <f t="shared" si="25"/>
        <v/>
      </c>
      <c r="AJ100" s="13" t="str">
        <f t="shared" si="26"/>
        <v/>
      </c>
      <c r="AK100" s="13" t="str">
        <f>IF(AA99="Flip",AJ100,AI100)</f>
        <v/>
      </c>
      <c r="AL100" s="13" t="str">
        <f>IF(AA99="Flip",AI100,AJ100)</f>
        <v/>
      </c>
      <c r="AM100" s="13" t="str">
        <f t="shared" si="27"/>
        <v/>
      </c>
      <c r="AO100" t="str">
        <f>IF(ISERROR(INDEX('CBB ESPN'!$N$4:$N$999,MATCH('CBB ESPN'!$S99,'CBB ESPN'!$M$4:$M$999,0)))*1=1,"",INDEX('CBB ESPN'!$N$4:$N$999,MATCH('CBB ESPN'!$S99,'CBB ESPN'!$M$4:$M$999,0)))</f>
        <v/>
      </c>
      <c r="AP100" t="str">
        <f>IF(ISERROR(INDEX('CBB ESPN'!$N$4:$N$999,MATCH('CBB ESPN'!$T99,'CBB ESPN'!$M$4:$M$999,0)))*1=1,"",INDEX('CBB ESPN'!$N$4:$N$999,MATCH('CBB ESPN'!$T99,'CBB ESPN'!$M$4:$M$999,0)))</f>
        <v/>
      </c>
      <c r="AQ100" s="13" t="str">
        <f t="shared" si="32"/>
        <v/>
      </c>
      <c r="AR100" s="13" t="str">
        <f t="shared" si="33"/>
        <v/>
      </c>
      <c r="AS100" s="13" t="str">
        <f>IF(AA99="Flip",AR100,AQ100)</f>
        <v/>
      </c>
      <c r="AT100" s="13" t="str">
        <f>IF(AA99="Flip",AQ100,AR100)</f>
        <v/>
      </c>
      <c r="AU100" s="13" t="str">
        <f t="shared" si="34"/>
        <v/>
      </c>
      <c r="AW100" t="str">
        <f>IF(ISERROR(INDEX('CBB ESPN'!$N$4:$N$999,MATCH('CBB ESPN'!$S99,'CBB ESPN'!$M$4:$M$999,0)))*1=1,"",INDEX('CBB ESPN'!$N$4:$N$999,MATCH('CBB ESPN'!$S99,'CBB ESPN'!$M$4:$M$999,0)))</f>
        <v/>
      </c>
      <c r="AX100" t="str">
        <f>IF(ISERROR(INDEX('CBB ESPN'!$N$4:$N$999,MATCH('CBB ESPN'!$T99,'CBB ESPN'!$M$4:$M$999,0)))*1=1,"",INDEX('CBB ESPN'!$N$4:$N$999,MATCH('CBB ESPN'!$T99,'CBB ESPN'!$M$4:$M$999,0)))</f>
        <v/>
      </c>
      <c r="AY100" s="13" t="str">
        <f t="shared" ref="AY100:AY131" si="40">IF(ISNUMBER(SEARCH(AY$3,AW100)),"Team DC","")</f>
        <v/>
      </c>
      <c r="AZ100" s="13" t="str">
        <f t="shared" ref="AZ100:AZ131" si="41">IF(ISNUMBER(SEARCH(AZ$3,AX100)),"Team DC","")</f>
        <v/>
      </c>
      <c r="BA100" s="13" t="str">
        <f t="shared" si="35"/>
        <v/>
      </c>
      <c r="BB100" s="13" t="str">
        <f t="shared" si="36"/>
        <v/>
      </c>
      <c r="BC100" s="13" t="str">
        <f t="shared" si="37"/>
        <v/>
      </c>
    </row>
    <row r="101" spans="12:55">
      <c r="L101" s="400"/>
      <c r="M101" t="s">
        <v>263</v>
      </c>
      <c r="N101" t="s">
        <v>1394</v>
      </c>
      <c r="O101" t="s">
        <v>1311</v>
      </c>
      <c r="P101" s="13" t="str">
        <f>'CBB Games'!S102</f>
        <v>0 v 0</v>
      </c>
      <c r="Q101" s="173" t="str">
        <f t="shared" si="38"/>
        <v/>
      </c>
      <c r="R101" s="173" t="str">
        <f t="shared" si="39"/>
        <v/>
      </c>
      <c r="S101" s="177"/>
      <c r="T101" s="16"/>
      <c r="U101" s="155"/>
      <c r="V101" s="16"/>
      <c r="W101" s="16"/>
      <c r="X101" s="172"/>
      <c r="Y101" s="176"/>
      <c r="Z101" s="176"/>
      <c r="AA101" s="176"/>
      <c r="AB101" s="13" t="b">
        <f>ISNUMBER(SEARCH($AB$3,X100))</f>
        <v>0</v>
      </c>
      <c r="AC101" s="13" t="b">
        <f>ISNUMBER(SEARCH(AC$3,X100))</f>
        <v>0</v>
      </c>
      <c r="AD101" s="13" t="b">
        <f>ISNUMBER(SEARCH(AD$3,X100))</f>
        <v>0</v>
      </c>
      <c r="AE101" s="13" t="b">
        <f>ISNUMBER(SEARCH(AE$3,Y100))</f>
        <v>0</v>
      </c>
      <c r="AG101" t="str">
        <f>IF(ISERROR(INDEX('CBB ESPN'!$N$4:$N$999,MATCH('CBB ESPN'!S100,'CBB ESPN'!$M$4:$M$999,0)))*1=1,"",INDEX('CBB ESPN'!$N$4:$N$999,MATCH('CBB ESPN'!S100,'CBB ESPN'!$M$4:$M$999,0)))</f>
        <v/>
      </c>
      <c r="AH101" t="str">
        <f>IF(ISERROR(INDEX('CBB ESPN'!$N$4:$N$999,MATCH('CBB ESPN'!T100,'CBB ESPN'!$M$4:$M$999,0)))*1=1,"",INDEX('CBB ESPN'!$N$4:$N$999,MATCH('CBB ESPN'!T100,'CBB ESPN'!$M$4:$M$999,0)))</f>
        <v/>
      </c>
      <c r="AI101" s="13" t="str">
        <f t="shared" si="25"/>
        <v/>
      </c>
      <c r="AJ101" s="13" t="str">
        <f t="shared" si="26"/>
        <v/>
      </c>
      <c r="AK101" s="13" t="str">
        <f>IF(AA100="Flip",AJ101,AI101)</f>
        <v/>
      </c>
      <c r="AL101" s="13" t="str">
        <f>IF(AA100="Flip",AI101,AJ101)</f>
        <v/>
      </c>
      <c r="AM101" s="13" t="str">
        <f t="shared" si="27"/>
        <v/>
      </c>
      <c r="AO101" t="str">
        <f>IF(ISERROR(INDEX('CBB ESPN'!$N$4:$N$999,MATCH('CBB ESPN'!$S100,'CBB ESPN'!$M$4:$M$999,0)))*1=1,"",INDEX('CBB ESPN'!$N$4:$N$999,MATCH('CBB ESPN'!$S100,'CBB ESPN'!$M$4:$M$999,0)))</f>
        <v/>
      </c>
      <c r="AP101" t="str">
        <f>IF(ISERROR(INDEX('CBB ESPN'!$N$4:$N$999,MATCH('CBB ESPN'!$T100,'CBB ESPN'!$M$4:$M$999,0)))*1=1,"",INDEX('CBB ESPN'!$N$4:$N$999,MATCH('CBB ESPN'!$T100,'CBB ESPN'!$M$4:$M$999,0)))</f>
        <v/>
      </c>
      <c r="AQ101" s="13" t="str">
        <f t="shared" si="32"/>
        <v/>
      </c>
      <c r="AR101" s="13" t="str">
        <f t="shared" si="33"/>
        <v/>
      </c>
      <c r="AS101" s="13" t="str">
        <f>IF(AA100="Flip",AR101,AQ101)</f>
        <v/>
      </c>
      <c r="AT101" s="13" t="str">
        <f>IF(AA100="Flip",AQ101,AR101)</f>
        <v/>
      </c>
      <c r="AU101" s="13" t="str">
        <f t="shared" si="34"/>
        <v/>
      </c>
      <c r="AW101" t="str">
        <f>IF(ISERROR(INDEX('CBB ESPN'!$N$4:$N$999,MATCH('CBB ESPN'!$S100,'CBB ESPN'!$M$4:$M$999,0)))*1=1,"",INDEX('CBB ESPN'!$N$4:$N$999,MATCH('CBB ESPN'!$S100,'CBB ESPN'!$M$4:$M$999,0)))</f>
        <v/>
      </c>
      <c r="AX101" t="str">
        <f>IF(ISERROR(INDEX('CBB ESPN'!$N$4:$N$999,MATCH('CBB ESPN'!$T100,'CBB ESPN'!$M$4:$M$999,0)))*1=1,"",INDEX('CBB ESPN'!$N$4:$N$999,MATCH('CBB ESPN'!$T100,'CBB ESPN'!$M$4:$M$999,0)))</f>
        <v/>
      </c>
      <c r="AY101" s="13" t="str">
        <f t="shared" si="40"/>
        <v/>
      </c>
      <c r="AZ101" s="13" t="str">
        <f t="shared" si="41"/>
        <v/>
      </c>
      <c r="BA101" s="13" t="str">
        <f t="shared" si="35"/>
        <v/>
      </c>
      <c r="BB101" s="13" t="str">
        <f t="shared" si="36"/>
        <v/>
      </c>
      <c r="BC101" s="13" t="str">
        <f t="shared" si="37"/>
        <v/>
      </c>
    </row>
    <row r="102" spans="12:55">
      <c r="L102" s="400"/>
      <c r="M102" t="s">
        <v>547</v>
      </c>
      <c r="N102" t="s">
        <v>1394</v>
      </c>
      <c r="O102" t="s">
        <v>1311</v>
      </c>
      <c r="P102" s="13" t="str">
        <f>'CBB Games'!S103</f>
        <v>0 v 0</v>
      </c>
      <c r="Q102" s="173" t="str">
        <f t="shared" si="38"/>
        <v/>
      </c>
      <c r="R102" s="173" t="str">
        <f t="shared" si="39"/>
        <v/>
      </c>
      <c r="S102" s="178"/>
      <c r="T102" s="156"/>
      <c r="U102" s="157"/>
      <c r="V102" s="156"/>
      <c r="W102" s="156"/>
      <c r="X102" s="156"/>
      <c r="Y102" s="174"/>
      <c r="Z102" s="174"/>
      <c r="AA102" s="174"/>
      <c r="AB102" s="13" t="b">
        <f>ISNUMBER(SEARCH($AB$3,X101))</f>
        <v>0</v>
      </c>
      <c r="AC102" s="13" t="b">
        <f>ISNUMBER(SEARCH(AC$3,X101))</f>
        <v>0</v>
      </c>
      <c r="AD102" s="13" t="b">
        <f>ISNUMBER(SEARCH(AD$3,X101))</f>
        <v>0</v>
      </c>
      <c r="AE102" s="13" t="b">
        <f>ISNUMBER(SEARCH(AE$3,Y101))</f>
        <v>0</v>
      </c>
      <c r="AG102" t="str">
        <f>IF(ISERROR(INDEX('CBB ESPN'!$N$4:$N$999,MATCH('CBB ESPN'!S101,'CBB ESPN'!$M$4:$M$999,0)))*1=1,"",INDEX('CBB ESPN'!$N$4:$N$999,MATCH('CBB ESPN'!S101,'CBB ESPN'!$M$4:$M$999,0)))</f>
        <v/>
      </c>
      <c r="AH102" t="str">
        <f>IF(ISERROR(INDEX('CBB ESPN'!$N$4:$N$999,MATCH('CBB ESPN'!T101,'CBB ESPN'!$M$4:$M$999,0)))*1=1,"",INDEX('CBB ESPN'!$N$4:$N$999,MATCH('CBB ESPN'!T101,'CBB ESPN'!$M$4:$M$999,0)))</f>
        <v/>
      </c>
      <c r="AI102" s="13" t="str">
        <f t="shared" si="25"/>
        <v/>
      </c>
      <c r="AJ102" s="13" t="str">
        <f t="shared" si="26"/>
        <v/>
      </c>
      <c r="AK102" s="13" t="str">
        <f>IF(AA101="Flip",AJ102,AI102)</f>
        <v/>
      </c>
      <c r="AL102" s="13" t="str">
        <f>IF(AA101="Flip",AI102,AJ102)</f>
        <v/>
      </c>
      <c r="AM102" s="13" t="str">
        <f t="shared" si="27"/>
        <v/>
      </c>
      <c r="AO102" t="str">
        <f>IF(ISERROR(INDEX('CBB ESPN'!$N$4:$N$999,MATCH('CBB ESPN'!$S101,'CBB ESPN'!$M$4:$M$999,0)))*1=1,"",INDEX('CBB ESPN'!$N$4:$N$999,MATCH('CBB ESPN'!$S101,'CBB ESPN'!$M$4:$M$999,0)))</f>
        <v/>
      </c>
      <c r="AP102" t="str">
        <f>IF(ISERROR(INDEX('CBB ESPN'!$N$4:$N$999,MATCH('CBB ESPN'!$T101,'CBB ESPN'!$M$4:$M$999,0)))*1=1,"",INDEX('CBB ESPN'!$N$4:$N$999,MATCH('CBB ESPN'!$T101,'CBB ESPN'!$M$4:$M$999,0)))</f>
        <v/>
      </c>
      <c r="AQ102" s="13" t="str">
        <f t="shared" si="32"/>
        <v/>
      </c>
      <c r="AR102" s="13" t="str">
        <f t="shared" si="33"/>
        <v/>
      </c>
      <c r="AS102" s="13" t="str">
        <f>IF(AA101="Flip",AR102,AQ102)</f>
        <v/>
      </c>
      <c r="AT102" s="13" t="str">
        <f>IF(AA101="Flip",AQ102,AR102)</f>
        <v/>
      </c>
      <c r="AU102" s="13" t="str">
        <f t="shared" si="34"/>
        <v/>
      </c>
      <c r="AW102" t="str">
        <f>IF(ISERROR(INDEX('CBB ESPN'!$N$4:$N$999,MATCH('CBB ESPN'!$S101,'CBB ESPN'!$M$4:$M$999,0)))*1=1,"",INDEX('CBB ESPN'!$N$4:$N$999,MATCH('CBB ESPN'!$S101,'CBB ESPN'!$M$4:$M$999,0)))</f>
        <v/>
      </c>
      <c r="AX102" t="str">
        <f>IF(ISERROR(INDEX('CBB ESPN'!$N$4:$N$999,MATCH('CBB ESPN'!$T101,'CBB ESPN'!$M$4:$M$999,0)))*1=1,"",INDEX('CBB ESPN'!$N$4:$N$999,MATCH('CBB ESPN'!$T101,'CBB ESPN'!$M$4:$M$999,0)))</f>
        <v/>
      </c>
      <c r="AY102" s="13" t="str">
        <f t="shared" si="40"/>
        <v/>
      </c>
      <c r="AZ102" s="13" t="str">
        <f t="shared" si="41"/>
        <v/>
      </c>
      <c r="BA102" s="13" t="str">
        <f t="shared" si="35"/>
        <v/>
      </c>
      <c r="BB102" s="13" t="str">
        <f t="shared" si="36"/>
        <v/>
      </c>
      <c r="BC102" s="13" t="str">
        <f t="shared" si="37"/>
        <v/>
      </c>
    </row>
    <row r="103" spans="12:55">
      <c r="L103" s="400"/>
      <c r="M103" t="s">
        <v>405</v>
      </c>
      <c r="N103" t="s">
        <v>1394</v>
      </c>
      <c r="O103" t="s">
        <v>1311</v>
      </c>
      <c r="P103" s="13" t="str">
        <f>'CBB Games'!S104</f>
        <v>0 v 0</v>
      </c>
      <c r="Q103" s="173" t="str">
        <f t="shared" si="38"/>
        <v/>
      </c>
      <c r="R103" s="173" t="str">
        <f t="shared" si="39"/>
        <v/>
      </c>
      <c r="S103" s="177"/>
      <c r="T103" s="16"/>
      <c r="U103" s="155"/>
      <c r="V103" s="16"/>
      <c r="W103" s="16"/>
      <c r="X103" s="172"/>
      <c r="Y103" s="176"/>
      <c r="Z103" s="175"/>
      <c r="AA103" s="175"/>
      <c r="AB103" s="13" t="b">
        <f>ISNUMBER(SEARCH($AB$3,X102))</f>
        <v>0</v>
      </c>
      <c r="AC103" s="13" t="b">
        <f>ISNUMBER(SEARCH(AC$3,X102))</f>
        <v>0</v>
      </c>
      <c r="AD103" s="13" t="b">
        <f>ISNUMBER(SEARCH(AD$3,X102))</f>
        <v>0</v>
      </c>
      <c r="AE103" s="13" t="b">
        <f>ISNUMBER(SEARCH(AE$3,Y102))</f>
        <v>0</v>
      </c>
      <c r="AG103" t="str">
        <f>IF(ISERROR(INDEX('CBB ESPN'!$N$4:$N$999,MATCH('CBB ESPN'!S102,'CBB ESPN'!$M$4:$M$999,0)))*1=1,"",INDEX('CBB ESPN'!$N$4:$N$999,MATCH('CBB ESPN'!S102,'CBB ESPN'!$M$4:$M$999,0)))</f>
        <v/>
      </c>
      <c r="AH103" t="str">
        <f>IF(ISERROR(INDEX('CBB ESPN'!$N$4:$N$999,MATCH('CBB ESPN'!T102,'CBB ESPN'!$M$4:$M$999,0)))*1=1,"",INDEX('CBB ESPN'!$N$4:$N$999,MATCH('CBB ESPN'!T102,'CBB ESPN'!$M$4:$M$999,0)))</f>
        <v/>
      </c>
      <c r="AI103" s="13" t="str">
        <f t="shared" si="25"/>
        <v/>
      </c>
      <c r="AJ103" s="13" t="str">
        <f t="shared" si="26"/>
        <v/>
      </c>
      <c r="AK103" s="13" t="str">
        <f>IF(AA102="Flip",AJ103,AI103)</f>
        <v/>
      </c>
      <c r="AL103" s="13" t="str">
        <f>IF(AA102="Flip",AI103,AJ103)</f>
        <v/>
      </c>
      <c r="AM103" s="13" t="str">
        <f t="shared" si="27"/>
        <v/>
      </c>
      <c r="AO103" t="str">
        <f>IF(ISERROR(INDEX('CBB ESPN'!$N$4:$N$999,MATCH('CBB ESPN'!$S102,'CBB ESPN'!$M$4:$M$999,0)))*1=1,"",INDEX('CBB ESPN'!$N$4:$N$999,MATCH('CBB ESPN'!$S102,'CBB ESPN'!$M$4:$M$999,0)))</f>
        <v/>
      </c>
      <c r="AP103" t="str">
        <f>IF(ISERROR(INDEX('CBB ESPN'!$N$4:$N$999,MATCH('CBB ESPN'!$T102,'CBB ESPN'!$M$4:$M$999,0)))*1=1,"",INDEX('CBB ESPN'!$N$4:$N$999,MATCH('CBB ESPN'!$T102,'CBB ESPN'!$M$4:$M$999,0)))</f>
        <v/>
      </c>
      <c r="AQ103" s="13" t="str">
        <f t="shared" si="32"/>
        <v/>
      </c>
      <c r="AR103" s="13" t="str">
        <f t="shared" si="33"/>
        <v/>
      </c>
      <c r="AS103" s="13" t="str">
        <f>IF(AA102="Flip",AR103,AQ103)</f>
        <v/>
      </c>
      <c r="AT103" s="13" t="str">
        <f>IF(AA102="Flip",AQ103,AR103)</f>
        <v/>
      </c>
      <c r="AU103" s="13" t="str">
        <f t="shared" si="34"/>
        <v/>
      </c>
      <c r="AW103" t="str">
        <f>IF(ISERROR(INDEX('CBB ESPN'!$N$4:$N$999,MATCH('CBB ESPN'!$S102,'CBB ESPN'!$M$4:$M$999,0)))*1=1,"",INDEX('CBB ESPN'!$N$4:$N$999,MATCH('CBB ESPN'!$S102,'CBB ESPN'!$M$4:$M$999,0)))</f>
        <v/>
      </c>
      <c r="AX103" t="str">
        <f>IF(ISERROR(INDEX('CBB ESPN'!$N$4:$N$999,MATCH('CBB ESPN'!$T102,'CBB ESPN'!$M$4:$M$999,0)))*1=1,"",INDEX('CBB ESPN'!$N$4:$N$999,MATCH('CBB ESPN'!$T102,'CBB ESPN'!$M$4:$M$999,0)))</f>
        <v/>
      </c>
      <c r="AY103" s="13" t="str">
        <f t="shared" si="40"/>
        <v/>
      </c>
      <c r="AZ103" s="13" t="str">
        <f t="shared" si="41"/>
        <v/>
      </c>
      <c r="BA103" s="13" t="str">
        <f t="shared" si="35"/>
        <v/>
      </c>
      <c r="BB103" s="13" t="str">
        <f t="shared" si="36"/>
        <v/>
      </c>
      <c r="BC103" s="13" t="str">
        <f t="shared" si="37"/>
        <v/>
      </c>
    </row>
    <row r="104" spans="12:55">
      <c r="L104" s="400"/>
      <c r="M104" t="s">
        <v>487</v>
      </c>
      <c r="N104" t="s">
        <v>1380</v>
      </c>
      <c r="O104" t="s">
        <v>1311</v>
      </c>
      <c r="P104" s="13" t="str">
        <f>'CBB Games'!S105</f>
        <v>0 v 0</v>
      </c>
      <c r="Q104" s="173" t="str">
        <f t="shared" si="38"/>
        <v/>
      </c>
      <c r="R104" s="173" t="str">
        <f t="shared" si="39"/>
        <v/>
      </c>
      <c r="S104" s="178"/>
      <c r="T104" s="156"/>
      <c r="U104" s="157"/>
      <c r="V104" s="156"/>
      <c r="W104" s="156"/>
      <c r="X104" s="156"/>
      <c r="Y104" s="174"/>
      <c r="Z104" s="174"/>
      <c r="AA104" s="174"/>
      <c r="AB104" s="13" t="b">
        <f>ISNUMBER(SEARCH($AB$3,X103))</f>
        <v>0</v>
      </c>
      <c r="AC104" s="13" t="b">
        <f>ISNUMBER(SEARCH(AC$3,X103))</f>
        <v>0</v>
      </c>
      <c r="AD104" s="13" t="b">
        <f>ISNUMBER(SEARCH(AD$3,X103))</f>
        <v>0</v>
      </c>
      <c r="AE104" s="13" t="b">
        <f>ISNUMBER(SEARCH(AE$3,Y103))</f>
        <v>0</v>
      </c>
      <c r="AG104" t="str">
        <f>IF(ISERROR(INDEX('CBB ESPN'!$N$4:$N$999,MATCH('CBB ESPN'!S103,'CBB ESPN'!$M$4:$M$999,0)))*1=1,"",INDEX('CBB ESPN'!$N$4:$N$999,MATCH('CBB ESPN'!S103,'CBB ESPN'!$M$4:$M$999,0)))</f>
        <v/>
      </c>
      <c r="AH104" t="str">
        <f>IF(ISERROR(INDEX('CBB ESPN'!$N$4:$N$999,MATCH('CBB ESPN'!T103,'CBB ESPN'!$M$4:$M$999,0)))*1=1,"",INDEX('CBB ESPN'!$N$4:$N$999,MATCH('CBB ESPN'!T103,'CBB ESPN'!$M$4:$M$999,0)))</f>
        <v/>
      </c>
      <c r="AI104" s="13" t="str">
        <f t="shared" si="25"/>
        <v/>
      </c>
      <c r="AJ104" s="13" t="str">
        <f t="shared" si="26"/>
        <v/>
      </c>
      <c r="AK104" s="13" t="str">
        <f>IF(AA103="Flip",AJ104,AI104)</f>
        <v/>
      </c>
      <c r="AL104" s="13" t="str">
        <f>IF(AA103="Flip",AI104,AJ104)</f>
        <v/>
      </c>
      <c r="AM104" s="13" t="str">
        <f t="shared" si="27"/>
        <v/>
      </c>
      <c r="AO104" t="str">
        <f>IF(ISERROR(INDEX('CBB ESPN'!$N$4:$N$999,MATCH('CBB ESPN'!$S103,'CBB ESPN'!$M$4:$M$999,0)))*1=1,"",INDEX('CBB ESPN'!$N$4:$N$999,MATCH('CBB ESPN'!$S103,'CBB ESPN'!$M$4:$M$999,0)))</f>
        <v/>
      </c>
      <c r="AP104" t="str">
        <f>IF(ISERROR(INDEX('CBB ESPN'!$N$4:$N$999,MATCH('CBB ESPN'!$T103,'CBB ESPN'!$M$4:$M$999,0)))*1=1,"",INDEX('CBB ESPN'!$N$4:$N$999,MATCH('CBB ESPN'!$T103,'CBB ESPN'!$M$4:$M$999,0)))</f>
        <v/>
      </c>
      <c r="AQ104" s="13" t="str">
        <f t="shared" si="32"/>
        <v/>
      </c>
      <c r="AR104" s="13" t="str">
        <f t="shared" si="33"/>
        <v/>
      </c>
      <c r="AS104" s="13" t="str">
        <f>IF(AA103="Flip",AR104,AQ104)</f>
        <v/>
      </c>
      <c r="AT104" s="13" t="str">
        <f>IF(AA103="Flip",AQ104,AR104)</f>
        <v/>
      </c>
      <c r="AU104" s="13" t="str">
        <f t="shared" si="34"/>
        <v/>
      </c>
      <c r="AW104" t="str">
        <f>IF(ISERROR(INDEX('CBB ESPN'!$N$4:$N$999,MATCH('CBB ESPN'!$S103,'CBB ESPN'!$M$4:$M$999,0)))*1=1,"",INDEX('CBB ESPN'!$N$4:$N$999,MATCH('CBB ESPN'!$S103,'CBB ESPN'!$M$4:$M$999,0)))</f>
        <v/>
      </c>
      <c r="AX104" t="str">
        <f>IF(ISERROR(INDEX('CBB ESPN'!$N$4:$N$999,MATCH('CBB ESPN'!$T103,'CBB ESPN'!$M$4:$M$999,0)))*1=1,"",INDEX('CBB ESPN'!$N$4:$N$999,MATCH('CBB ESPN'!$T103,'CBB ESPN'!$M$4:$M$999,0)))</f>
        <v/>
      </c>
      <c r="AY104" s="13" t="str">
        <f t="shared" si="40"/>
        <v/>
      </c>
      <c r="AZ104" s="13" t="str">
        <f t="shared" si="41"/>
        <v/>
      </c>
      <c r="BA104" s="13" t="str">
        <f t="shared" si="35"/>
        <v/>
      </c>
      <c r="BB104" s="13" t="str">
        <f t="shared" si="36"/>
        <v/>
      </c>
      <c r="BC104" s="13" t="str">
        <f t="shared" si="37"/>
        <v/>
      </c>
    </row>
    <row r="105" spans="12:55">
      <c r="L105" s="400"/>
      <c r="M105" t="s">
        <v>406</v>
      </c>
      <c r="N105" t="s">
        <v>1400</v>
      </c>
      <c r="O105" t="s">
        <v>1311</v>
      </c>
      <c r="P105" s="13" t="str">
        <f>'CBB Games'!S106</f>
        <v>0 v 0</v>
      </c>
      <c r="Q105" s="173" t="str">
        <f t="shared" si="38"/>
        <v/>
      </c>
      <c r="R105" s="173" t="str">
        <f t="shared" si="39"/>
        <v/>
      </c>
      <c r="S105" s="177"/>
      <c r="T105" s="16"/>
      <c r="U105" s="155"/>
      <c r="V105" s="16"/>
      <c r="W105" s="16"/>
      <c r="X105" s="172"/>
      <c r="Y105" s="176"/>
      <c r="Z105" s="176"/>
      <c r="AA105" s="176"/>
      <c r="AB105" s="13" t="b">
        <f>ISNUMBER(SEARCH($AB$3,X104))</f>
        <v>0</v>
      </c>
      <c r="AC105" s="13" t="b">
        <f>ISNUMBER(SEARCH(AC$3,X104))</f>
        <v>0</v>
      </c>
      <c r="AD105" s="13" t="b">
        <f>ISNUMBER(SEARCH(AD$3,X104))</f>
        <v>0</v>
      </c>
      <c r="AE105" s="13" t="b">
        <f>ISNUMBER(SEARCH(AE$3,Y104))</f>
        <v>0</v>
      </c>
      <c r="AG105" t="str">
        <f>IF(ISERROR(INDEX('CBB ESPN'!$N$4:$N$999,MATCH('CBB ESPN'!S104,'CBB ESPN'!$M$4:$M$999,0)))*1=1,"",INDEX('CBB ESPN'!$N$4:$N$999,MATCH('CBB ESPN'!S104,'CBB ESPN'!$M$4:$M$999,0)))</f>
        <v/>
      </c>
      <c r="AH105" t="str">
        <f>IF(ISERROR(INDEX('CBB ESPN'!$N$4:$N$999,MATCH('CBB ESPN'!T104,'CBB ESPN'!$M$4:$M$999,0)))*1=1,"",INDEX('CBB ESPN'!$N$4:$N$999,MATCH('CBB ESPN'!T104,'CBB ESPN'!$M$4:$M$999,0)))</f>
        <v/>
      </c>
      <c r="AI105" s="13" t="str">
        <f t="shared" si="25"/>
        <v/>
      </c>
      <c r="AJ105" s="13" t="str">
        <f t="shared" si="26"/>
        <v/>
      </c>
      <c r="AK105" s="13" t="str">
        <f>IF(AA104="Flip",AJ105,AI105)</f>
        <v/>
      </c>
      <c r="AL105" s="13" t="str">
        <f>IF(AA104="Flip",AI105,AJ105)</f>
        <v/>
      </c>
      <c r="AM105" s="13" t="str">
        <f t="shared" si="27"/>
        <v/>
      </c>
      <c r="AO105" t="str">
        <f>IF(ISERROR(INDEX('CBB ESPN'!$N$4:$N$999,MATCH('CBB ESPN'!$S104,'CBB ESPN'!$M$4:$M$999,0)))*1=1,"",INDEX('CBB ESPN'!$N$4:$N$999,MATCH('CBB ESPN'!$S104,'CBB ESPN'!$M$4:$M$999,0)))</f>
        <v/>
      </c>
      <c r="AP105" t="str">
        <f>IF(ISERROR(INDEX('CBB ESPN'!$N$4:$N$999,MATCH('CBB ESPN'!$T104,'CBB ESPN'!$M$4:$M$999,0)))*1=1,"",INDEX('CBB ESPN'!$N$4:$N$999,MATCH('CBB ESPN'!$T104,'CBB ESPN'!$M$4:$M$999,0)))</f>
        <v/>
      </c>
      <c r="AQ105" s="13" t="str">
        <f t="shared" si="32"/>
        <v/>
      </c>
      <c r="AR105" s="13" t="str">
        <f t="shared" si="33"/>
        <v/>
      </c>
      <c r="AS105" s="13" t="str">
        <f>IF(AA104="Flip",AR105,AQ105)</f>
        <v/>
      </c>
      <c r="AT105" s="13" t="str">
        <f>IF(AA104="Flip",AQ105,AR105)</f>
        <v/>
      </c>
      <c r="AU105" s="13" t="str">
        <f t="shared" si="34"/>
        <v/>
      </c>
      <c r="AW105" t="str">
        <f>IF(ISERROR(INDEX('CBB ESPN'!$N$4:$N$999,MATCH('CBB ESPN'!$S104,'CBB ESPN'!$M$4:$M$999,0)))*1=1,"",INDEX('CBB ESPN'!$N$4:$N$999,MATCH('CBB ESPN'!$S104,'CBB ESPN'!$M$4:$M$999,0)))</f>
        <v/>
      </c>
      <c r="AX105" t="str">
        <f>IF(ISERROR(INDEX('CBB ESPN'!$N$4:$N$999,MATCH('CBB ESPN'!$T104,'CBB ESPN'!$M$4:$M$999,0)))*1=1,"",INDEX('CBB ESPN'!$N$4:$N$999,MATCH('CBB ESPN'!$T104,'CBB ESPN'!$M$4:$M$999,0)))</f>
        <v/>
      </c>
      <c r="AY105" s="13" t="str">
        <f t="shared" si="40"/>
        <v/>
      </c>
      <c r="AZ105" s="13" t="str">
        <f t="shared" si="41"/>
        <v/>
      </c>
      <c r="BA105" s="13" t="str">
        <f t="shared" si="35"/>
        <v/>
      </c>
      <c r="BB105" s="13" t="str">
        <f t="shared" si="36"/>
        <v/>
      </c>
      <c r="BC105" s="13" t="str">
        <f t="shared" si="37"/>
        <v/>
      </c>
    </row>
    <row r="106" spans="12:55">
      <c r="L106" s="400"/>
      <c r="M106" t="s">
        <v>793</v>
      </c>
      <c r="N106" t="s">
        <v>1406</v>
      </c>
      <c r="O106" t="s">
        <v>1311</v>
      </c>
      <c r="P106" s="13" t="str">
        <f>'CBB Games'!S107</f>
        <v>0 v 0</v>
      </c>
      <c r="Q106" s="173" t="str">
        <f t="shared" si="38"/>
        <v/>
      </c>
      <c r="R106" s="173" t="str">
        <f t="shared" si="39"/>
        <v/>
      </c>
      <c r="S106" s="178"/>
      <c r="T106" s="156"/>
      <c r="U106" s="157"/>
      <c r="V106" s="156"/>
      <c r="W106" s="156"/>
      <c r="X106" s="156"/>
      <c r="Y106" s="174"/>
      <c r="Z106" s="174"/>
      <c r="AA106" s="174"/>
      <c r="AB106" s="13" t="b">
        <f>ISNUMBER(SEARCH($AB$3,X105))</f>
        <v>0</v>
      </c>
      <c r="AC106" s="13" t="b">
        <f>ISNUMBER(SEARCH(AC$3,X105))</f>
        <v>0</v>
      </c>
      <c r="AD106" s="13" t="b">
        <f>ISNUMBER(SEARCH(AD$3,X105))</f>
        <v>0</v>
      </c>
      <c r="AE106" s="13" t="b">
        <f>ISNUMBER(SEARCH(AE$3,Y105))</f>
        <v>0</v>
      </c>
      <c r="AG106" t="str">
        <f>IF(ISERROR(INDEX('CBB ESPN'!$N$4:$N$999,MATCH('CBB ESPN'!S105,'CBB ESPN'!$M$4:$M$999,0)))*1=1,"",INDEX('CBB ESPN'!$N$4:$N$999,MATCH('CBB ESPN'!S105,'CBB ESPN'!$M$4:$M$999,0)))</f>
        <v/>
      </c>
      <c r="AH106" t="str">
        <f>IF(ISERROR(INDEX('CBB ESPN'!$N$4:$N$999,MATCH('CBB ESPN'!T105,'CBB ESPN'!$M$4:$M$999,0)))*1=1,"",INDEX('CBB ESPN'!$N$4:$N$999,MATCH('CBB ESPN'!T105,'CBB ESPN'!$M$4:$M$999,0)))</f>
        <v/>
      </c>
      <c r="AI106" s="13" t="str">
        <f t="shared" si="25"/>
        <v/>
      </c>
      <c r="AJ106" s="13" t="str">
        <f t="shared" si="26"/>
        <v/>
      </c>
      <c r="AK106" s="13" t="str">
        <f>IF(AA105="Flip",AJ106,AI106)</f>
        <v/>
      </c>
      <c r="AL106" s="13" t="str">
        <f>IF(AA105="Flip",AI106,AJ106)</f>
        <v/>
      </c>
      <c r="AM106" s="13" t="str">
        <f t="shared" si="27"/>
        <v/>
      </c>
      <c r="AO106" t="str">
        <f>IF(ISERROR(INDEX('CBB ESPN'!$N$4:$N$999,MATCH('CBB ESPN'!$S105,'CBB ESPN'!$M$4:$M$999,0)))*1=1,"",INDEX('CBB ESPN'!$N$4:$N$999,MATCH('CBB ESPN'!$S105,'CBB ESPN'!$M$4:$M$999,0)))</f>
        <v/>
      </c>
      <c r="AP106" t="str">
        <f>IF(ISERROR(INDEX('CBB ESPN'!$N$4:$N$999,MATCH('CBB ESPN'!$T105,'CBB ESPN'!$M$4:$M$999,0)))*1=1,"",INDEX('CBB ESPN'!$N$4:$N$999,MATCH('CBB ESPN'!$T105,'CBB ESPN'!$M$4:$M$999,0)))</f>
        <v/>
      </c>
      <c r="AQ106" s="13" t="str">
        <f t="shared" si="32"/>
        <v/>
      </c>
      <c r="AR106" s="13" t="str">
        <f t="shared" si="33"/>
        <v/>
      </c>
      <c r="AS106" s="13" t="str">
        <f>IF(AA105="Flip",AR106,AQ106)</f>
        <v/>
      </c>
      <c r="AT106" s="13" t="str">
        <f>IF(AA105="Flip",AQ106,AR106)</f>
        <v/>
      </c>
      <c r="AU106" s="13" t="str">
        <f t="shared" si="34"/>
        <v/>
      </c>
      <c r="AW106" t="str">
        <f>IF(ISERROR(INDEX('CBB ESPN'!$N$4:$N$999,MATCH('CBB ESPN'!$S105,'CBB ESPN'!$M$4:$M$999,0)))*1=1,"",INDEX('CBB ESPN'!$N$4:$N$999,MATCH('CBB ESPN'!$S105,'CBB ESPN'!$M$4:$M$999,0)))</f>
        <v/>
      </c>
      <c r="AX106" t="str">
        <f>IF(ISERROR(INDEX('CBB ESPN'!$N$4:$N$999,MATCH('CBB ESPN'!$T105,'CBB ESPN'!$M$4:$M$999,0)))*1=1,"",INDEX('CBB ESPN'!$N$4:$N$999,MATCH('CBB ESPN'!$T105,'CBB ESPN'!$M$4:$M$999,0)))</f>
        <v/>
      </c>
      <c r="AY106" s="13" t="str">
        <f t="shared" si="40"/>
        <v/>
      </c>
      <c r="AZ106" s="13" t="str">
        <f t="shared" si="41"/>
        <v/>
      </c>
      <c r="BA106" s="13" t="str">
        <f t="shared" si="35"/>
        <v/>
      </c>
      <c r="BB106" s="13" t="str">
        <f t="shared" si="36"/>
        <v/>
      </c>
      <c r="BC106" s="13" t="str">
        <f t="shared" si="37"/>
        <v/>
      </c>
    </row>
    <row r="107" spans="12:55">
      <c r="L107" s="400"/>
      <c r="M107" t="s">
        <v>1315</v>
      </c>
      <c r="N107" t="s">
        <v>1378</v>
      </c>
      <c r="O107" t="s">
        <v>1311</v>
      </c>
      <c r="P107" s="13" t="str">
        <f>'CBB Games'!S108</f>
        <v>0 v 0</v>
      </c>
      <c r="Q107" s="173" t="str">
        <f t="shared" si="38"/>
        <v/>
      </c>
      <c r="R107" s="173" t="str">
        <f t="shared" si="39"/>
        <v/>
      </c>
      <c r="S107" s="177"/>
      <c r="T107" s="16"/>
      <c r="U107" s="155"/>
      <c r="V107" s="16"/>
      <c r="W107" s="16"/>
      <c r="X107" s="172"/>
      <c r="Y107" s="176"/>
      <c r="Z107" s="176"/>
      <c r="AA107" s="176"/>
      <c r="AB107" s="13" t="b">
        <f>ISNUMBER(SEARCH($AB$3,X106))</f>
        <v>0</v>
      </c>
      <c r="AC107" s="13" t="b">
        <f>ISNUMBER(SEARCH(AC$3,X106))</f>
        <v>0</v>
      </c>
      <c r="AD107" s="13" t="b">
        <f>ISNUMBER(SEARCH(AD$3,X106))</f>
        <v>0</v>
      </c>
      <c r="AE107" s="13" t="b">
        <f>ISNUMBER(SEARCH(AE$3,Y106))</f>
        <v>0</v>
      </c>
      <c r="AG107" t="str">
        <f>IF(ISERROR(INDEX('CBB ESPN'!$N$4:$N$999,MATCH('CBB ESPN'!S106,'CBB ESPN'!$M$4:$M$999,0)))*1=1,"",INDEX('CBB ESPN'!$N$4:$N$999,MATCH('CBB ESPN'!S106,'CBB ESPN'!$M$4:$M$999,0)))</f>
        <v/>
      </c>
      <c r="AH107" t="str">
        <f>IF(ISERROR(INDEX('CBB ESPN'!$N$4:$N$999,MATCH('CBB ESPN'!T106,'CBB ESPN'!$M$4:$M$999,0)))*1=1,"",INDEX('CBB ESPN'!$N$4:$N$999,MATCH('CBB ESPN'!T106,'CBB ESPN'!$M$4:$M$999,0)))</f>
        <v/>
      </c>
      <c r="AI107" s="13" t="str">
        <f t="shared" si="25"/>
        <v/>
      </c>
      <c r="AJ107" s="13" t="str">
        <f t="shared" si="26"/>
        <v/>
      </c>
      <c r="AK107" s="13" t="str">
        <f>IF(AA106="Flip",AJ107,AI107)</f>
        <v/>
      </c>
      <c r="AL107" s="13" t="str">
        <f>IF(AA106="Flip",AI107,AJ107)</f>
        <v/>
      </c>
      <c r="AM107" s="13" t="str">
        <f t="shared" si="27"/>
        <v/>
      </c>
      <c r="AO107" t="str">
        <f>IF(ISERROR(INDEX('CBB ESPN'!$N$4:$N$999,MATCH('CBB ESPN'!$S106,'CBB ESPN'!$M$4:$M$999,0)))*1=1,"",INDEX('CBB ESPN'!$N$4:$N$999,MATCH('CBB ESPN'!$S106,'CBB ESPN'!$M$4:$M$999,0)))</f>
        <v/>
      </c>
      <c r="AP107" t="str">
        <f>IF(ISERROR(INDEX('CBB ESPN'!$N$4:$N$999,MATCH('CBB ESPN'!$T106,'CBB ESPN'!$M$4:$M$999,0)))*1=1,"",INDEX('CBB ESPN'!$N$4:$N$999,MATCH('CBB ESPN'!$T106,'CBB ESPN'!$M$4:$M$999,0)))</f>
        <v/>
      </c>
      <c r="AQ107" s="13" t="str">
        <f t="shared" si="32"/>
        <v/>
      </c>
      <c r="AR107" s="13" t="str">
        <f t="shared" si="33"/>
        <v/>
      </c>
      <c r="AS107" s="13" t="str">
        <f>IF(AA106="Flip",AR107,AQ107)</f>
        <v/>
      </c>
      <c r="AT107" s="13" t="str">
        <f>IF(AA106="Flip",AQ107,AR107)</f>
        <v/>
      </c>
      <c r="AU107" s="13" t="str">
        <f t="shared" si="34"/>
        <v/>
      </c>
      <c r="AW107" t="str">
        <f>IF(ISERROR(INDEX('CBB ESPN'!$N$4:$N$999,MATCH('CBB ESPN'!$S106,'CBB ESPN'!$M$4:$M$999,0)))*1=1,"",INDEX('CBB ESPN'!$N$4:$N$999,MATCH('CBB ESPN'!$S106,'CBB ESPN'!$M$4:$M$999,0)))</f>
        <v/>
      </c>
      <c r="AX107" t="str">
        <f>IF(ISERROR(INDEX('CBB ESPN'!$N$4:$N$999,MATCH('CBB ESPN'!$T106,'CBB ESPN'!$M$4:$M$999,0)))*1=1,"",INDEX('CBB ESPN'!$N$4:$N$999,MATCH('CBB ESPN'!$T106,'CBB ESPN'!$M$4:$M$999,0)))</f>
        <v/>
      </c>
      <c r="AY107" s="13" t="str">
        <f t="shared" si="40"/>
        <v/>
      </c>
      <c r="AZ107" s="13" t="str">
        <f t="shared" si="41"/>
        <v/>
      </c>
      <c r="BA107" s="13" t="str">
        <f t="shared" si="35"/>
        <v/>
      </c>
      <c r="BB107" s="13" t="str">
        <f t="shared" si="36"/>
        <v/>
      </c>
      <c r="BC107" s="13" t="str">
        <f t="shared" si="37"/>
        <v/>
      </c>
    </row>
    <row r="108" spans="12:55">
      <c r="L108" s="400"/>
      <c r="M108" t="s">
        <v>1035</v>
      </c>
      <c r="N108" t="s">
        <v>1415</v>
      </c>
      <c r="O108" t="s">
        <v>1311</v>
      </c>
      <c r="P108" s="13" t="str">
        <f>'CBB Games'!S109</f>
        <v>0 v 0</v>
      </c>
      <c r="Q108" s="173" t="str">
        <f t="shared" si="38"/>
        <v/>
      </c>
      <c r="R108" s="173" t="str">
        <f t="shared" si="39"/>
        <v/>
      </c>
      <c r="S108" s="178"/>
      <c r="T108" s="156"/>
      <c r="U108" s="157"/>
      <c r="V108" s="156"/>
      <c r="W108" s="156"/>
      <c r="X108" s="156"/>
      <c r="Y108" s="174"/>
      <c r="Z108" s="174"/>
      <c r="AA108" s="174"/>
      <c r="AB108" s="13" t="b">
        <f>ISNUMBER(SEARCH($AB$3,X107))</f>
        <v>0</v>
      </c>
      <c r="AC108" s="13" t="b">
        <f>ISNUMBER(SEARCH(AC$3,X107))</f>
        <v>0</v>
      </c>
      <c r="AD108" s="13" t="b">
        <f>ISNUMBER(SEARCH(AD$3,X107))</f>
        <v>0</v>
      </c>
      <c r="AE108" s="13" t="b">
        <f>ISNUMBER(SEARCH(AE$3,Y107))</f>
        <v>0</v>
      </c>
      <c r="AG108" t="str">
        <f>IF(ISERROR(INDEX('CBB ESPN'!$N$4:$N$999,MATCH('CBB ESPN'!S107,'CBB ESPN'!$M$4:$M$999,0)))*1=1,"",INDEX('CBB ESPN'!$N$4:$N$999,MATCH('CBB ESPN'!S107,'CBB ESPN'!$M$4:$M$999,0)))</f>
        <v/>
      </c>
      <c r="AH108" t="str">
        <f>IF(ISERROR(INDEX('CBB ESPN'!$N$4:$N$999,MATCH('CBB ESPN'!T107,'CBB ESPN'!$M$4:$M$999,0)))*1=1,"",INDEX('CBB ESPN'!$N$4:$N$999,MATCH('CBB ESPN'!T107,'CBB ESPN'!$M$4:$M$999,0)))</f>
        <v/>
      </c>
      <c r="AI108" s="13" t="str">
        <f t="shared" si="25"/>
        <v/>
      </c>
      <c r="AJ108" s="13" t="str">
        <f t="shared" si="26"/>
        <v/>
      </c>
      <c r="AK108" s="13" t="str">
        <f>IF(AA107="Flip",AJ108,AI108)</f>
        <v/>
      </c>
      <c r="AL108" s="13" t="str">
        <f>IF(AA107="Flip",AI108,AJ108)</f>
        <v/>
      </c>
      <c r="AM108" s="13" t="str">
        <f t="shared" si="27"/>
        <v/>
      </c>
      <c r="AO108" t="str">
        <f>IF(ISERROR(INDEX('CBB ESPN'!$N$4:$N$999,MATCH('CBB ESPN'!$S107,'CBB ESPN'!$M$4:$M$999,0)))*1=1,"",INDEX('CBB ESPN'!$N$4:$N$999,MATCH('CBB ESPN'!$S107,'CBB ESPN'!$M$4:$M$999,0)))</f>
        <v/>
      </c>
      <c r="AP108" t="str">
        <f>IF(ISERROR(INDEX('CBB ESPN'!$N$4:$N$999,MATCH('CBB ESPN'!$T107,'CBB ESPN'!$M$4:$M$999,0)))*1=1,"",INDEX('CBB ESPN'!$N$4:$N$999,MATCH('CBB ESPN'!$T107,'CBB ESPN'!$M$4:$M$999,0)))</f>
        <v/>
      </c>
      <c r="AQ108" s="13" t="str">
        <f t="shared" si="32"/>
        <v/>
      </c>
      <c r="AR108" s="13" t="str">
        <f t="shared" si="33"/>
        <v/>
      </c>
      <c r="AS108" s="13" t="str">
        <f>IF(AA107="Flip",AR108,AQ108)</f>
        <v/>
      </c>
      <c r="AT108" s="13" t="str">
        <f>IF(AA107="Flip",AQ108,AR108)</f>
        <v/>
      </c>
      <c r="AU108" s="13" t="str">
        <f t="shared" si="34"/>
        <v/>
      </c>
      <c r="AW108" t="str">
        <f>IF(ISERROR(INDEX('CBB ESPN'!$N$4:$N$999,MATCH('CBB ESPN'!$S107,'CBB ESPN'!$M$4:$M$999,0)))*1=1,"",INDEX('CBB ESPN'!$N$4:$N$999,MATCH('CBB ESPN'!$S107,'CBB ESPN'!$M$4:$M$999,0)))</f>
        <v/>
      </c>
      <c r="AX108" t="str">
        <f>IF(ISERROR(INDEX('CBB ESPN'!$N$4:$N$999,MATCH('CBB ESPN'!$T107,'CBB ESPN'!$M$4:$M$999,0)))*1=1,"",INDEX('CBB ESPN'!$N$4:$N$999,MATCH('CBB ESPN'!$T107,'CBB ESPN'!$M$4:$M$999,0)))</f>
        <v/>
      </c>
      <c r="AY108" s="13" t="str">
        <f t="shared" si="40"/>
        <v/>
      </c>
      <c r="AZ108" s="13" t="str">
        <f t="shared" si="41"/>
        <v/>
      </c>
      <c r="BA108" s="13" t="str">
        <f t="shared" si="35"/>
        <v/>
      </c>
      <c r="BB108" s="13" t="str">
        <f t="shared" si="36"/>
        <v/>
      </c>
      <c r="BC108" s="13" t="str">
        <f t="shared" si="37"/>
        <v/>
      </c>
    </row>
    <row r="109" spans="12:55">
      <c r="L109" s="400"/>
      <c r="M109" t="s">
        <v>674</v>
      </c>
      <c r="N109" t="s">
        <v>1382</v>
      </c>
      <c r="O109" t="s">
        <v>1311</v>
      </c>
      <c r="P109" s="13" t="str">
        <f>'CBB Games'!S110</f>
        <v>0 v 0</v>
      </c>
      <c r="Q109" s="173" t="str">
        <f t="shared" si="38"/>
        <v/>
      </c>
      <c r="R109" s="173" t="str">
        <f t="shared" si="39"/>
        <v/>
      </c>
      <c r="S109" s="177"/>
      <c r="T109" s="16"/>
      <c r="U109" s="155"/>
      <c r="V109" s="16"/>
      <c r="W109" s="16"/>
      <c r="X109" s="16"/>
      <c r="Y109" s="176"/>
      <c r="Z109" s="176"/>
      <c r="AA109" s="176"/>
      <c r="AB109" s="13" t="b">
        <f>ISNUMBER(SEARCH($AB$3,X108))</f>
        <v>0</v>
      </c>
      <c r="AC109" s="13" t="b">
        <f>ISNUMBER(SEARCH(AC$3,X108))</f>
        <v>0</v>
      </c>
      <c r="AD109" s="13" t="b">
        <f>ISNUMBER(SEARCH(AD$3,X108))</f>
        <v>0</v>
      </c>
      <c r="AE109" s="13" t="b">
        <f>ISNUMBER(SEARCH(AE$3,Y108))</f>
        <v>0</v>
      </c>
      <c r="AG109" t="str">
        <f>IF(ISERROR(INDEX('CBB ESPN'!$N$4:$N$999,MATCH('CBB ESPN'!S108,'CBB ESPN'!$M$4:$M$999,0)))*1=1,"",INDEX('CBB ESPN'!$N$4:$N$999,MATCH('CBB ESPN'!S108,'CBB ESPN'!$M$4:$M$999,0)))</f>
        <v/>
      </c>
      <c r="AH109" t="str">
        <f>IF(ISERROR(INDEX('CBB ESPN'!$N$4:$N$999,MATCH('CBB ESPN'!T108,'CBB ESPN'!$M$4:$M$999,0)))*1=1,"",INDEX('CBB ESPN'!$N$4:$N$999,MATCH('CBB ESPN'!T108,'CBB ESPN'!$M$4:$M$999,0)))</f>
        <v/>
      </c>
      <c r="AI109" s="13" t="str">
        <f t="shared" si="25"/>
        <v/>
      </c>
      <c r="AJ109" s="13" t="str">
        <f t="shared" si="26"/>
        <v/>
      </c>
      <c r="AK109" s="13" t="str">
        <f>IF(AA108="Flip",AJ109,AI109)</f>
        <v/>
      </c>
      <c r="AL109" s="13" t="str">
        <f>IF(AA108="Flip",AI109,AJ109)</f>
        <v/>
      </c>
      <c r="AM109" s="13" t="str">
        <f t="shared" si="27"/>
        <v/>
      </c>
      <c r="AO109" t="str">
        <f>IF(ISERROR(INDEX('CBB ESPN'!$N$4:$N$999,MATCH('CBB ESPN'!$S108,'CBB ESPN'!$M$4:$M$999,0)))*1=1,"",INDEX('CBB ESPN'!$N$4:$N$999,MATCH('CBB ESPN'!$S108,'CBB ESPN'!$M$4:$M$999,0)))</f>
        <v/>
      </c>
      <c r="AP109" t="str">
        <f>IF(ISERROR(INDEX('CBB ESPN'!$N$4:$N$999,MATCH('CBB ESPN'!$T108,'CBB ESPN'!$M$4:$M$999,0)))*1=1,"",INDEX('CBB ESPN'!$N$4:$N$999,MATCH('CBB ESPN'!$T108,'CBB ESPN'!$M$4:$M$999,0)))</f>
        <v/>
      </c>
      <c r="AQ109" s="13" t="str">
        <f t="shared" si="32"/>
        <v/>
      </c>
      <c r="AR109" s="13" t="str">
        <f t="shared" si="33"/>
        <v/>
      </c>
      <c r="AS109" s="13" t="str">
        <f>IF(AA108="Flip",AR109,AQ109)</f>
        <v/>
      </c>
      <c r="AT109" s="13" t="str">
        <f>IF(AA108="Flip",AQ109,AR109)</f>
        <v/>
      </c>
      <c r="AU109" s="13" t="str">
        <f t="shared" si="34"/>
        <v/>
      </c>
      <c r="AW109" t="str">
        <f>IF(ISERROR(INDEX('CBB ESPN'!$N$4:$N$999,MATCH('CBB ESPN'!$S108,'CBB ESPN'!$M$4:$M$999,0)))*1=1,"",INDEX('CBB ESPN'!$N$4:$N$999,MATCH('CBB ESPN'!$S108,'CBB ESPN'!$M$4:$M$999,0)))</f>
        <v/>
      </c>
      <c r="AX109" t="str">
        <f>IF(ISERROR(INDEX('CBB ESPN'!$N$4:$N$999,MATCH('CBB ESPN'!$T108,'CBB ESPN'!$M$4:$M$999,0)))*1=1,"",INDEX('CBB ESPN'!$N$4:$N$999,MATCH('CBB ESPN'!$T108,'CBB ESPN'!$M$4:$M$999,0)))</f>
        <v/>
      </c>
      <c r="AY109" s="13" t="str">
        <f t="shared" si="40"/>
        <v/>
      </c>
      <c r="AZ109" s="13" t="str">
        <f t="shared" si="41"/>
        <v/>
      </c>
      <c r="BA109" s="13" t="str">
        <f t="shared" si="35"/>
        <v/>
      </c>
      <c r="BB109" s="13" t="str">
        <f t="shared" si="36"/>
        <v/>
      </c>
      <c r="BC109" s="13" t="str">
        <f t="shared" si="37"/>
        <v/>
      </c>
    </row>
    <row r="110" spans="12:55">
      <c r="L110" s="400"/>
      <c r="M110" t="s">
        <v>635</v>
      </c>
      <c r="N110" t="s">
        <v>1382</v>
      </c>
      <c r="O110" t="s">
        <v>1311</v>
      </c>
      <c r="P110" s="13" t="str">
        <f>'CBB Games'!S111</f>
        <v>0 v 0</v>
      </c>
      <c r="Q110" s="173" t="str">
        <f t="shared" si="38"/>
        <v/>
      </c>
      <c r="R110" s="173" t="str">
        <f t="shared" si="39"/>
        <v/>
      </c>
      <c r="S110" s="178"/>
      <c r="T110" s="156"/>
      <c r="U110" s="157"/>
      <c r="V110" s="156"/>
      <c r="W110" s="156"/>
      <c r="X110" s="156"/>
      <c r="Y110" s="174"/>
      <c r="Z110" s="174"/>
      <c r="AA110" s="174"/>
      <c r="AB110" s="13" t="b">
        <f>ISNUMBER(SEARCH($AB$3,X109))</f>
        <v>0</v>
      </c>
      <c r="AC110" s="13" t="b">
        <f>ISNUMBER(SEARCH(AC$3,X109))</f>
        <v>0</v>
      </c>
      <c r="AD110" s="13" t="b">
        <f>ISNUMBER(SEARCH(AD$3,X109))</f>
        <v>0</v>
      </c>
      <c r="AE110" s="13" t="b">
        <f>ISNUMBER(SEARCH(AE$3,Y109))</f>
        <v>0</v>
      </c>
      <c r="AG110" t="str">
        <f>IF(ISERROR(INDEX('CBB ESPN'!$N$4:$N$999,MATCH('CBB ESPN'!S109,'CBB ESPN'!$M$4:$M$999,0)))*1=1,"",INDEX('CBB ESPN'!$N$4:$N$999,MATCH('CBB ESPN'!S109,'CBB ESPN'!$M$4:$M$999,0)))</f>
        <v/>
      </c>
      <c r="AH110" t="str">
        <f>IF(ISERROR(INDEX('CBB ESPN'!$N$4:$N$999,MATCH('CBB ESPN'!T109,'CBB ESPN'!$M$4:$M$999,0)))*1=1,"",INDEX('CBB ESPN'!$N$4:$N$999,MATCH('CBB ESPN'!T109,'CBB ESPN'!$M$4:$M$999,0)))</f>
        <v/>
      </c>
      <c r="AI110" s="13" t="str">
        <f t="shared" si="25"/>
        <v/>
      </c>
      <c r="AJ110" s="13" t="str">
        <f t="shared" si="26"/>
        <v/>
      </c>
      <c r="AK110" s="13" t="str">
        <f>IF(AA109="Flip",AJ110,AI110)</f>
        <v/>
      </c>
      <c r="AL110" s="13" t="str">
        <f>IF(AA109="Flip",AI110,AJ110)</f>
        <v/>
      </c>
      <c r="AM110" s="13" t="str">
        <f t="shared" si="27"/>
        <v/>
      </c>
      <c r="AO110" t="str">
        <f>IF(ISERROR(INDEX('CBB ESPN'!$N$4:$N$999,MATCH('CBB ESPN'!$S109,'CBB ESPN'!$M$4:$M$999,0)))*1=1,"",INDEX('CBB ESPN'!$N$4:$N$999,MATCH('CBB ESPN'!$S109,'CBB ESPN'!$M$4:$M$999,0)))</f>
        <v/>
      </c>
      <c r="AP110" t="str">
        <f>IF(ISERROR(INDEX('CBB ESPN'!$N$4:$N$999,MATCH('CBB ESPN'!$T109,'CBB ESPN'!$M$4:$M$999,0)))*1=1,"",INDEX('CBB ESPN'!$N$4:$N$999,MATCH('CBB ESPN'!$T109,'CBB ESPN'!$M$4:$M$999,0)))</f>
        <v/>
      </c>
      <c r="AQ110" s="13" t="str">
        <f t="shared" si="32"/>
        <v/>
      </c>
      <c r="AR110" s="13" t="str">
        <f t="shared" si="33"/>
        <v/>
      </c>
      <c r="AS110" s="13" t="str">
        <f>IF(AA109="Flip",AR110,AQ110)</f>
        <v/>
      </c>
      <c r="AT110" s="13" t="str">
        <f>IF(AA109="Flip",AQ110,AR110)</f>
        <v/>
      </c>
      <c r="AU110" s="13" t="str">
        <f t="shared" si="34"/>
        <v/>
      </c>
      <c r="AW110" t="str">
        <f>IF(ISERROR(INDEX('CBB ESPN'!$N$4:$N$999,MATCH('CBB ESPN'!$S109,'CBB ESPN'!$M$4:$M$999,0)))*1=1,"",INDEX('CBB ESPN'!$N$4:$N$999,MATCH('CBB ESPN'!$S109,'CBB ESPN'!$M$4:$M$999,0)))</f>
        <v/>
      </c>
      <c r="AX110" t="str">
        <f>IF(ISERROR(INDEX('CBB ESPN'!$N$4:$N$999,MATCH('CBB ESPN'!$T109,'CBB ESPN'!$M$4:$M$999,0)))*1=1,"",INDEX('CBB ESPN'!$N$4:$N$999,MATCH('CBB ESPN'!$T109,'CBB ESPN'!$M$4:$M$999,0)))</f>
        <v/>
      </c>
      <c r="AY110" s="13" t="str">
        <f t="shared" si="40"/>
        <v/>
      </c>
      <c r="AZ110" s="13" t="str">
        <f t="shared" si="41"/>
        <v/>
      </c>
      <c r="BA110" s="13" t="str">
        <f t="shared" si="35"/>
        <v/>
      </c>
      <c r="BB110" s="13" t="str">
        <f t="shared" si="36"/>
        <v/>
      </c>
      <c r="BC110" s="13" t="str">
        <f t="shared" si="37"/>
        <v/>
      </c>
    </row>
    <row r="111" spans="12:55">
      <c r="L111" s="400"/>
      <c r="M111" t="s">
        <v>264</v>
      </c>
      <c r="N111" t="s">
        <v>1414</v>
      </c>
      <c r="O111" t="s">
        <v>1311</v>
      </c>
      <c r="P111" s="13" t="str">
        <f>'CBB Games'!S112</f>
        <v>0 v 0</v>
      </c>
      <c r="Q111" s="173" t="str">
        <f t="shared" si="38"/>
        <v/>
      </c>
      <c r="R111" s="173" t="str">
        <f t="shared" si="39"/>
        <v/>
      </c>
      <c r="S111" s="177"/>
      <c r="T111" s="16"/>
      <c r="U111" s="155"/>
      <c r="V111" s="16"/>
      <c r="W111" s="16"/>
      <c r="X111" s="16"/>
      <c r="Y111" s="176"/>
      <c r="Z111" s="176"/>
      <c r="AA111" s="176"/>
      <c r="AB111" s="13" t="b">
        <f>ISNUMBER(SEARCH($AB$3,X110))</f>
        <v>0</v>
      </c>
      <c r="AC111" s="13" t="b">
        <f>ISNUMBER(SEARCH(AC$3,X110))</f>
        <v>0</v>
      </c>
      <c r="AD111" s="13" t="b">
        <f>ISNUMBER(SEARCH(AD$3,X110))</f>
        <v>0</v>
      </c>
      <c r="AE111" s="13" t="b">
        <f>ISNUMBER(SEARCH(AE$3,Y110))</f>
        <v>0</v>
      </c>
      <c r="AG111" t="str">
        <f>IF(ISERROR(INDEX('CBB ESPN'!$N$4:$N$999,MATCH('CBB ESPN'!S110,'CBB ESPN'!$M$4:$M$999,0)))*1=1,"",INDEX('CBB ESPN'!$N$4:$N$999,MATCH('CBB ESPN'!S110,'CBB ESPN'!$M$4:$M$999,0)))</f>
        <v/>
      </c>
      <c r="AH111" t="str">
        <f>IF(ISERROR(INDEX('CBB ESPN'!$N$4:$N$999,MATCH('CBB ESPN'!T110,'CBB ESPN'!$M$4:$M$999,0)))*1=1,"",INDEX('CBB ESPN'!$N$4:$N$999,MATCH('CBB ESPN'!T110,'CBB ESPN'!$M$4:$M$999,0)))</f>
        <v/>
      </c>
      <c r="AI111" s="13" t="str">
        <f t="shared" si="25"/>
        <v/>
      </c>
      <c r="AJ111" s="13" t="str">
        <f t="shared" si="26"/>
        <v/>
      </c>
      <c r="AK111" s="13" t="str">
        <f>IF(AA110="Flip",AJ111,AI111)</f>
        <v/>
      </c>
      <c r="AL111" s="13" t="str">
        <f>IF(AA110="Flip",AI111,AJ111)</f>
        <v/>
      </c>
      <c r="AM111" s="13" t="str">
        <f t="shared" si="27"/>
        <v/>
      </c>
      <c r="AO111" t="str">
        <f>IF(ISERROR(INDEX('CBB ESPN'!$N$4:$N$999,MATCH('CBB ESPN'!$S110,'CBB ESPN'!$M$4:$M$999,0)))*1=1,"",INDEX('CBB ESPN'!$N$4:$N$999,MATCH('CBB ESPN'!$S110,'CBB ESPN'!$M$4:$M$999,0)))</f>
        <v/>
      </c>
      <c r="AP111" t="str">
        <f>IF(ISERROR(INDEX('CBB ESPN'!$N$4:$N$999,MATCH('CBB ESPN'!$T110,'CBB ESPN'!$M$4:$M$999,0)))*1=1,"",INDEX('CBB ESPN'!$N$4:$N$999,MATCH('CBB ESPN'!$T110,'CBB ESPN'!$M$4:$M$999,0)))</f>
        <v/>
      </c>
      <c r="AQ111" s="13" t="str">
        <f t="shared" si="32"/>
        <v/>
      </c>
      <c r="AR111" s="13" t="str">
        <f t="shared" si="33"/>
        <v/>
      </c>
      <c r="AS111" s="13" t="str">
        <f>IF(AA110="Flip",AR111,AQ111)</f>
        <v/>
      </c>
      <c r="AT111" s="13" t="str">
        <f>IF(AA110="Flip",AQ111,AR111)</f>
        <v/>
      </c>
      <c r="AU111" s="13" t="str">
        <f t="shared" si="34"/>
        <v/>
      </c>
      <c r="AW111" t="str">
        <f>IF(ISERROR(INDEX('CBB ESPN'!$N$4:$N$999,MATCH('CBB ESPN'!$S110,'CBB ESPN'!$M$4:$M$999,0)))*1=1,"",INDEX('CBB ESPN'!$N$4:$N$999,MATCH('CBB ESPN'!$S110,'CBB ESPN'!$M$4:$M$999,0)))</f>
        <v/>
      </c>
      <c r="AX111" t="str">
        <f>IF(ISERROR(INDEX('CBB ESPN'!$N$4:$N$999,MATCH('CBB ESPN'!$T110,'CBB ESPN'!$M$4:$M$999,0)))*1=1,"",INDEX('CBB ESPN'!$N$4:$N$999,MATCH('CBB ESPN'!$T110,'CBB ESPN'!$M$4:$M$999,0)))</f>
        <v/>
      </c>
      <c r="AY111" s="13" t="str">
        <f t="shared" si="40"/>
        <v/>
      </c>
      <c r="AZ111" s="13" t="str">
        <f t="shared" si="41"/>
        <v/>
      </c>
      <c r="BA111" s="13" t="str">
        <f t="shared" si="35"/>
        <v/>
      </c>
      <c r="BB111" s="13" t="str">
        <f t="shared" si="36"/>
        <v/>
      </c>
      <c r="BC111" s="13" t="str">
        <f t="shared" si="37"/>
        <v/>
      </c>
    </row>
    <row r="112" spans="12:55">
      <c r="L112" s="400"/>
      <c r="M112" t="s">
        <v>265</v>
      </c>
      <c r="N112" t="s">
        <v>1414</v>
      </c>
      <c r="O112" t="s">
        <v>1311</v>
      </c>
      <c r="P112" s="13" t="str">
        <f>'CBB Games'!S113</f>
        <v>0 v 0</v>
      </c>
      <c r="Q112" s="173" t="str">
        <f t="shared" si="38"/>
        <v/>
      </c>
      <c r="R112" s="173" t="str">
        <f t="shared" si="39"/>
        <v/>
      </c>
      <c r="S112" s="178"/>
      <c r="T112" s="156"/>
      <c r="U112" s="157"/>
      <c r="V112" s="156"/>
      <c r="W112" s="156"/>
      <c r="X112" s="156"/>
      <c r="Y112" s="174"/>
      <c r="Z112" s="174"/>
      <c r="AA112" s="174"/>
      <c r="AB112" s="13" t="b">
        <f>ISNUMBER(SEARCH($AB$3,X111))</f>
        <v>0</v>
      </c>
      <c r="AC112" s="13" t="b">
        <f>ISNUMBER(SEARCH(AC$3,X111))</f>
        <v>0</v>
      </c>
      <c r="AD112" s="13" t="b">
        <f>ISNUMBER(SEARCH(AD$3,X111))</f>
        <v>0</v>
      </c>
      <c r="AE112" s="13" t="b">
        <f>ISNUMBER(SEARCH(AE$3,Y111))</f>
        <v>0</v>
      </c>
      <c r="AG112" t="str">
        <f>IF(ISERROR(INDEX('CBB ESPN'!$N$4:$N$999,MATCH('CBB ESPN'!S111,'CBB ESPN'!$M$4:$M$999,0)))*1=1,"",INDEX('CBB ESPN'!$N$4:$N$999,MATCH('CBB ESPN'!S111,'CBB ESPN'!$M$4:$M$999,0)))</f>
        <v/>
      </c>
      <c r="AH112" t="str">
        <f>IF(ISERROR(INDEX('CBB ESPN'!$N$4:$N$999,MATCH('CBB ESPN'!T111,'CBB ESPN'!$M$4:$M$999,0)))*1=1,"",INDEX('CBB ESPN'!$N$4:$N$999,MATCH('CBB ESPN'!T111,'CBB ESPN'!$M$4:$M$999,0)))</f>
        <v/>
      </c>
      <c r="AI112" s="13" t="str">
        <f t="shared" si="25"/>
        <v/>
      </c>
      <c r="AJ112" s="13" t="str">
        <f t="shared" si="26"/>
        <v/>
      </c>
      <c r="AK112" s="13" t="str">
        <f>IF(AA111="Flip",AJ112,AI112)</f>
        <v/>
      </c>
      <c r="AL112" s="13" t="str">
        <f>IF(AA111="Flip",AI112,AJ112)</f>
        <v/>
      </c>
      <c r="AM112" s="13" t="str">
        <f t="shared" si="27"/>
        <v/>
      </c>
      <c r="AO112" t="str">
        <f>IF(ISERROR(INDEX('CBB ESPN'!$N$4:$N$999,MATCH('CBB ESPN'!$S111,'CBB ESPN'!$M$4:$M$999,0)))*1=1,"",INDEX('CBB ESPN'!$N$4:$N$999,MATCH('CBB ESPN'!$S111,'CBB ESPN'!$M$4:$M$999,0)))</f>
        <v/>
      </c>
      <c r="AP112" t="str">
        <f>IF(ISERROR(INDEX('CBB ESPN'!$N$4:$N$999,MATCH('CBB ESPN'!$T111,'CBB ESPN'!$M$4:$M$999,0)))*1=1,"",INDEX('CBB ESPN'!$N$4:$N$999,MATCH('CBB ESPN'!$T111,'CBB ESPN'!$M$4:$M$999,0)))</f>
        <v/>
      </c>
      <c r="AQ112" s="13" t="str">
        <f t="shared" si="32"/>
        <v/>
      </c>
      <c r="AR112" s="13" t="str">
        <f t="shared" si="33"/>
        <v/>
      </c>
      <c r="AS112" s="13" t="str">
        <f>IF(AA111="Flip",AR112,AQ112)</f>
        <v/>
      </c>
      <c r="AT112" s="13" t="str">
        <f>IF(AA111="Flip",AQ112,AR112)</f>
        <v/>
      </c>
      <c r="AU112" s="13" t="str">
        <f t="shared" si="34"/>
        <v/>
      </c>
      <c r="AW112" t="str">
        <f>IF(ISERROR(INDEX('CBB ESPN'!$N$4:$N$999,MATCH('CBB ESPN'!$S111,'CBB ESPN'!$M$4:$M$999,0)))*1=1,"",INDEX('CBB ESPN'!$N$4:$N$999,MATCH('CBB ESPN'!$S111,'CBB ESPN'!$M$4:$M$999,0)))</f>
        <v/>
      </c>
      <c r="AX112" t="str">
        <f>IF(ISERROR(INDEX('CBB ESPN'!$N$4:$N$999,MATCH('CBB ESPN'!$T111,'CBB ESPN'!$M$4:$M$999,0)))*1=1,"",INDEX('CBB ESPN'!$N$4:$N$999,MATCH('CBB ESPN'!$T111,'CBB ESPN'!$M$4:$M$999,0)))</f>
        <v/>
      </c>
      <c r="AY112" s="13" t="str">
        <f t="shared" si="40"/>
        <v/>
      </c>
      <c r="AZ112" s="13" t="str">
        <f t="shared" si="41"/>
        <v/>
      </c>
      <c r="BA112" s="13" t="str">
        <f t="shared" si="35"/>
        <v/>
      </c>
      <c r="BB112" s="13" t="str">
        <f t="shared" si="36"/>
        <v/>
      </c>
      <c r="BC112" s="13" t="str">
        <f t="shared" si="37"/>
        <v/>
      </c>
    </row>
    <row r="113" spans="12:55">
      <c r="L113" s="400"/>
      <c r="M113" t="s">
        <v>407</v>
      </c>
      <c r="N113" t="s">
        <v>1414</v>
      </c>
      <c r="O113" t="s">
        <v>1311</v>
      </c>
      <c r="P113" s="13" t="str">
        <f>'CBB Games'!S114</f>
        <v>0 v 0</v>
      </c>
      <c r="Q113" s="173" t="str">
        <f t="shared" si="38"/>
        <v/>
      </c>
      <c r="R113" s="173" t="str">
        <f t="shared" si="39"/>
        <v/>
      </c>
      <c r="S113" s="177"/>
      <c r="T113" s="16"/>
      <c r="U113" s="155"/>
      <c r="V113" s="16"/>
      <c r="W113" s="16"/>
      <c r="X113" s="16"/>
      <c r="Y113" s="175"/>
      <c r="Z113" s="175"/>
      <c r="AA113" s="175"/>
      <c r="AB113" s="13" t="b">
        <f>ISNUMBER(SEARCH($AB$3,X112))</f>
        <v>0</v>
      </c>
      <c r="AC113" s="13" t="b">
        <f>ISNUMBER(SEARCH(AC$3,X112))</f>
        <v>0</v>
      </c>
      <c r="AD113" s="13" t="b">
        <f>ISNUMBER(SEARCH(AD$3,X112))</f>
        <v>0</v>
      </c>
      <c r="AE113" s="13" t="b">
        <f>ISNUMBER(SEARCH(AE$3,Y112))</f>
        <v>0</v>
      </c>
      <c r="AG113" t="str">
        <f>IF(ISERROR(INDEX('CBB ESPN'!$N$4:$N$999,MATCH('CBB ESPN'!S112,'CBB ESPN'!$M$4:$M$999,0)))*1=1,"",INDEX('CBB ESPN'!$N$4:$N$999,MATCH('CBB ESPN'!S112,'CBB ESPN'!$M$4:$M$999,0)))</f>
        <v/>
      </c>
      <c r="AH113" t="str">
        <f>IF(ISERROR(INDEX('CBB ESPN'!$N$4:$N$999,MATCH('CBB ESPN'!T112,'CBB ESPN'!$M$4:$M$999,0)))*1=1,"",INDEX('CBB ESPN'!$N$4:$N$999,MATCH('CBB ESPN'!T112,'CBB ESPN'!$M$4:$M$999,0)))</f>
        <v/>
      </c>
      <c r="AI113" s="13" t="str">
        <f t="shared" ref="AI113:AI176" si="42">IF(ISNUMBER(SEARCH($AI$3,AG113)),"Team NJ","")</f>
        <v/>
      </c>
      <c r="AJ113" s="13" t="str">
        <f t="shared" ref="AJ113:AJ176" si="43">IF(ISNUMBER(SEARCH($AJ$3,AH113)),"Team NJ","")</f>
        <v/>
      </c>
      <c r="AK113" s="13" t="str">
        <f>IF(AA112="Flip",AJ113,AI113)</f>
        <v/>
      </c>
      <c r="AL113" s="13" t="str">
        <f>IF(AA112="Flip",AI113,AJ113)</f>
        <v/>
      </c>
      <c r="AM113" s="13" t="str">
        <f t="shared" ref="AM113:AM176" si="44">IF(ISNUMBER(SEARCH("TRUE",AB113)),"Played in NJ","")</f>
        <v/>
      </c>
      <c r="AO113" t="str">
        <f>IF(ISERROR(INDEX('CBB ESPN'!$N$4:$N$999,MATCH('CBB ESPN'!$S112,'CBB ESPN'!$M$4:$M$999,0)))*1=1,"",INDEX('CBB ESPN'!$N$4:$N$999,MATCH('CBB ESPN'!$S112,'CBB ESPN'!$M$4:$M$999,0)))</f>
        <v/>
      </c>
      <c r="AP113" t="str">
        <f>IF(ISERROR(INDEX('CBB ESPN'!$N$4:$N$999,MATCH('CBB ESPN'!$T112,'CBB ESPN'!$M$4:$M$999,0)))*1=1,"",INDEX('CBB ESPN'!$N$4:$N$999,MATCH('CBB ESPN'!$T112,'CBB ESPN'!$M$4:$M$999,0)))</f>
        <v/>
      </c>
      <c r="AQ113" s="13" t="str">
        <f t="shared" si="32"/>
        <v/>
      </c>
      <c r="AR113" s="13" t="str">
        <f t="shared" si="33"/>
        <v/>
      </c>
      <c r="AS113" s="13" t="str">
        <f>IF(AA112="Flip",AR113,AQ113)</f>
        <v/>
      </c>
      <c r="AT113" s="13" t="str">
        <f>IF(AA112="Flip",AQ113,AR113)</f>
        <v/>
      </c>
      <c r="AU113" s="13" t="str">
        <f t="shared" si="34"/>
        <v/>
      </c>
      <c r="AW113" t="str">
        <f>IF(ISERROR(INDEX('CBB ESPN'!$N$4:$N$999,MATCH('CBB ESPN'!$S112,'CBB ESPN'!$M$4:$M$999,0)))*1=1,"",INDEX('CBB ESPN'!$N$4:$N$999,MATCH('CBB ESPN'!$S112,'CBB ESPN'!$M$4:$M$999,0)))</f>
        <v/>
      </c>
      <c r="AX113" t="str">
        <f>IF(ISERROR(INDEX('CBB ESPN'!$N$4:$N$999,MATCH('CBB ESPN'!$T112,'CBB ESPN'!$M$4:$M$999,0)))*1=1,"",INDEX('CBB ESPN'!$N$4:$N$999,MATCH('CBB ESPN'!$T112,'CBB ESPN'!$M$4:$M$999,0)))</f>
        <v/>
      </c>
      <c r="AY113" s="13" t="str">
        <f t="shared" si="40"/>
        <v/>
      </c>
      <c r="AZ113" s="13" t="str">
        <f t="shared" si="41"/>
        <v/>
      </c>
      <c r="BA113" s="13" t="str">
        <f t="shared" si="35"/>
        <v/>
      </c>
      <c r="BB113" s="13" t="str">
        <f t="shared" si="36"/>
        <v/>
      </c>
      <c r="BC113" s="13" t="str">
        <f t="shared" si="37"/>
        <v/>
      </c>
    </row>
    <row r="114" spans="12:55">
      <c r="L114" s="400"/>
      <c r="M114" t="s">
        <v>266</v>
      </c>
      <c r="N114" t="s">
        <v>1414</v>
      </c>
      <c r="O114" t="s">
        <v>1311</v>
      </c>
      <c r="P114" s="13" t="str">
        <f>'CBB Games'!S115</f>
        <v>0 v 0</v>
      </c>
      <c r="Q114" s="173" t="str">
        <f t="shared" si="38"/>
        <v/>
      </c>
      <c r="R114" s="173" t="str">
        <f t="shared" si="39"/>
        <v/>
      </c>
      <c r="S114" s="178"/>
      <c r="T114" s="156"/>
      <c r="U114" s="157"/>
      <c r="V114" s="156"/>
      <c r="W114" s="156"/>
      <c r="X114" s="156"/>
      <c r="Y114" s="174"/>
      <c r="Z114" s="174"/>
      <c r="AA114" s="174"/>
      <c r="AB114" s="13" t="b">
        <f>ISNUMBER(SEARCH($AB$3,X113))</f>
        <v>0</v>
      </c>
      <c r="AC114" s="13" t="b">
        <f>ISNUMBER(SEARCH(AC$3,X113))</f>
        <v>0</v>
      </c>
      <c r="AD114" s="13" t="b">
        <f>ISNUMBER(SEARCH(AD$3,X113))</f>
        <v>0</v>
      </c>
      <c r="AE114" s="13" t="b">
        <f>ISNUMBER(SEARCH(AE$3,Y113))</f>
        <v>0</v>
      </c>
      <c r="AG114" t="str">
        <f>IF(ISERROR(INDEX('CBB ESPN'!$N$4:$N$999,MATCH('CBB ESPN'!S113,'CBB ESPN'!$M$4:$M$999,0)))*1=1,"",INDEX('CBB ESPN'!$N$4:$N$999,MATCH('CBB ESPN'!S113,'CBB ESPN'!$M$4:$M$999,0)))</f>
        <v/>
      </c>
      <c r="AH114" t="str">
        <f>IF(ISERROR(INDEX('CBB ESPN'!$N$4:$N$999,MATCH('CBB ESPN'!T113,'CBB ESPN'!$M$4:$M$999,0)))*1=1,"",INDEX('CBB ESPN'!$N$4:$N$999,MATCH('CBB ESPN'!T113,'CBB ESPN'!$M$4:$M$999,0)))</f>
        <v/>
      </c>
      <c r="AI114" s="13" t="str">
        <f t="shared" si="42"/>
        <v/>
      </c>
      <c r="AJ114" s="13" t="str">
        <f t="shared" si="43"/>
        <v/>
      </c>
      <c r="AK114" s="13" t="str">
        <f>IF(AA113="Flip",AJ114,AI114)</f>
        <v/>
      </c>
      <c r="AL114" s="13" t="str">
        <f>IF(AA113="Flip",AI114,AJ114)</f>
        <v/>
      </c>
      <c r="AM114" s="13" t="str">
        <f t="shared" si="44"/>
        <v/>
      </c>
      <c r="AO114" t="str">
        <f>IF(ISERROR(INDEX('CBB ESPN'!$N$4:$N$999,MATCH('CBB ESPN'!$S113,'CBB ESPN'!$M$4:$M$999,0)))*1=1,"",INDEX('CBB ESPN'!$N$4:$N$999,MATCH('CBB ESPN'!$S113,'CBB ESPN'!$M$4:$M$999,0)))</f>
        <v/>
      </c>
      <c r="AP114" t="str">
        <f>IF(ISERROR(INDEX('CBB ESPN'!$N$4:$N$999,MATCH('CBB ESPN'!$T113,'CBB ESPN'!$M$4:$M$999,0)))*1=1,"",INDEX('CBB ESPN'!$N$4:$N$999,MATCH('CBB ESPN'!$T113,'CBB ESPN'!$M$4:$M$999,0)))</f>
        <v/>
      </c>
      <c r="AQ114" s="13" t="str">
        <f t="shared" si="32"/>
        <v/>
      </c>
      <c r="AR114" s="13" t="str">
        <f t="shared" si="33"/>
        <v/>
      </c>
      <c r="AS114" s="13" t="str">
        <f>IF(AA113="Flip",AR114,AQ114)</f>
        <v/>
      </c>
      <c r="AT114" s="13" t="str">
        <f>IF(AA113="Flip",AQ114,AR114)</f>
        <v/>
      </c>
      <c r="AU114" s="13" t="str">
        <f t="shared" si="34"/>
        <v/>
      </c>
      <c r="AW114" t="str">
        <f>IF(ISERROR(INDEX('CBB ESPN'!$N$4:$N$999,MATCH('CBB ESPN'!$S113,'CBB ESPN'!$M$4:$M$999,0)))*1=1,"",INDEX('CBB ESPN'!$N$4:$N$999,MATCH('CBB ESPN'!$S113,'CBB ESPN'!$M$4:$M$999,0)))</f>
        <v/>
      </c>
      <c r="AX114" t="str">
        <f>IF(ISERROR(INDEX('CBB ESPN'!$N$4:$N$999,MATCH('CBB ESPN'!$T113,'CBB ESPN'!$M$4:$M$999,0)))*1=1,"",INDEX('CBB ESPN'!$N$4:$N$999,MATCH('CBB ESPN'!$T113,'CBB ESPN'!$M$4:$M$999,0)))</f>
        <v/>
      </c>
      <c r="AY114" s="13" t="str">
        <f t="shared" si="40"/>
        <v/>
      </c>
      <c r="AZ114" s="13" t="str">
        <f t="shared" si="41"/>
        <v/>
      </c>
      <c r="BA114" s="13" t="str">
        <f t="shared" si="35"/>
        <v/>
      </c>
      <c r="BB114" s="13" t="str">
        <f t="shared" si="36"/>
        <v/>
      </c>
      <c r="BC114" s="13" t="str">
        <f t="shared" si="37"/>
        <v/>
      </c>
    </row>
    <row r="115" spans="12:55">
      <c r="L115" s="400"/>
      <c r="M115" t="s">
        <v>962</v>
      </c>
      <c r="N115" t="s">
        <v>1413</v>
      </c>
      <c r="O115" t="s">
        <v>1311</v>
      </c>
      <c r="P115" s="13" t="str">
        <f>'CBB Games'!S116</f>
        <v>0 v 0</v>
      </c>
      <c r="Q115" s="173" t="str">
        <f t="shared" si="38"/>
        <v/>
      </c>
      <c r="R115" s="173" t="str">
        <f t="shared" si="39"/>
        <v/>
      </c>
      <c r="S115" s="177"/>
      <c r="T115" s="16"/>
      <c r="U115" s="155"/>
      <c r="V115" s="16"/>
      <c r="W115" s="16"/>
      <c r="X115" s="16"/>
      <c r="Y115" s="176"/>
      <c r="Z115" s="176"/>
      <c r="AA115" s="176"/>
      <c r="AB115" s="13" t="b">
        <f>ISNUMBER(SEARCH($AB$3,X114))</f>
        <v>0</v>
      </c>
      <c r="AC115" s="13" t="b">
        <f>ISNUMBER(SEARCH(AC$3,X114))</f>
        <v>0</v>
      </c>
      <c r="AD115" s="13" t="b">
        <f>ISNUMBER(SEARCH(AD$3,X114))</f>
        <v>0</v>
      </c>
      <c r="AE115" s="13" t="b">
        <f>ISNUMBER(SEARCH(AE$3,Y114))</f>
        <v>0</v>
      </c>
      <c r="AG115" t="str">
        <f>IF(ISERROR(INDEX('CBB ESPN'!$N$4:$N$999,MATCH('CBB ESPN'!S114,'CBB ESPN'!$M$4:$M$999,0)))*1=1,"",INDEX('CBB ESPN'!$N$4:$N$999,MATCH('CBB ESPN'!S114,'CBB ESPN'!$M$4:$M$999,0)))</f>
        <v/>
      </c>
      <c r="AH115" t="str">
        <f>IF(ISERROR(INDEX('CBB ESPN'!$N$4:$N$999,MATCH('CBB ESPN'!T114,'CBB ESPN'!$M$4:$M$999,0)))*1=1,"",INDEX('CBB ESPN'!$N$4:$N$999,MATCH('CBB ESPN'!T114,'CBB ESPN'!$M$4:$M$999,0)))</f>
        <v/>
      </c>
      <c r="AI115" s="13" t="str">
        <f t="shared" si="42"/>
        <v/>
      </c>
      <c r="AJ115" s="13" t="str">
        <f t="shared" si="43"/>
        <v/>
      </c>
      <c r="AK115" s="13" t="str">
        <f>IF(AA114="Flip",AJ115,AI115)</f>
        <v/>
      </c>
      <c r="AL115" s="13" t="str">
        <f>IF(AA114="Flip",AI115,AJ115)</f>
        <v/>
      </c>
      <c r="AM115" s="13" t="str">
        <f t="shared" si="44"/>
        <v/>
      </c>
      <c r="AO115" t="str">
        <f>IF(ISERROR(INDEX('CBB ESPN'!$N$4:$N$999,MATCH('CBB ESPN'!$S114,'CBB ESPN'!$M$4:$M$999,0)))*1=1,"",INDEX('CBB ESPN'!$N$4:$N$999,MATCH('CBB ESPN'!$S114,'CBB ESPN'!$M$4:$M$999,0)))</f>
        <v/>
      </c>
      <c r="AP115" t="str">
        <f>IF(ISERROR(INDEX('CBB ESPN'!$N$4:$N$999,MATCH('CBB ESPN'!$T114,'CBB ESPN'!$M$4:$M$999,0)))*1=1,"",INDEX('CBB ESPN'!$N$4:$N$999,MATCH('CBB ESPN'!$T114,'CBB ESPN'!$M$4:$M$999,0)))</f>
        <v/>
      </c>
      <c r="AQ115" s="13" t="str">
        <f t="shared" si="32"/>
        <v/>
      </c>
      <c r="AR115" s="13" t="str">
        <f t="shared" si="33"/>
        <v/>
      </c>
      <c r="AS115" s="13" t="str">
        <f>IF(AA114="Flip",AR115,AQ115)</f>
        <v/>
      </c>
      <c r="AT115" s="13" t="str">
        <f>IF(AA114="Flip",AQ115,AR115)</f>
        <v/>
      </c>
      <c r="AU115" s="13" t="str">
        <f t="shared" si="34"/>
        <v/>
      </c>
      <c r="AW115" t="str">
        <f>IF(ISERROR(INDEX('CBB ESPN'!$N$4:$N$999,MATCH('CBB ESPN'!$S114,'CBB ESPN'!$M$4:$M$999,0)))*1=1,"",INDEX('CBB ESPN'!$N$4:$N$999,MATCH('CBB ESPN'!$S114,'CBB ESPN'!$M$4:$M$999,0)))</f>
        <v/>
      </c>
      <c r="AX115" t="str">
        <f>IF(ISERROR(INDEX('CBB ESPN'!$N$4:$N$999,MATCH('CBB ESPN'!$T114,'CBB ESPN'!$M$4:$M$999,0)))*1=1,"",INDEX('CBB ESPN'!$N$4:$N$999,MATCH('CBB ESPN'!$T114,'CBB ESPN'!$M$4:$M$999,0)))</f>
        <v/>
      </c>
      <c r="AY115" s="13" t="str">
        <f t="shared" si="40"/>
        <v/>
      </c>
      <c r="AZ115" s="13" t="str">
        <f t="shared" si="41"/>
        <v/>
      </c>
      <c r="BA115" s="13" t="str">
        <f t="shared" si="35"/>
        <v/>
      </c>
      <c r="BB115" s="13" t="str">
        <f t="shared" si="36"/>
        <v/>
      </c>
      <c r="BC115" s="13" t="str">
        <f t="shared" si="37"/>
        <v/>
      </c>
    </row>
    <row r="116" spans="12:55">
      <c r="L116" s="400"/>
      <c r="M116" t="s">
        <v>1235</v>
      </c>
      <c r="N116" t="s">
        <v>1416</v>
      </c>
      <c r="O116" t="s">
        <v>1311</v>
      </c>
      <c r="P116" s="13" t="str">
        <f>'CBB Games'!S117</f>
        <v>0 v 0</v>
      </c>
      <c r="Q116" s="173" t="str">
        <f t="shared" si="38"/>
        <v/>
      </c>
      <c r="R116" s="173" t="str">
        <f t="shared" si="39"/>
        <v/>
      </c>
      <c r="S116" s="178"/>
      <c r="T116" s="156"/>
      <c r="U116" s="157"/>
      <c r="V116" s="156"/>
      <c r="W116" s="156"/>
      <c r="X116" s="156"/>
      <c r="Y116" s="174"/>
      <c r="Z116" s="174"/>
      <c r="AA116" s="174"/>
      <c r="AB116" s="13" t="b">
        <f>ISNUMBER(SEARCH($AB$3,X115))</f>
        <v>0</v>
      </c>
      <c r="AC116" s="13" t="b">
        <f>ISNUMBER(SEARCH(AC$3,X115))</f>
        <v>0</v>
      </c>
      <c r="AD116" s="13" t="b">
        <f>ISNUMBER(SEARCH(AD$3,X115))</f>
        <v>0</v>
      </c>
      <c r="AE116" s="13" t="b">
        <f>ISNUMBER(SEARCH(AE$3,Y115))</f>
        <v>0</v>
      </c>
      <c r="AG116" t="str">
        <f>IF(ISERROR(INDEX('CBB ESPN'!$N$4:$N$999,MATCH('CBB ESPN'!S115,'CBB ESPN'!$M$4:$M$999,0)))*1=1,"",INDEX('CBB ESPN'!$N$4:$N$999,MATCH('CBB ESPN'!S115,'CBB ESPN'!$M$4:$M$999,0)))</f>
        <v/>
      </c>
      <c r="AH116" t="str">
        <f>IF(ISERROR(INDEX('CBB ESPN'!$N$4:$N$999,MATCH('CBB ESPN'!T115,'CBB ESPN'!$M$4:$M$999,0)))*1=1,"",INDEX('CBB ESPN'!$N$4:$N$999,MATCH('CBB ESPN'!T115,'CBB ESPN'!$M$4:$M$999,0)))</f>
        <v/>
      </c>
      <c r="AI116" s="13" t="str">
        <f t="shared" si="42"/>
        <v/>
      </c>
      <c r="AJ116" s="13" t="str">
        <f t="shared" si="43"/>
        <v/>
      </c>
      <c r="AK116" s="13" t="str">
        <f>IF(AA115="Flip",AJ116,AI116)</f>
        <v/>
      </c>
      <c r="AL116" s="13" t="str">
        <f>IF(AA115="Flip",AI116,AJ116)</f>
        <v/>
      </c>
      <c r="AM116" s="13" t="str">
        <f t="shared" si="44"/>
        <v/>
      </c>
      <c r="AO116" t="str">
        <f>IF(ISERROR(INDEX('CBB ESPN'!$N$4:$N$999,MATCH('CBB ESPN'!$S115,'CBB ESPN'!$M$4:$M$999,0)))*1=1,"",INDEX('CBB ESPN'!$N$4:$N$999,MATCH('CBB ESPN'!$S115,'CBB ESPN'!$M$4:$M$999,0)))</f>
        <v/>
      </c>
      <c r="AP116" t="str">
        <f>IF(ISERROR(INDEX('CBB ESPN'!$N$4:$N$999,MATCH('CBB ESPN'!$T115,'CBB ESPN'!$M$4:$M$999,0)))*1=1,"",INDEX('CBB ESPN'!$N$4:$N$999,MATCH('CBB ESPN'!$T115,'CBB ESPN'!$M$4:$M$999,0)))</f>
        <v/>
      </c>
      <c r="AQ116" s="13" t="str">
        <f t="shared" si="32"/>
        <v/>
      </c>
      <c r="AR116" s="13" t="str">
        <f t="shared" si="33"/>
        <v/>
      </c>
      <c r="AS116" s="13" t="str">
        <f>IF(AA115="Flip",AR116,AQ116)</f>
        <v/>
      </c>
      <c r="AT116" s="13" t="str">
        <f>IF(AA115="Flip",AQ116,AR116)</f>
        <v/>
      </c>
      <c r="AU116" s="13" t="str">
        <f t="shared" si="34"/>
        <v/>
      </c>
      <c r="AW116" t="str">
        <f>IF(ISERROR(INDEX('CBB ESPN'!$N$4:$N$999,MATCH('CBB ESPN'!$S115,'CBB ESPN'!$M$4:$M$999,0)))*1=1,"",INDEX('CBB ESPN'!$N$4:$N$999,MATCH('CBB ESPN'!$S115,'CBB ESPN'!$M$4:$M$999,0)))</f>
        <v/>
      </c>
      <c r="AX116" t="str">
        <f>IF(ISERROR(INDEX('CBB ESPN'!$N$4:$N$999,MATCH('CBB ESPN'!$T115,'CBB ESPN'!$M$4:$M$999,0)))*1=1,"",INDEX('CBB ESPN'!$N$4:$N$999,MATCH('CBB ESPN'!$T115,'CBB ESPN'!$M$4:$M$999,0)))</f>
        <v/>
      </c>
      <c r="AY116" s="13" t="str">
        <f t="shared" si="40"/>
        <v/>
      </c>
      <c r="AZ116" s="13" t="str">
        <f t="shared" si="41"/>
        <v/>
      </c>
      <c r="BA116" s="13" t="str">
        <f t="shared" si="35"/>
        <v/>
      </c>
      <c r="BB116" s="13" t="str">
        <f t="shared" si="36"/>
        <v/>
      </c>
      <c r="BC116" s="13" t="str">
        <f t="shared" si="37"/>
        <v/>
      </c>
    </row>
    <row r="117" spans="12:55">
      <c r="L117" s="400"/>
      <c r="M117" t="s">
        <v>803</v>
      </c>
      <c r="N117" t="s">
        <v>1383</v>
      </c>
      <c r="O117" t="s">
        <v>1311</v>
      </c>
      <c r="P117" s="13" t="str">
        <f>'CBB Games'!S118</f>
        <v>0 v 0</v>
      </c>
      <c r="Q117" s="173" t="str">
        <f t="shared" si="38"/>
        <v/>
      </c>
      <c r="R117" s="173" t="str">
        <f t="shared" si="39"/>
        <v/>
      </c>
      <c r="S117" s="177"/>
      <c r="T117" s="16"/>
      <c r="U117" s="155"/>
      <c r="V117" s="16"/>
      <c r="W117" s="16"/>
      <c r="X117" s="16"/>
      <c r="Y117" s="176"/>
      <c r="Z117" s="176"/>
      <c r="AA117" s="176"/>
      <c r="AB117" s="13" t="b">
        <f>ISNUMBER(SEARCH($AB$3,X116))</f>
        <v>0</v>
      </c>
      <c r="AC117" s="13" t="b">
        <f>ISNUMBER(SEARCH(AC$3,X116))</f>
        <v>0</v>
      </c>
      <c r="AD117" s="13" t="b">
        <f>ISNUMBER(SEARCH(AD$3,X116))</f>
        <v>0</v>
      </c>
      <c r="AE117" s="13" t="b">
        <f>ISNUMBER(SEARCH(AE$3,Y116))</f>
        <v>0</v>
      </c>
      <c r="AG117" t="str">
        <f>IF(ISERROR(INDEX('CBB ESPN'!$N$4:$N$999,MATCH('CBB ESPN'!S116,'CBB ESPN'!$M$4:$M$999,0)))*1=1,"",INDEX('CBB ESPN'!$N$4:$N$999,MATCH('CBB ESPN'!S116,'CBB ESPN'!$M$4:$M$999,0)))</f>
        <v/>
      </c>
      <c r="AH117" t="str">
        <f>IF(ISERROR(INDEX('CBB ESPN'!$N$4:$N$999,MATCH('CBB ESPN'!T116,'CBB ESPN'!$M$4:$M$999,0)))*1=1,"",INDEX('CBB ESPN'!$N$4:$N$999,MATCH('CBB ESPN'!T116,'CBB ESPN'!$M$4:$M$999,0)))</f>
        <v/>
      </c>
      <c r="AI117" s="13" t="str">
        <f t="shared" si="42"/>
        <v/>
      </c>
      <c r="AJ117" s="13" t="str">
        <f t="shared" si="43"/>
        <v/>
      </c>
      <c r="AK117" s="13" t="str">
        <f>IF(AA116="Flip",AJ117,AI117)</f>
        <v/>
      </c>
      <c r="AL117" s="13" t="str">
        <f>IF(AA116="Flip",AI117,AJ117)</f>
        <v/>
      </c>
      <c r="AM117" s="13" t="str">
        <f t="shared" si="44"/>
        <v/>
      </c>
      <c r="AO117" t="str">
        <f>IF(ISERROR(INDEX('CBB ESPN'!$N$4:$N$999,MATCH('CBB ESPN'!$S116,'CBB ESPN'!$M$4:$M$999,0)))*1=1,"",INDEX('CBB ESPN'!$N$4:$N$999,MATCH('CBB ESPN'!$S116,'CBB ESPN'!$M$4:$M$999,0)))</f>
        <v/>
      </c>
      <c r="AP117" t="str">
        <f>IF(ISERROR(INDEX('CBB ESPN'!$N$4:$N$999,MATCH('CBB ESPN'!$T116,'CBB ESPN'!$M$4:$M$999,0)))*1=1,"",INDEX('CBB ESPN'!$N$4:$N$999,MATCH('CBB ESPN'!$T116,'CBB ESPN'!$M$4:$M$999,0)))</f>
        <v/>
      </c>
      <c r="AQ117" s="13" t="str">
        <f t="shared" si="32"/>
        <v/>
      </c>
      <c r="AR117" s="13" t="str">
        <f t="shared" si="33"/>
        <v/>
      </c>
      <c r="AS117" s="13" t="str">
        <f>IF(AA116="Flip",AR117,AQ117)</f>
        <v/>
      </c>
      <c r="AT117" s="13" t="str">
        <f>IF(AA116="Flip",AQ117,AR117)</f>
        <v/>
      </c>
      <c r="AU117" s="13" t="str">
        <f t="shared" si="34"/>
        <v/>
      </c>
      <c r="AW117" t="str">
        <f>IF(ISERROR(INDEX('CBB ESPN'!$N$4:$N$999,MATCH('CBB ESPN'!$S116,'CBB ESPN'!$M$4:$M$999,0)))*1=1,"",INDEX('CBB ESPN'!$N$4:$N$999,MATCH('CBB ESPN'!$S116,'CBB ESPN'!$M$4:$M$999,0)))</f>
        <v/>
      </c>
      <c r="AX117" t="str">
        <f>IF(ISERROR(INDEX('CBB ESPN'!$N$4:$N$999,MATCH('CBB ESPN'!$T116,'CBB ESPN'!$M$4:$M$999,0)))*1=1,"",INDEX('CBB ESPN'!$N$4:$N$999,MATCH('CBB ESPN'!$T116,'CBB ESPN'!$M$4:$M$999,0)))</f>
        <v/>
      </c>
      <c r="AY117" s="13" t="str">
        <f t="shared" si="40"/>
        <v/>
      </c>
      <c r="AZ117" s="13" t="str">
        <f t="shared" si="41"/>
        <v/>
      </c>
      <c r="BA117" s="13" t="str">
        <f t="shared" si="35"/>
        <v/>
      </c>
      <c r="BB117" s="13" t="str">
        <f t="shared" si="36"/>
        <v/>
      </c>
      <c r="BC117" s="13" t="str">
        <f t="shared" si="37"/>
        <v/>
      </c>
    </row>
    <row r="118" spans="12:55">
      <c r="L118" s="400"/>
      <c r="M118" t="s">
        <v>1262</v>
      </c>
      <c r="N118" t="s">
        <v>1383</v>
      </c>
      <c r="P118" s="13" t="str">
        <f>'CBB Games'!S119</f>
        <v>0 v 0</v>
      </c>
      <c r="Q118" s="173" t="str">
        <f t="shared" si="38"/>
        <v/>
      </c>
      <c r="R118" s="173" t="str">
        <f t="shared" si="39"/>
        <v/>
      </c>
      <c r="S118" s="178"/>
      <c r="T118" s="156"/>
      <c r="U118" s="157"/>
      <c r="V118" s="156"/>
      <c r="W118" s="156"/>
      <c r="X118" s="156"/>
      <c r="Y118" s="174"/>
      <c r="Z118" s="174"/>
      <c r="AA118" s="174"/>
      <c r="AB118" s="13" t="b">
        <f>ISNUMBER(SEARCH($AB$3,X117))</f>
        <v>0</v>
      </c>
      <c r="AC118" s="13" t="b">
        <f>ISNUMBER(SEARCH(AC$3,X117))</f>
        <v>0</v>
      </c>
      <c r="AD118" s="13" t="b">
        <f>ISNUMBER(SEARCH(AD$3,X117))</f>
        <v>0</v>
      </c>
      <c r="AE118" s="13" t="b">
        <f>ISNUMBER(SEARCH(AE$3,Y117))</f>
        <v>0</v>
      </c>
      <c r="AG118" t="str">
        <f>IF(ISERROR(INDEX('CBB ESPN'!$N$4:$N$999,MATCH('CBB ESPN'!S117,'CBB ESPN'!$M$4:$M$999,0)))*1=1,"",INDEX('CBB ESPN'!$N$4:$N$999,MATCH('CBB ESPN'!S117,'CBB ESPN'!$M$4:$M$999,0)))</f>
        <v/>
      </c>
      <c r="AH118" t="str">
        <f>IF(ISERROR(INDEX('CBB ESPN'!$N$4:$N$999,MATCH('CBB ESPN'!T117,'CBB ESPN'!$M$4:$M$999,0)))*1=1,"",INDEX('CBB ESPN'!$N$4:$N$999,MATCH('CBB ESPN'!T117,'CBB ESPN'!$M$4:$M$999,0)))</f>
        <v/>
      </c>
      <c r="AI118" s="13" t="str">
        <f t="shared" si="42"/>
        <v/>
      </c>
      <c r="AJ118" s="13" t="str">
        <f t="shared" si="43"/>
        <v/>
      </c>
      <c r="AK118" s="13" t="str">
        <f>IF(AA117="Flip",AJ118,AI118)</f>
        <v/>
      </c>
      <c r="AL118" s="13" t="str">
        <f>IF(AA117="Flip",AI118,AJ118)</f>
        <v/>
      </c>
      <c r="AM118" s="13" t="str">
        <f t="shared" si="44"/>
        <v/>
      </c>
      <c r="AO118" t="str">
        <f>IF(ISERROR(INDEX('CBB ESPN'!$N$4:$N$999,MATCH('CBB ESPN'!$S117,'CBB ESPN'!$M$4:$M$999,0)))*1=1,"",INDEX('CBB ESPN'!$N$4:$N$999,MATCH('CBB ESPN'!$S117,'CBB ESPN'!$M$4:$M$999,0)))</f>
        <v/>
      </c>
      <c r="AP118" t="str">
        <f>IF(ISERROR(INDEX('CBB ESPN'!$N$4:$N$999,MATCH('CBB ESPN'!$T117,'CBB ESPN'!$M$4:$M$999,0)))*1=1,"",INDEX('CBB ESPN'!$N$4:$N$999,MATCH('CBB ESPN'!$T117,'CBB ESPN'!$M$4:$M$999,0)))</f>
        <v/>
      </c>
      <c r="AQ118" s="13" t="str">
        <f t="shared" si="32"/>
        <v/>
      </c>
      <c r="AR118" s="13" t="str">
        <f t="shared" si="33"/>
        <v/>
      </c>
      <c r="AS118" s="13" t="str">
        <f>IF(AA117="Flip",AR118,AQ118)</f>
        <v/>
      </c>
      <c r="AT118" s="13" t="str">
        <f>IF(AA117="Flip",AQ118,AR118)</f>
        <v/>
      </c>
      <c r="AU118" s="13" t="str">
        <f t="shared" si="34"/>
        <v/>
      </c>
      <c r="AW118" t="str">
        <f>IF(ISERROR(INDEX('CBB ESPN'!$N$4:$N$999,MATCH('CBB ESPN'!$S117,'CBB ESPN'!$M$4:$M$999,0)))*1=1,"",INDEX('CBB ESPN'!$N$4:$N$999,MATCH('CBB ESPN'!$S117,'CBB ESPN'!$M$4:$M$999,0)))</f>
        <v/>
      </c>
      <c r="AX118" t="str">
        <f>IF(ISERROR(INDEX('CBB ESPN'!$N$4:$N$999,MATCH('CBB ESPN'!$T117,'CBB ESPN'!$M$4:$M$999,0)))*1=1,"",INDEX('CBB ESPN'!$N$4:$N$999,MATCH('CBB ESPN'!$T117,'CBB ESPN'!$M$4:$M$999,0)))</f>
        <v/>
      </c>
      <c r="AY118" s="13" t="str">
        <f t="shared" si="40"/>
        <v/>
      </c>
      <c r="AZ118" s="13" t="str">
        <f t="shared" si="41"/>
        <v/>
      </c>
      <c r="BA118" s="13" t="str">
        <f t="shared" si="35"/>
        <v/>
      </c>
      <c r="BB118" s="13" t="str">
        <f t="shared" si="36"/>
        <v/>
      </c>
      <c r="BC118" s="13" t="str">
        <f t="shared" si="37"/>
        <v/>
      </c>
    </row>
    <row r="119" spans="12:55">
      <c r="L119" s="400"/>
      <c r="M119" t="s">
        <v>1137</v>
      </c>
      <c r="N119" t="s">
        <v>1415</v>
      </c>
      <c r="O119" t="s">
        <v>1311</v>
      </c>
      <c r="P119" s="13" t="str">
        <f>'CBB Games'!S120</f>
        <v>0 v 0</v>
      </c>
      <c r="Q119" s="173" t="str">
        <f t="shared" si="38"/>
        <v/>
      </c>
      <c r="R119" s="173" t="str">
        <f t="shared" si="39"/>
        <v/>
      </c>
      <c r="S119" s="177"/>
      <c r="T119" s="16"/>
      <c r="U119" s="155"/>
      <c r="V119" s="16"/>
      <c r="W119" s="16"/>
      <c r="X119" s="16"/>
      <c r="Y119" s="176"/>
      <c r="Z119" s="176"/>
      <c r="AA119" s="176"/>
      <c r="AB119" s="13" t="b">
        <f>ISNUMBER(SEARCH($AB$3,X118))</f>
        <v>0</v>
      </c>
      <c r="AC119" s="13" t="b">
        <f>ISNUMBER(SEARCH(AC$3,X118))</f>
        <v>0</v>
      </c>
      <c r="AD119" s="13" t="b">
        <f>ISNUMBER(SEARCH(AD$3,X118))</f>
        <v>0</v>
      </c>
      <c r="AE119" s="13" t="b">
        <f>ISNUMBER(SEARCH(AE$3,Y118))</f>
        <v>0</v>
      </c>
      <c r="AG119" t="str">
        <f>IF(ISERROR(INDEX('CBB ESPN'!$N$4:$N$999,MATCH('CBB ESPN'!S118,'CBB ESPN'!$M$4:$M$999,0)))*1=1,"",INDEX('CBB ESPN'!$N$4:$N$999,MATCH('CBB ESPN'!S118,'CBB ESPN'!$M$4:$M$999,0)))</f>
        <v/>
      </c>
      <c r="AH119" t="str">
        <f>IF(ISERROR(INDEX('CBB ESPN'!$N$4:$N$999,MATCH('CBB ESPN'!T118,'CBB ESPN'!$M$4:$M$999,0)))*1=1,"",INDEX('CBB ESPN'!$N$4:$N$999,MATCH('CBB ESPN'!T118,'CBB ESPN'!$M$4:$M$999,0)))</f>
        <v/>
      </c>
      <c r="AI119" s="13" t="str">
        <f t="shared" si="42"/>
        <v/>
      </c>
      <c r="AJ119" s="13" t="str">
        <f t="shared" si="43"/>
        <v/>
      </c>
      <c r="AK119" s="13" t="str">
        <f>IF(AA118="Flip",AJ119,AI119)</f>
        <v/>
      </c>
      <c r="AL119" s="13" t="str">
        <f>IF(AA118="Flip",AI119,AJ119)</f>
        <v/>
      </c>
      <c r="AM119" s="13" t="str">
        <f t="shared" si="44"/>
        <v/>
      </c>
      <c r="AO119" t="str">
        <f>IF(ISERROR(INDEX('CBB ESPN'!$N$4:$N$999,MATCH('CBB ESPN'!$S118,'CBB ESPN'!$M$4:$M$999,0)))*1=1,"",INDEX('CBB ESPN'!$N$4:$N$999,MATCH('CBB ESPN'!$S118,'CBB ESPN'!$M$4:$M$999,0)))</f>
        <v/>
      </c>
      <c r="AP119" t="str">
        <f>IF(ISERROR(INDEX('CBB ESPN'!$N$4:$N$999,MATCH('CBB ESPN'!$T118,'CBB ESPN'!$M$4:$M$999,0)))*1=1,"",INDEX('CBB ESPN'!$N$4:$N$999,MATCH('CBB ESPN'!$T118,'CBB ESPN'!$M$4:$M$999,0)))</f>
        <v/>
      </c>
      <c r="AQ119" s="13" t="str">
        <f t="shared" si="32"/>
        <v/>
      </c>
      <c r="AR119" s="13" t="str">
        <f t="shared" si="33"/>
        <v/>
      </c>
      <c r="AS119" s="13" t="str">
        <f>IF(AA118="Flip",AR119,AQ119)</f>
        <v/>
      </c>
      <c r="AT119" s="13" t="str">
        <f>IF(AA118="Flip",AQ119,AR119)</f>
        <v/>
      </c>
      <c r="AU119" s="13" t="str">
        <f t="shared" si="34"/>
        <v/>
      </c>
      <c r="AW119" t="str">
        <f>IF(ISERROR(INDEX('CBB ESPN'!$N$4:$N$999,MATCH('CBB ESPN'!$S118,'CBB ESPN'!$M$4:$M$999,0)))*1=1,"",INDEX('CBB ESPN'!$N$4:$N$999,MATCH('CBB ESPN'!$S118,'CBB ESPN'!$M$4:$M$999,0)))</f>
        <v/>
      </c>
      <c r="AX119" t="str">
        <f>IF(ISERROR(INDEX('CBB ESPN'!$N$4:$N$999,MATCH('CBB ESPN'!$T118,'CBB ESPN'!$M$4:$M$999,0)))*1=1,"",INDEX('CBB ESPN'!$N$4:$N$999,MATCH('CBB ESPN'!$T118,'CBB ESPN'!$M$4:$M$999,0)))</f>
        <v/>
      </c>
      <c r="AY119" s="13" t="str">
        <f t="shared" si="40"/>
        <v/>
      </c>
      <c r="AZ119" s="13" t="str">
        <f t="shared" si="41"/>
        <v/>
      </c>
      <c r="BA119" s="13" t="str">
        <f t="shared" si="35"/>
        <v/>
      </c>
      <c r="BB119" s="13" t="str">
        <f t="shared" si="36"/>
        <v/>
      </c>
      <c r="BC119" s="13" t="str">
        <f t="shared" si="37"/>
        <v/>
      </c>
    </row>
    <row r="120" spans="12:55">
      <c r="L120" s="400"/>
      <c r="M120" t="s">
        <v>519</v>
      </c>
      <c r="N120" t="s">
        <v>1401</v>
      </c>
      <c r="O120" t="s">
        <v>1311</v>
      </c>
      <c r="P120" s="13" t="str">
        <f>'CBB Games'!S121</f>
        <v>0 v 0</v>
      </c>
      <c r="Q120" s="173" t="str">
        <f t="shared" si="38"/>
        <v/>
      </c>
      <c r="R120" s="173" t="str">
        <f t="shared" si="39"/>
        <v/>
      </c>
      <c r="S120" s="178"/>
      <c r="T120" s="156"/>
      <c r="U120" s="157"/>
      <c r="V120" s="156"/>
      <c r="W120" s="156"/>
      <c r="X120" s="156"/>
      <c r="Y120" s="174"/>
      <c r="Z120" s="174"/>
      <c r="AA120" s="174"/>
      <c r="AB120" s="13" t="b">
        <f>ISNUMBER(SEARCH($AB$3,X119))</f>
        <v>0</v>
      </c>
      <c r="AC120" s="13" t="b">
        <f>ISNUMBER(SEARCH(AC$3,X119))</f>
        <v>0</v>
      </c>
      <c r="AD120" s="13" t="b">
        <f>ISNUMBER(SEARCH(AD$3,X119))</f>
        <v>0</v>
      </c>
      <c r="AE120" s="13" t="b">
        <f>ISNUMBER(SEARCH(AE$3,Y119))</f>
        <v>0</v>
      </c>
      <c r="AG120" t="str">
        <f>IF(ISERROR(INDEX('CBB ESPN'!$N$4:$N$999,MATCH('CBB ESPN'!S119,'CBB ESPN'!$M$4:$M$999,0)))*1=1,"",INDEX('CBB ESPN'!$N$4:$N$999,MATCH('CBB ESPN'!S119,'CBB ESPN'!$M$4:$M$999,0)))</f>
        <v/>
      </c>
      <c r="AH120" t="str">
        <f>IF(ISERROR(INDEX('CBB ESPN'!$N$4:$N$999,MATCH('CBB ESPN'!T119,'CBB ESPN'!$M$4:$M$999,0)))*1=1,"",INDEX('CBB ESPN'!$N$4:$N$999,MATCH('CBB ESPN'!T119,'CBB ESPN'!$M$4:$M$999,0)))</f>
        <v/>
      </c>
      <c r="AI120" s="13" t="str">
        <f t="shared" si="42"/>
        <v/>
      </c>
      <c r="AJ120" s="13" t="str">
        <f t="shared" si="43"/>
        <v/>
      </c>
      <c r="AK120" s="13" t="str">
        <f>IF(AA119="Flip",AJ120,AI120)</f>
        <v/>
      </c>
      <c r="AL120" s="13" t="str">
        <f>IF(AA119="Flip",AI120,AJ120)</f>
        <v/>
      </c>
      <c r="AM120" s="13" t="str">
        <f t="shared" si="44"/>
        <v/>
      </c>
      <c r="AO120" t="str">
        <f>IF(ISERROR(INDEX('CBB ESPN'!$N$4:$N$999,MATCH('CBB ESPN'!$S119,'CBB ESPN'!$M$4:$M$999,0)))*1=1,"",INDEX('CBB ESPN'!$N$4:$N$999,MATCH('CBB ESPN'!$S119,'CBB ESPN'!$M$4:$M$999,0)))</f>
        <v/>
      </c>
      <c r="AP120" t="str">
        <f>IF(ISERROR(INDEX('CBB ESPN'!$N$4:$N$999,MATCH('CBB ESPN'!$T119,'CBB ESPN'!$M$4:$M$999,0)))*1=1,"",INDEX('CBB ESPN'!$N$4:$N$999,MATCH('CBB ESPN'!$T119,'CBB ESPN'!$M$4:$M$999,0)))</f>
        <v/>
      </c>
      <c r="AQ120" s="13" t="str">
        <f t="shared" si="32"/>
        <v/>
      </c>
      <c r="AR120" s="13" t="str">
        <f t="shared" si="33"/>
        <v/>
      </c>
      <c r="AS120" s="13" t="str">
        <f>IF(AA119="Flip",AR120,AQ120)</f>
        <v/>
      </c>
      <c r="AT120" s="13" t="str">
        <f>IF(AA119="Flip",AQ120,AR120)</f>
        <v/>
      </c>
      <c r="AU120" s="13" t="str">
        <f t="shared" si="34"/>
        <v/>
      </c>
      <c r="AW120" t="str">
        <f>IF(ISERROR(INDEX('CBB ESPN'!$N$4:$N$999,MATCH('CBB ESPN'!$S119,'CBB ESPN'!$M$4:$M$999,0)))*1=1,"",INDEX('CBB ESPN'!$N$4:$N$999,MATCH('CBB ESPN'!$S119,'CBB ESPN'!$M$4:$M$999,0)))</f>
        <v/>
      </c>
      <c r="AX120" t="str">
        <f>IF(ISERROR(INDEX('CBB ESPN'!$N$4:$N$999,MATCH('CBB ESPN'!$T119,'CBB ESPN'!$M$4:$M$999,0)))*1=1,"",INDEX('CBB ESPN'!$N$4:$N$999,MATCH('CBB ESPN'!$T119,'CBB ESPN'!$M$4:$M$999,0)))</f>
        <v/>
      </c>
      <c r="AY120" s="13" t="str">
        <f t="shared" si="40"/>
        <v/>
      </c>
      <c r="AZ120" s="13" t="str">
        <f t="shared" si="41"/>
        <v/>
      </c>
      <c r="BA120" s="13" t="str">
        <f t="shared" si="35"/>
        <v/>
      </c>
      <c r="BB120" s="13" t="str">
        <f t="shared" si="36"/>
        <v/>
      </c>
      <c r="BC120" s="13" t="str">
        <f t="shared" si="37"/>
        <v/>
      </c>
    </row>
    <row r="121" spans="12:55">
      <c r="L121" s="400"/>
      <c r="M121" t="s">
        <v>773</v>
      </c>
      <c r="N121" t="s">
        <v>1396</v>
      </c>
      <c r="P121" s="13" t="str">
        <f>'CBB Games'!S122</f>
        <v>0 v 0</v>
      </c>
      <c r="Q121" s="173" t="str">
        <f t="shared" si="38"/>
        <v/>
      </c>
      <c r="R121" s="173" t="str">
        <f t="shared" si="39"/>
        <v/>
      </c>
      <c r="S121" s="177"/>
      <c r="T121" s="16"/>
      <c r="U121" s="155"/>
      <c r="V121" s="16"/>
      <c r="W121" s="16"/>
      <c r="X121" s="16"/>
      <c r="Y121" s="176"/>
      <c r="Z121" s="176"/>
      <c r="AA121" s="176"/>
      <c r="AB121" s="13" t="b">
        <f>ISNUMBER(SEARCH($AB$3,X120))</f>
        <v>0</v>
      </c>
      <c r="AC121" s="13" t="b">
        <f>ISNUMBER(SEARCH(AC$3,X120))</f>
        <v>0</v>
      </c>
      <c r="AD121" s="13" t="b">
        <f>ISNUMBER(SEARCH(AD$3,X120))</f>
        <v>0</v>
      </c>
      <c r="AE121" s="13" t="b">
        <f>ISNUMBER(SEARCH(AE$3,Y120))</f>
        <v>0</v>
      </c>
      <c r="AG121" t="str">
        <f>IF(ISERROR(INDEX('CBB ESPN'!$N$4:$N$999,MATCH('CBB ESPN'!S120,'CBB ESPN'!$M$4:$M$999,0)))*1=1,"",INDEX('CBB ESPN'!$N$4:$N$999,MATCH('CBB ESPN'!S120,'CBB ESPN'!$M$4:$M$999,0)))</f>
        <v/>
      </c>
      <c r="AH121" t="str">
        <f>IF(ISERROR(INDEX('CBB ESPN'!$N$4:$N$999,MATCH('CBB ESPN'!T120,'CBB ESPN'!$M$4:$M$999,0)))*1=1,"",INDEX('CBB ESPN'!$N$4:$N$999,MATCH('CBB ESPN'!T120,'CBB ESPN'!$M$4:$M$999,0)))</f>
        <v/>
      </c>
      <c r="AI121" s="13" t="str">
        <f t="shared" si="42"/>
        <v/>
      </c>
      <c r="AJ121" s="13" t="str">
        <f t="shared" si="43"/>
        <v/>
      </c>
      <c r="AK121" s="13" t="str">
        <f>IF(AA120="Flip",AJ121,AI121)</f>
        <v/>
      </c>
      <c r="AL121" s="13" t="str">
        <f>IF(AA120="Flip",AI121,AJ121)</f>
        <v/>
      </c>
      <c r="AM121" s="13" t="str">
        <f t="shared" si="44"/>
        <v/>
      </c>
      <c r="AO121" t="str">
        <f>IF(ISERROR(INDEX('CBB ESPN'!$N$4:$N$999,MATCH('CBB ESPN'!$S120,'CBB ESPN'!$M$4:$M$999,0)))*1=1,"",INDEX('CBB ESPN'!$N$4:$N$999,MATCH('CBB ESPN'!$S120,'CBB ESPN'!$M$4:$M$999,0)))</f>
        <v/>
      </c>
      <c r="AP121" t="str">
        <f>IF(ISERROR(INDEX('CBB ESPN'!$N$4:$N$999,MATCH('CBB ESPN'!$T120,'CBB ESPN'!$M$4:$M$999,0)))*1=1,"",INDEX('CBB ESPN'!$N$4:$N$999,MATCH('CBB ESPN'!$T120,'CBB ESPN'!$M$4:$M$999,0)))</f>
        <v/>
      </c>
      <c r="AQ121" s="13" t="str">
        <f t="shared" si="32"/>
        <v/>
      </c>
      <c r="AR121" s="13" t="str">
        <f t="shared" si="33"/>
        <v/>
      </c>
      <c r="AS121" s="13" t="str">
        <f>IF(AA120="Flip",AR121,AQ121)</f>
        <v/>
      </c>
      <c r="AT121" s="13" t="str">
        <f>IF(AA120="Flip",AQ121,AR121)</f>
        <v/>
      </c>
      <c r="AU121" s="13" t="str">
        <f t="shared" si="34"/>
        <v/>
      </c>
      <c r="AW121" t="str">
        <f>IF(ISERROR(INDEX('CBB ESPN'!$N$4:$N$999,MATCH('CBB ESPN'!$S120,'CBB ESPN'!$M$4:$M$999,0)))*1=1,"",INDEX('CBB ESPN'!$N$4:$N$999,MATCH('CBB ESPN'!$S120,'CBB ESPN'!$M$4:$M$999,0)))</f>
        <v/>
      </c>
      <c r="AX121" t="str">
        <f>IF(ISERROR(INDEX('CBB ESPN'!$N$4:$N$999,MATCH('CBB ESPN'!$T120,'CBB ESPN'!$M$4:$M$999,0)))*1=1,"",INDEX('CBB ESPN'!$N$4:$N$999,MATCH('CBB ESPN'!$T120,'CBB ESPN'!$M$4:$M$999,0)))</f>
        <v/>
      </c>
      <c r="AY121" s="13" t="str">
        <f t="shared" si="40"/>
        <v/>
      </c>
      <c r="AZ121" s="13" t="str">
        <f t="shared" si="41"/>
        <v/>
      </c>
      <c r="BA121" s="13" t="str">
        <f t="shared" si="35"/>
        <v/>
      </c>
      <c r="BB121" s="13" t="str">
        <f t="shared" si="36"/>
        <v/>
      </c>
      <c r="BC121" s="13" t="str">
        <f t="shared" si="37"/>
        <v/>
      </c>
    </row>
    <row r="122" spans="12:55">
      <c r="L122" s="400"/>
      <c r="M122" t="s">
        <v>1445</v>
      </c>
      <c r="N122" t="s">
        <v>1404</v>
      </c>
      <c r="P122" s="13" t="str">
        <f>'CBB Games'!S123</f>
        <v>0 v 0</v>
      </c>
      <c r="Q122" s="173" t="str">
        <f t="shared" si="38"/>
        <v/>
      </c>
      <c r="R122" s="173" t="str">
        <f t="shared" si="39"/>
        <v/>
      </c>
      <c r="S122" s="178"/>
      <c r="T122" s="156"/>
      <c r="U122" s="157"/>
      <c r="V122" s="156"/>
      <c r="W122" s="156"/>
      <c r="X122" s="156"/>
      <c r="Y122" s="174"/>
      <c r="Z122" s="174"/>
      <c r="AA122" s="174"/>
      <c r="AB122" s="13" t="b">
        <f>ISNUMBER(SEARCH($AB$3,X121))</f>
        <v>0</v>
      </c>
      <c r="AC122" s="13" t="b">
        <f>ISNUMBER(SEARCH(AC$3,X121))</f>
        <v>0</v>
      </c>
      <c r="AD122" s="13" t="b">
        <f>ISNUMBER(SEARCH(AD$3,X121))</f>
        <v>0</v>
      </c>
      <c r="AE122" s="13" t="b">
        <f>ISNUMBER(SEARCH(AE$3,Y121))</f>
        <v>0</v>
      </c>
      <c r="AG122" t="str">
        <f>IF(ISERROR(INDEX('CBB ESPN'!$N$4:$N$999,MATCH('CBB ESPN'!S121,'CBB ESPN'!$M$4:$M$999,0)))*1=1,"",INDEX('CBB ESPN'!$N$4:$N$999,MATCH('CBB ESPN'!S121,'CBB ESPN'!$M$4:$M$999,0)))</f>
        <v/>
      </c>
      <c r="AH122" t="str">
        <f>IF(ISERROR(INDEX('CBB ESPN'!$N$4:$N$999,MATCH('CBB ESPN'!T121,'CBB ESPN'!$M$4:$M$999,0)))*1=1,"",INDEX('CBB ESPN'!$N$4:$N$999,MATCH('CBB ESPN'!T121,'CBB ESPN'!$M$4:$M$999,0)))</f>
        <v/>
      </c>
      <c r="AI122" s="13" t="str">
        <f t="shared" si="42"/>
        <v/>
      </c>
      <c r="AJ122" s="13" t="str">
        <f t="shared" si="43"/>
        <v/>
      </c>
      <c r="AK122" s="13" t="str">
        <f>IF(AA121="Flip",AJ122,AI122)</f>
        <v/>
      </c>
      <c r="AL122" s="13" t="str">
        <f>IF(AA121="Flip",AI122,AJ122)</f>
        <v/>
      </c>
      <c r="AM122" s="13" t="str">
        <f t="shared" si="44"/>
        <v/>
      </c>
      <c r="AO122" t="str">
        <f>IF(ISERROR(INDEX('CBB ESPN'!$N$4:$N$999,MATCH('CBB ESPN'!$S121,'CBB ESPN'!$M$4:$M$999,0)))*1=1,"",INDEX('CBB ESPN'!$N$4:$N$999,MATCH('CBB ESPN'!$S121,'CBB ESPN'!$M$4:$M$999,0)))</f>
        <v/>
      </c>
      <c r="AP122" t="str">
        <f>IF(ISERROR(INDEX('CBB ESPN'!$N$4:$N$999,MATCH('CBB ESPN'!$T121,'CBB ESPN'!$M$4:$M$999,0)))*1=1,"",INDEX('CBB ESPN'!$N$4:$N$999,MATCH('CBB ESPN'!$T121,'CBB ESPN'!$M$4:$M$999,0)))</f>
        <v/>
      </c>
      <c r="AQ122" s="13" t="str">
        <f t="shared" si="32"/>
        <v/>
      </c>
      <c r="AR122" s="13" t="str">
        <f t="shared" si="33"/>
        <v/>
      </c>
      <c r="AS122" s="13" t="str">
        <f>IF(AA121="Flip",AR122,AQ122)</f>
        <v/>
      </c>
      <c r="AT122" s="13" t="str">
        <f>IF(AA121="Flip",AQ122,AR122)</f>
        <v/>
      </c>
      <c r="AU122" s="13" t="str">
        <f t="shared" si="34"/>
        <v/>
      </c>
      <c r="AW122" t="str">
        <f>IF(ISERROR(INDEX('CBB ESPN'!$N$4:$N$999,MATCH('CBB ESPN'!$S121,'CBB ESPN'!$M$4:$M$999,0)))*1=1,"",INDEX('CBB ESPN'!$N$4:$N$999,MATCH('CBB ESPN'!$S121,'CBB ESPN'!$M$4:$M$999,0)))</f>
        <v/>
      </c>
      <c r="AX122" t="str">
        <f>IF(ISERROR(INDEX('CBB ESPN'!$N$4:$N$999,MATCH('CBB ESPN'!$T121,'CBB ESPN'!$M$4:$M$999,0)))*1=1,"",INDEX('CBB ESPN'!$N$4:$N$999,MATCH('CBB ESPN'!$T121,'CBB ESPN'!$M$4:$M$999,0)))</f>
        <v/>
      </c>
      <c r="AY122" s="13" t="str">
        <f t="shared" si="40"/>
        <v/>
      </c>
      <c r="AZ122" s="13" t="str">
        <f t="shared" si="41"/>
        <v/>
      </c>
      <c r="BA122" s="13" t="str">
        <f t="shared" si="35"/>
        <v/>
      </c>
      <c r="BB122" s="13" t="str">
        <f t="shared" si="36"/>
        <v/>
      </c>
      <c r="BC122" s="13" t="str">
        <f t="shared" si="37"/>
        <v/>
      </c>
    </row>
    <row r="123" spans="12:55">
      <c r="L123" s="400"/>
      <c r="M123" t="s">
        <v>1263</v>
      </c>
      <c r="N123" t="s">
        <v>1404</v>
      </c>
      <c r="P123" s="13" t="str">
        <f>'CBB Games'!S124</f>
        <v>0 v 0</v>
      </c>
      <c r="Q123" s="173" t="str">
        <f t="shared" si="38"/>
        <v/>
      </c>
      <c r="R123" s="173" t="str">
        <f t="shared" si="39"/>
        <v/>
      </c>
      <c r="S123" s="177"/>
      <c r="T123" s="16"/>
      <c r="U123" s="155"/>
      <c r="V123" s="16"/>
      <c r="W123" s="16"/>
      <c r="X123" s="16"/>
      <c r="Y123" s="175"/>
      <c r="Z123" s="175"/>
      <c r="AA123" s="175"/>
      <c r="AB123" s="13" t="b">
        <f>ISNUMBER(SEARCH($AB$3,X122))</f>
        <v>0</v>
      </c>
      <c r="AC123" s="13" t="b">
        <f>ISNUMBER(SEARCH(AC$3,X122))</f>
        <v>0</v>
      </c>
      <c r="AD123" s="13" t="b">
        <f>ISNUMBER(SEARCH(AD$3,X122))</f>
        <v>0</v>
      </c>
      <c r="AE123" s="13" t="b">
        <f>ISNUMBER(SEARCH(AE$3,Y122))</f>
        <v>0</v>
      </c>
      <c r="AG123" t="str">
        <f>IF(ISERROR(INDEX('CBB ESPN'!$N$4:$N$999,MATCH('CBB ESPN'!S122,'CBB ESPN'!$M$4:$M$999,0)))*1=1,"",INDEX('CBB ESPN'!$N$4:$N$999,MATCH('CBB ESPN'!S122,'CBB ESPN'!$M$4:$M$999,0)))</f>
        <v/>
      </c>
      <c r="AH123" t="str">
        <f>IF(ISERROR(INDEX('CBB ESPN'!$N$4:$N$999,MATCH('CBB ESPN'!T122,'CBB ESPN'!$M$4:$M$999,0)))*1=1,"",INDEX('CBB ESPN'!$N$4:$N$999,MATCH('CBB ESPN'!T122,'CBB ESPN'!$M$4:$M$999,0)))</f>
        <v/>
      </c>
      <c r="AI123" s="13" t="str">
        <f t="shared" si="42"/>
        <v/>
      </c>
      <c r="AJ123" s="13" t="str">
        <f t="shared" si="43"/>
        <v/>
      </c>
      <c r="AK123" s="13" t="str">
        <f>IF(AA122="Flip",AJ123,AI123)</f>
        <v/>
      </c>
      <c r="AL123" s="13" t="str">
        <f>IF(AA122="Flip",AI123,AJ123)</f>
        <v/>
      </c>
      <c r="AM123" s="13" t="str">
        <f t="shared" si="44"/>
        <v/>
      </c>
      <c r="AO123" t="str">
        <f>IF(ISERROR(INDEX('CBB ESPN'!$N$4:$N$999,MATCH('CBB ESPN'!$S122,'CBB ESPN'!$M$4:$M$999,0)))*1=1,"",INDEX('CBB ESPN'!$N$4:$N$999,MATCH('CBB ESPN'!$S122,'CBB ESPN'!$M$4:$M$999,0)))</f>
        <v/>
      </c>
      <c r="AP123" t="str">
        <f>IF(ISERROR(INDEX('CBB ESPN'!$N$4:$N$999,MATCH('CBB ESPN'!$T122,'CBB ESPN'!$M$4:$M$999,0)))*1=1,"",INDEX('CBB ESPN'!$N$4:$N$999,MATCH('CBB ESPN'!$T122,'CBB ESPN'!$M$4:$M$999,0)))</f>
        <v/>
      </c>
      <c r="AQ123" s="13" t="str">
        <f t="shared" si="32"/>
        <v/>
      </c>
      <c r="AR123" s="13" t="str">
        <f t="shared" si="33"/>
        <v/>
      </c>
      <c r="AS123" s="13" t="str">
        <f>IF(AA122="Flip",AR123,AQ123)</f>
        <v/>
      </c>
      <c r="AT123" s="13" t="str">
        <f>IF(AA122="Flip",AQ123,AR123)</f>
        <v/>
      </c>
      <c r="AU123" s="13" t="str">
        <f t="shared" si="34"/>
        <v/>
      </c>
      <c r="AW123" t="str">
        <f>IF(ISERROR(INDEX('CBB ESPN'!$N$4:$N$999,MATCH('CBB ESPN'!$S122,'CBB ESPN'!$M$4:$M$999,0)))*1=1,"",INDEX('CBB ESPN'!$N$4:$N$999,MATCH('CBB ESPN'!$S122,'CBB ESPN'!$M$4:$M$999,0)))</f>
        <v/>
      </c>
      <c r="AX123" t="str">
        <f>IF(ISERROR(INDEX('CBB ESPN'!$N$4:$N$999,MATCH('CBB ESPN'!$T122,'CBB ESPN'!$M$4:$M$999,0)))*1=1,"",INDEX('CBB ESPN'!$N$4:$N$999,MATCH('CBB ESPN'!$T122,'CBB ESPN'!$M$4:$M$999,0)))</f>
        <v/>
      </c>
      <c r="AY123" s="13" t="str">
        <f t="shared" si="40"/>
        <v/>
      </c>
      <c r="AZ123" s="13" t="str">
        <f t="shared" si="41"/>
        <v/>
      </c>
      <c r="BA123" s="13" t="str">
        <f t="shared" si="35"/>
        <v/>
      </c>
      <c r="BB123" s="13" t="str">
        <f t="shared" si="36"/>
        <v/>
      </c>
      <c r="BC123" s="13" t="str">
        <f t="shared" si="37"/>
        <v/>
      </c>
    </row>
    <row r="124" spans="12:55">
      <c r="L124" s="400"/>
      <c r="M124" t="s">
        <v>1120</v>
      </c>
      <c r="N124" t="s">
        <v>1378</v>
      </c>
      <c r="O124" t="s">
        <v>1311</v>
      </c>
      <c r="P124" s="13" t="str">
        <f>'CBB Games'!S125</f>
        <v>0 v 0</v>
      </c>
      <c r="Q124" s="173" t="str">
        <f t="shared" si="38"/>
        <v/>
      </c>
      <c r="R124" s="173" t="str">
        <f t="shared" si="39"/>
        <v/>
      </c>
      <c r="S124" s="178"/>
      <c r="T124" s="156"/>
      <c r="U124" s="157"/>
      <c r="V124" s="156"/>
      <c r="W124" s="156"/>
      <c r="X124" s="156"/>
      <c r="Y124" s="174"/>
      <c r="Z124" s="174"/>
      <c r="AA124" s="174"/>
      <c r="AB124" s="13" t="b">
        <f>ISNUMBER(SEARCH($AB$3,X123))</f>
        <v>0</v>
      </c>
      <c r="AC124" s="13" t="b">
        <f>ISNUMBER(SEARCH(AC$3,X123))</f>
        <v>0</v>
      </c>
      <c r="AD124" s="13" t="b">
        <f>ISNUMBER(SEARCH(AD$3,X123))</f>
        <v>0</v>
      </c>
      <c r="AE124" s="13" t="b">
        <f>ISNUMBER(SEARCH(AE$3,Y123))</f>
        <v>0</v>
      </c>
      <c r="AG124" t="str">
        <f>IF(ISERROR(INDEX('CBB ESPN'!$N$4:$N$999,MATCH('CBB ESPN'!S123,'CBB ESPN'!$M$4:$M$999,0)))*1=1,"",INDEX('CBB ESPN'!$N$4:$N$999,MATCH('CBB ESPN'!S123,'CBB ESPN'!$M$4:$M$999,0)))</f>
        <v/>
      </c>
      <c r="AH124" t="str">
        <f>IF(ISERROR(INDEX('CBB ESPN'!$N$4:$N$999,MATCH('CBB ESPN'!T123,'CBB ESPN'!$M$4:$M$999,0)))*1=1,"",INDEX('CBB ESPN'!$N$4:$N$999,MATCH('CBB ESPN'!T123,'CBB ESPN'!$M$4:$M$999,0)))</f>
        <v/>
      </c>
      <c r="AI124" s="13" t="str">
        <f t="shared" si="42"/>
        <v/>
      </c>
      <c r="AJ124" s="13" t="str">
        <f t="shared" si="43"/>
        <v/>
      </c>
      <c r="AK124" s="13" t="str">
        <f>IF(AA123="Flip",AJ124,AI124)</f>
        <v/>
      </c>
      <c r="AL124" s="13" t="str">
        <f>IF(AA123="Flip",AI124,AJ124)</f>
        <v/>
      </c>
      <c r="AM124" s="13" t="str">
        <f t="shared" si="44"/>
        <v/>
      </c>
      <c r="AO124" t="str">
        <f>IF(ISERROR(INDEX('CBB ESPN'!$N$4:$N$999,MATCH('CBB ESPN'!$S123,'CBB ESPN'!$M$4:$M$999,0)))*1=1,"",INDEX('CBB ESPN'!$N$4:$N$999,MATCH('CBB ESPN'!$S123,'CBB ESPN'!$M$4:$M$999,0)))</f>
        <v/>
      </c>
      <c r="AP124" t="str">
        <f>IF(ISERROR(INDEX('CBB ESPN'!$N$4:$N$999,MATCH('CBB ESPN'!$T123,'CBB ESPN'!$M$4:$M$999,0)))*1=1,"",INDEX('CBB ESPN'!$N$4:$N$999,MATCH('CBB ESPN'!$T123,'CBB ESPN'!$M$4:$M$999,0)))</f>
        <v/>
      </c>
      <c r="AQ124" s="13" t="str">
        <f t="shared" si="32"/>
        <v/>
      </c>
      <c r="AR124" s="13" t="str">
        <f t="shared" si="33"/>
        <v/>
      </c>
      <c r="AS124" s="13" t="str">
        <f>IF(AA123="Flip",AR124,AQ124)</f>
        <v/>
      </c>
      <c r="AT124" s="13" t="str">
        <f>IF(AA123="Flip",AQ124,AR124)</f>
        <v/>
      </c>
      <c r="AU124" s="13" t="str">
        <f t="shared" si="34"/>
        <v/>
      </c>
      <c r="AW124" t="str">
        <f>IF(ISERROR(INDEX('CBB ESPN'!$N$4:$N$999,MATCH('CBB ESPN'!$S123,'CBB ESPN'!$M$4:$M$999,0)))*1=1,"",INDEX('CBB ESPN'!$N$4:$N$999,MATCH('CBB ESPN'!$S123,'CBB ESPN'!$M$4:$M$999,0)))</f>
        <v/>
      </c>
      <c r="AX124" t="str">
        <f>IF(ISERROR(INDEX('CBB ESPN'!$N$4:$N$999,MATCH('CBB ESPN'!$T123,'CBB ESPN'!$M$4:$M$999,0)))*1=1,"",INDEX('CBB ESPN'!$N$4:$N$999,MATCH('CBB ESPN'!$T123,'CBB ESPN'!$M$4:$M$999,0)))</f>
        <v/>
      </c>
      <c r="AY124" s="13" t="str">
        <f t="shared" si="40"/>
        <v/>
      </c>
      <c r="AZ124" s="13" t="str">
        <f t="shared" si="41"/>
        <v/>
      </c>
      <c r="BA124" s="13" t="str">
        <f t="shared" si="35"/>
        <v/>
      </c>
      <c r="BB124" s="13" t="str">
        <f t="shared" si="36"/>
        <v/>
      </c>
      <c r="BC124" s="13" t="str">
        <f t="shared" si="37"/>
        <v/>
      </c>
    </row>
    <row r="125" spans="12:55">
      <c r="L125" s="400"/>
      <c r="M125" t="s">
        <v>908</v>
      </c>
      <c r="N125" t="s">
        <v>1380</v>
      </c>
      <c r="O125" t="s">
        <v>1311</v>
      </c>
      <c r="P125" s="13" t="str">
        <f>'CBB Games'!S126</f>
        <v>0 v 0</v>
      </c>
      <c r="Q125" s="173" t="str">
        <f t="shared" si="38"/>
        <v/>
      </c>
      <c r="R125" s="173" t="str">
        <f t="shared" si="39"/>
        <v/>
      </c>
      <c r="S125" s="177"/>
      <c r="T125" s="16"/>
      <c r="U125" s="155"/>
      <c r="V125" s="16"/>
      <c r="W125" s="16"/>
      <c r="X125" s="16"/>
      <c r="Y125" s="176"/>
      <c r="Z125" s="176"/>
      <c r="AA125" s="176"/>
      <c r="AB125" s="13" t="b">
        <f>ISNUMBER(SEARCH($AB$3,X124))</f>
        <v>0</v>
      </c>
      <c r="AC125" s="13" t="b">
        <f>ISNUMBER(SEARCH(AC$3,X124))</f>
        <v>0</v>
      </c>
      <c r="AD125" s="13" t="b">
        <f>ISNUMBER(SEARCH(AD$3,X124))</f>
        <v>0</v>
      </c>
      <c r="AE125" s="13" t="b">
        <f>ISNUMBER(SEARCH(AE$3,Y124))</f>
        <v>0</v>
      </c>
      <c r="AG125" t="str">
        <f>IF(ISERROR(INDEX('CBB ESPN'!$N$4:$N$999,MATCH('CBB ESPN'!S124,'CBB ESPN'!$M$4:$M$999,0)))*1=1,"",INDEX('CBB ESPN'!$N$4:$N$999,MATCH('CBB ESPN'!S124,'CBB ESPN'!$M$4:$M$999,0)))</f>
        <v/>
      </c>
      <c r="AH125" t="str">
        <f>IF(ISERROR(INDEX('CBB ESPN'!$N$4:$N$999,MATCH('CBB ESPN'!T124,'CBB ESPN'!$M$4:$M$999,0)))*1=1,"",INDEX('CBB ESPN'!$N$4:$N$999,MATCH('CBB ESPN'!T124,'CBB ESPN'!$M$4:$M$999,0)))</f>
        <v/>
      </c>
      <c r="AI125" s="13" t="str">
        <f t="shared" si="42"/>
        <v/>
      </c>
      <c r="AJ125" s="13" t="str">
        <f t="shared" si="43"/>
        <v/>
      </c>
      <c r="AK125" s="13" t="str">
        <f>IF(AA124="Flip",AJ125,AI125)</f>
        <v/>
      </c>
      <c r="AL125" s="13" t="str">
        <f>IF(AA124="Flip",AI125,AJ125)</f>
        <v/>
      </c>
      <c r="AM125" s="13" t="str">
        <f t="shared" si="44"/>
        <v/>
      </c>
      <c r="AO125" t="str">
        <f>IF(ISERROR(INDEX('CBB ESPN'!$N$4:$N$999,MATCH('CBB ESPN'!$S124,'CBB ESPN'!$M$4:$M$999,0)))*1=1,"",INDEX('CBB ESPN'!$N$4:$N$999,MATCH('CBB ESPN'!$S124,'CBB ESPN'!$M$4:$M$999,0)))</f>
        <v/>
      </c>
      <c r="AP125" t="str">
        <f>IF(ISERROR(INDEX('CBB ESPN'!$N$4:$N$999,MATCH('CBB ESPN'!$T124,'CBB ESPN'!$M$4:$M$999,0)))*1=1,"",INDEX('CBB ESPN'!$N$4:$N$999,MATCH('CBB ESPN'!$T124,'CBB ESPN'!$M$4:$M$999,0)))</f>
        <v/>
      </c>
      <c r="AQ125" s="13" t="str">
        <f t="shared" si="32"/>
        <v/>
      </c>
      <c r="AR125" s="13" t="str">
        <f t="shared" si="33"/>
        <v/>
      </c>
      <c r="AS125" s="13" t="str">
        <f>IF(AA124="Flip",AR125,AQ125)</f>
        <v/>
      </c>
      <c r="AT125" s="13" t="str">
        <f>IF(AA124="Flip",AQ125,AR125)</f>
        <v/>
      </c>
      <c r="AU125" s="13" t="str">
        <f t="shared" si="34"/>
        <v/>
      </c>
      <c r="AW125" t="str">
        <f>IF(ISERROR(INDEX('CBB ESPN'!$N$4:$N$999,MATCH('CBB ESPN'!$S124,'CBB ESPN'!$M$4:$M$999,0)))*1=1,"",INDEX('CBB ESPN'!$N$4:$N$999,MATCH('CBB ESPN'!$S124,'CBB ESPN'!$M$4:$M$999,0)))</f>
        <v/>
      </c>
      <c r="AX125" t="str">
        <f>IF(ISERROR(INDEX('CBB ESPN'!$N$4:$N$999,MATCH('CBB ESPN'!$T124,'CBB ESPN'!$M$4:$M$999,0)))*1=1,"",INDEX('CBB ESPN'!$N$4:$N$999,MATCH('CBB ESPN'!$T124,'CBB ESPN'!$M$4:$M$999,0)))</f>
        <v/>
      </c>
      <c r="AY125" s="13" t="str">
        <f t="shared" si="40"/>
        <v/>
      </c>
      <c r="AZ125" s="13" t="str">
        <f t="shared" si="41"/>
        <v/>
      </c>
      <c r="BA125" s="13" t="str">
        <f t="shared" si="35"/>
        <v/>
      </c>
      <c r="BB125" s="13" t="str">
        <f t="shared" si="36"/>
        <v/>
      </c>
      <c r="BC125" s="13" t="str">
        <f t="shared" si="37"/>
        <v/>
      </c>
    </row>
    <row r="126" spans="12:55">
      <c r="L126" s="400"/>
      <c r="M126" t="s">
        <v>494</v>
      </c>
      <c r="N126" t="s">
        <v>1396</v>
      </c>
      <c r="P126" s="13" t="str">
        <f>'CBB Games'!S127</f>
        <v>0 v 0</v>
      </c>
      <c r="Q126" s="173" t="str">
        <f t="shared" si="38"/>
        <v/>
      </c>
      <c r="R126" s="173" t="str">
        <f t="shared" si="39"/>
        <v/>
      </c>
      <c r="S126" s="178"/>
      <c r="T126" s="156"/>
      <c r="U126" s="157"/>
      <c r="V126" s="156"/>
      <c r="W126" s="156"/>
      <c r="X126" s="156"/>
      <c r="Y126" s="174"/>
      <c r="Z126" s="174"/>
      <c r="AA126" s="174"/>
      <c r="AB126" s="13" t="b">
        <f>ISNUMBER(SEARCH($AB$3,X125))</f>
        <v>0</v>
      </c>
      <c r="AC126" s="13" t="b">
        <f>ISNUMBER(SEARCH(AC$3,X125))</f>
        <v>0</v>
      </c>
      <c r="AD126" s="13" t="b">
        <f>ISNUMBER(SEARCH(AD$3,X125))</f>
        <v>0</v>
      </c>
      <c r="AE126" s="13" t="b">
        <f>ISNUMBER(SEARCH(AE$3,Y125))</f>
        <v>0</v>
      </c>
      <c r="AG126" t="str">
        <f>IF(ISERROR(INDEX('CBB ESPN'!$N$4:$N$999,MATCH('CBB ESPN'!S125,'CBB ESPN'!$M$4:$M$999,0)))*1=1,"",INDEX('CBB ESPN'!$N$4:$N$999,MATCH('CBB ESPN'!S125,'CBB ESPN'!$M$4:$M$999,0)))</f>
        <v/>
      </c>
      <c r="AH126" t="str">
        <f>IF(ISERROR(INDEX('CBB ESPN'!$N$4:$N$999,MATCH('CBB ESPN'!T125,'CBB ESPN'!$M$4:$M$999,0)))*1=1,"",INDEX('CBB ESPN'!$N$4:$N$999,MATCH('CBB ESPN'!T125,'CBB ESPN'!$M$4:$M$999,0)))</f>
        <v/>
      </c>
      <c r="AI126" s="13" t="str">
        <f t="shared" si="42"/>
        <v/>
      </c>
      <c r="AJ126" s="13" t="str">
        <f t="shared" si="43"/>
        <v/>
      </c>
      <c r="AK126" s="13" t="str">
        <f>IF(AA125="Flip",AJ126,AI126)</f>
        <v/>
      </c>
      <c r="AL126" s="13" t="str">
        <f>IF(AA125="Flip",AI126,AJ126)</f>
        <v/>
      </c>
      <c r="AM126" s="13" t="str">
        <f t="shared" si="44"/>
        <v/>
      </c>
      <c r="AO126" t="str">
        <f>IF(ISERROR(INDEX('CBB ESPN'!$N$4:$N$999,MATCH('CBB ESPN'!$S125,'CBB ESPN'!$M$4:$M$999,0)))*1=1,"",INDEX('CBB ESPN'!$N$4:$N$999,MATCH('CBB ESPN'!$S125,'CBB ESPN'!$M$4:$M$999,0)))</f>
        <v/>
      </c>
      <c r="AP126" t="str">
        <f>IF(ISERROR(INDEX('CBB ESPN'!$N$4:$N$999,MATCH('CBB ESPN'!$T125,'CBB ESPN'!$M$4:$M$999,0)))*1=1,"",INDEX('CBB ESPN'!$N$4:$N$999,MATCH('CBB ESPN'!$T125,'CBB ESPN'!$M$4:$M$999,0)))</f>
        <v/>
      </c>
      <c r="AQ126" s="13" t="str">
        <f t="shared" si="32"/>
        <v/>
      </c>
      <c r="AR126" s="13" t="str">
        <f t="shared" si="33"/>
        <v/>
      </c>
      <c r="AS126" s="13" t="str">
        <f>IF(AA125="Flip",AR126,AQ126)</f>
        <v/>
      </c>
      <c r="AT126" s="13" t="str">
        <f>IF(AA125="Flip",AQ126,AR126)</f>
        <v/>
      </c>
      <c r="AU126" s="13" t="str">
        <f t="shared" si="34"/>
        <v/>
      </c>
      <c r="AW126" t="str">
        <f>IF(ISERROR(INDEX('CBB ESPN'!$N$4:$N$999,MATCH('CBB ESPN'!$S125,'CBB ESPN'!$M$4:$M$999,0)))*1=1,"",INDEX('CBB ESPN'!$N$4:$N$999,MATCH('CBB ESPN'!$S125,'CBB ESPN'!$M$4:$M$999,0)))</f>
        <v/>
      </c>
      <c r="AX126" t="str">
        <f>IF(ISERROR(INDEX('CBB ESPN'!$N$4:$N$999,MATCH('CBB ESPN'!$T125,'CBB ESPN'!$M$4:$M$999,0)))*1=1,"",INDEX('CBB ESPN'!$N$4:$N$999,MATCH('CBB ESPN'!$T125,'CBB ESPN'!$M$4:$M$999,0)))</f>
        <v/>
      </c>
      <c r="AY126" s="13" t="str">
        <f t="shared" si="40"/>
        <v/>
      </c>
      <c r="AZ126" s="13" t="str">
        <f t="shared" si="41"/>
        <v/>
      </c>
      <c r="BA126" s="13" t="str">
        <f t="shared" si="35"/>
        <v/>
      </c>
      <c r="BB126" s="13" t="str">
        <f t="shared" si="36"/>
        <v/>
      </c>
      <c r="BC126" s="13" t="str">
        <f t="shared" si="37"/>
        <v/>
      </c>
    </row>
    <row r="127" spans="12:55">
      <c r="L127" s="400"/>
      <c r="M127" t="s">
        <v>165</v>
      </c>
      <c r="N127" t="s">
        <v>1374</v>
      </c>
      <c r="O127" t="s">
        <v>1311</v>
      </c>
      <c r="P127" s="13" t="str">
        <f>'CBB Games'!S128</f>
        <v>0 v 0</v>
      </c>
      <c r="Q127" s="173" t="str">
        <f t="shared" si="38"/>
        <v/>
      </c>
      <c r="R127" s="173" t="str">
        <f t="shared" si="39"/>
        <v/>
      </c>
      <c r="S127" s="177"/>
      <c r="T127" s="16"/>
      <c r="U127" s="155"/>
      <c r="V127" s="16"/>
      <c r="W127" s="16"/>
      <c r="X127" s="16"/>
      <c r="Y127" s="176"/>
      <c r="Z127" s="176"/>
      <c r="AA127" s="176"/>
      <c r="AB127" s="13" t="b">
        <f>ISNUMBER(SEARCH($AB$3,X126))</f>
        <v>0</v>
      </c>
      <c r="AC127" s="13" t="b">
        <f>ISNUMBER(SEARCH(AC$3,X126))</f>
        <v>0</v>
      </c>
      <c r="AD127" s="13" t="b">
        <f>ISNUMBER(SEARCH(AD$3,X126))</f>
        <v>0</v>
      </c>
      <c r="AE127" s="13" t="b">
        <f>ISNUMBER(SEARCH(AE$3,Y126))</f>
        <v>0</v>
      </c>
      <c r="AG127" t="str">
        <f>IF(ISERROR(INDEX('CBB ESPN'!$N$4:$N$999,MATCH('CBB ESPN'!S126,'CBB ESPN'!$M$4:$M$999,0)))*1=1,"",INDEX('CBB ESPN'!$N$4:$N$999,MATCH('CBB ESPN'!S126,'CBB ESPN'!$M$4:$M$999,0)))</f>
        <v/>
      </c>
      <c r="AH127" t="str">
        <f>IF(ISERROR(INDEX('CBB ESPN'!$N$4:$N$999,MATCH('CBB ESPN'!T126,'CBB ESPN'!$M$4:$M$999,0)))*1=1,"",INDEX('CBB ESPN'!$N$4:$N$999,MATCH('CBB ESPN'!T126,'CBB ESPN'!$M$4:$M$999,0)))</f>
        <v/>
      </c>
      <c r="AI127" s="13" t="str">
        <f t="shared" si="42"/>
        <v/>
      </c>
      <c r="AJ127" s="13" t="str">
        <f t="shared" si="43"/>
        <v/>
      </c>
      <c r="AK127" s="13" t="str">
        <f>IF(AA126="Flip",AJ127,AI127)</f>
        <v/>
      </c>
      <c r="AL127" s="13" t="str">
        <f>IF(AA126="Flip",AI127,AJ127)</f>
        <v/>
      </c>
      <c r="AM127" s="13" t="str">
        <f t="shared" si="44"/>
        <v/>
      </c>
      <c r="AO127" t="str">
        <f>IF(ISERROR(INDEX('CBB ESPN'!$N$4:$N$999,MATCH('CBB ESPN'!$S126,'CBB ESPN'!$M$4:$M$999,0)))*1=1,"",INDEX('CBB ESPN'!$N$4:$N$999,MATCH('CBB ESPN'!$S126,'CBB ESPN'!$M$4:$M$999,0)))</f>
        <v/>
      </c>
      <c r="AP127" t="str">
        <f>IF(ISERROR(INDEX('CBB ESPN'!$N$4:$N$999,MATCH('CBB ESPN'!$T126,'CBB ESPN'!$M$4:$M$999,0)))*1=1,"",INDEX('CBB ESPN'!$N$4:$N$999,MATCH('CBB ESPN'!$T126,'CBB ESPN'!$M$4:$M$999,0)))</f>
        <v/>
      </c>
      <c r="AQ127" s="13" t="str">
        <f t="shared" si="32"/>
        <v/>
      </c>
      <c r="AR127" s="13" t="str">
        <f t="shared" si="33"/>
        <v/>
      </c>
      <c r="AS127" s="13" t="str">
        <f>IF(AA126="Flip",AR127,AQ127)</f>
        <v/>
      </c>
      <c r="AT127" s="13" t="str">
        <f>IF(AA126="Flip",AQ127,AR127)</f>
        <v/>
      </c>
      <c r="AU127" s="13" t="str">
        <f t="shared" si="34"/>
        <v/>
      </c>
      <c r="AW127" t="str">
        <f>IF(ISERROR(INDEX('CBB ESPN'!$N$4:$N$999,MATCH('CBB ESPN'!$S126,'CBB ESPN'!$M$4:$M$999,0)))*1=1,"",INDEX('CBB ESPN'!$N$4:$N$999,MATCH('CBB ESPN'!$S126,'CBB ESPN'!$M$4:$M$999,0)))</f>
        <v/>
      </c>
      <c r="AX127" t="str">
        <f>IF(ISERROR(INDEX('CBB ESPN'!$N$4:$N$999,MATCH('CBB ESPN'!$T126,'CBB ESPN'!$M$4:$M$999,0)))*1=1,"",INDEX('CBB ESPN'!$N$4:$N$999,MATCH('CBB ESPN'!$T126,'CBB ESPN'!$M$4:$M$999,0)))</f>
        <v/>
      </c>
      <c r="AY127" s="13" t="str">
        <f t="shared" si="40"/>
        <v/>
      </c>
      <c r="AZ127" s="13" t="str">
        <f t="shared" si="41"/>
        <v/>
      </c>
      <c r="BA127" s="13" t="str">
        <f t="shared" si="35"/>
        <v/>
      </c>
      <c r="BB127" s="13" t="str">
        <f t="shared" si="36"/>
        <v/>
      </c>
      <c r="BC127" s="13" t="str">
        <f t="shared" si="37"/>
        <v/>
      </c>
    </row>
    <row r="128" spans="12:55">
      <c r="L128" s="400"/>
      <c r="M128" t="s">
        <v>1042</v>
      </c>
      <c r="N128" t="s">
        <v>1374</v>
      </c>
      <c r="O128" t="s">
        <v>1311</v>
      </c>
      <c r="P128" s="13" t="str">
        <f>'CBB Games'!S129</f>
        <v>0 v 0</v>
      </c>
      <c r="Q128" s="173" t="str">
        <f t="shared" si="38"/>
        <v/>
      </c>
      <c r="R128" s="173" t="str">
        <f t="shared" si="39"/>
        <v/>
      </c>
      <c r="S128" s="178"/>
      <c r="T128" s="156"/>
      <c r="U128" s="157"/>
      <c r="V128" s="156"/>
      <c r="W128" s="156"/>
      <c r="X128" s="156"/>
      <c r="Y128" s="174"/>
      <c r="Z128" s="174"/>
      <c r="AA128" s="174"/>
      <c r="AB128" s="13" t="b">
        <f>ISNUMBER(SEARCH($AB$3,X127))</f>
        <v>0</v>
      </c>
      <c r="AC128" s="13" t="b">
        <f>ISNUMBER(SEARCH(AC$3,X127))</f>
        <v>0</v>
      </c>
      <c r="AD128" s="13" t="b">
        <f>ISNUMBER(SEARCH(AD$3,X127))</f>
        <v>0</v>
      </c>
      <c r="AE128" s="13" t="b">
        <f>ISNUMBER(SEARCH(AE$3,Y127))</f>
        <v>0</v>
      </c>
      <c r="AG128" t="str">
        <f>IF(ISERROR(INDEX('CBB ESPN'!$N$4:$N$999,MATCH('CBB ESPN'!S127,'CBB ESPN'!$M$4:$M$999,0)))*1=1,"",INDEX('CBB ESPN'!$N$4:$N$999,MATCH('CBB ESPN'!S127,'CBB ESPN'!$M$4:$M$999,0)))</f>
        <v/>
      </c>
      <c r="AH128" t="str">
        <f>IF(ISERROR(INDEX('CBB ESPN'!$N$4:$N$999,MATCH('CBB ESPN'!T127,'CBB ESPN'!$M$4:$M$999,0)))*1=1,"",INDEX('CBB ESPN'!$N$4:$N$999,MATCH('CBB ESPN'!T127,'CBB ESPN'!$M$4:$M$999,0)))</f>
        <v/>
      </c>
      <c r="AI128" s="13" t="str">
        <f t="shared" si="42"/>
        <v/>
      </c>
      <c r="AJ128" s="13" t="str">
        <f t="shared" si="43"/>
        <v/>
      </c>
      <c r="AK128" s="13" t="str">
        <f>IF(AA127="Flip",AJ128,AI128)</f>
        <v/>
      </c>
      <c r="AL128" s="13" t="str">
        <f>IF(AA127="Flip",AI128,AJ128)</f>
        <v/>
      </c>
      <c r="AM128" s="13" t="str">
        <f t="shared" si="44"/>
        <v/>
      </c>
      <c r="AO128" t="str">
        <f>IF(ISERROR(INDEX('CBB ESPN'!$N$4:$N$999,MATCH('CBB ESPN'!$S127,'CBB ESPN'!$M$4:$M$999,0)))*1=1,"",INDEX('CBB ESPN'!$N$4:$N$999,MATCH('CBB ESPN'!$S127,'CBB ESPN'!$M$4:$M$999,0)))</f>
        <v/>
      </c>
      <c r="AP128" t="str">
        <f>IF(ISERROR(INDEX('CBB ESPN'!$N$4:$N$999,MATCH('CBB ESPN'!$T127,'CBB ESPN'!$M$4:$M$999,0)))*1=1,"",INDEX('CBB ESPN'!$N$4:$N$999,MATCH('CBB ESPN'!$T127,'CBB ESPN'!$M$4:$M$999,0)))</f>
        <v/>
      </c>
      <c r="AQ128" s="13" t="str">
        <f t="shared" si="32"/>
        <v/>
      </c>
      <c r="AR128" s="13" t="str">
        <f t="shared" si="33"/>
        <v/>
      </c>
      <c r="AS128" s="13" t="str">
        <f>IF(AA127="Flip",AR128,AQ128)</f>
        <v/>
      </c>
      <c r="AT128" s="13" t="str">
        <f>IF(AA127="Flip",AQ128,AR128)</f>
        <v/>
      </c>
      <c r="AU128" s="13" t="str">
        <f t="shared" si="34"/>
        <v/>
      </c>
      <c r="AW128" t="str">
        <f>IF(ISERROR(INDEX('CBB ESPN'!$N$4:$N$999,MATCH('CBB ESPN'!$S127,'CBB ESPN'!$M$4:$M$999,0)))*1=1,"",INDEX('CBB ESPN'!$N$4:$N$999,MATCH('CBB ESPN'!$S127,'CBB ESPN'!$M$4:$M$999,0)))</f>
        <v/>
      </c>
      <c r="AX128" t="str">
        <f>IF(ISERROR(INDEX('CBB ESPN'!$N$4:$N$999,MATCH('CBB ESPN'!$T127,'CBB ESPN'!$M$4:$M$999,0)))*1=1,"",INDEX('CBB ESPN'!$N$4:$N$999,MATCH('CBB ESPN'!$T127,'CBB ESPN'!$M$4:$M$999,0)))</f>
        <v/>
      </c>
      <c r="AY128" s="13" t="str">
        <f t="shared" si="40"/>
        <v/>
      </c>
      <c r="AZ128" s="13" t="str">
        <f t="shared" si="41"/>
        <v/>
      </c>
      <c r="BA128" s="13" t="str">
        <f t="shared" si="35"/>
        <v/>
      </c>
      <c r="BB128" s="13" t="str">
        <f t="shared" si="36"/>
        <v/>
      </c>
      <c r="BC128" s="13" t="str">
        <f t="shared" si="37"/>
        <v/>
      </c>
    </row>
    <row r="129" spans="12:55">
      <c r="L129" s="400"/>
      <c r="M129" t="s">
        <v>501</v>
      </c>
      <c r="N129" t="s">
        <v>1382</v>
      </c>
      <c r="O129" t="s">
        <v>1311</v>
      </c>
      <c r="P129" s="13" t="str">
        <f>'CBB Games'!S130</f>
        <v>0 v 0</v>
      </c>
      <c r="Q129" s="173" t="str">
        <f t="shared" si="38"/>
        <v/>
      </c>
      <c r="R129" s="173" t="str">
        <f t="shared" si="39"/>
        <v/>
      </c>
      <c r="S129" s="177"/>
      <c r="T129" s="16"/>
      <c r="U129" s="155"/>
      <c r="V129" s="16"/>
      <c r="W129" s="16"/>
      <c r="X129" s="16"/>
      <c r="Y129" s="176"/>
      <c r="Z129" s="176"/>
      <c r="AA129" s="176"/>
      <c r="AB129" s="13" t="b">
        <f>ISNUMBER(SEARCH($AB$3,X128))</f>
        <v>0</v>
      </c>
      <c r="AC129" s="13" t="b">
        <f>ISNUMBER(SEARCH(AC$3,X128))</f>
        <v>0</v>
      </c>
      <c r="AD129" s="13" t="b">
        <f>ISNUMBER(SEARCH(AD$3,X128))</f>
        <v>0</v>
      </c>
      <c r="AE129" s="13" t="b">
        <f>ISNUMBER(SEARCH(AE$3,Y128))</f>
        <v>0</v>
      </c>
      <c r="AG129" t="str">
        <f>IF(ISERROR(INDEX('CBB ESPN'!$N$4:$N$999,MATCH('CBB ESPN'!S128,'CBB ESPN'!$M$4:$M$999,0)))*1=1,"",INDEX('CBB ESPN'!$N$4:$N$999,MATCH('CBB ESPN'!S128,'CBB ESPN'!$M$4:$M$999,0)))</f>
        <v/>
      </c>
      <c r="AH129" t="str">
        <f>IF(ISERROR(INDEX('CBB ESPN'!$N$4:$N$999,MATCH('CBB ESPN'!T128,'CBB ESPN'!$M$4:$M$999,0)))*1=1,"",INDEX('CBB ESPN'!$N$4:$N$999,MATCH('CBB ESPN'!T128,'CBB ESPN'!$M$4:$M$999,0)))</f>
        <v/>
      </c>
      <c r="AI129" s="13" t="str">
        <f t="shared" si="42"/>
        <v/>
      </c>
      <c r="AJ129" s="13" t="str">
        <f t="shared" si="43"/>
        <v/>
      </c>
      <c r="AK129" s="13" t="str">
        <f>IF(AA128="Flip",AJ129,AI129)</f>
        <v/>
      </c>
      <c r="AL129" s="13" t="str">
        <f>IF(AA128="Flip",AI129,AJ129)</f>
        <v/>
      </c>
      <c r="AM129" s="13" t="str">
        <f t="shared" si="44"/>
        <v/>
      </c>
      <c r="AO129" t="str">
        <f>IF(ISERROR(INDEX('CBB ESPN'!$N$4:$N$999,MATCH('CBB ESPN'!$S128,'CBB ESPN'!$M$4:$M$999,0)))*1=1,"",INDEX('CBB ESPN'!$N$4:$N$999,MATCH('CBB ESPN'!$S128,'CBB ESPN'!$M$4:$M$999,0)))</f>
        <v/>
      </c>
      <c r="AP129" t="str">
        <f>IF(ISERROR(INDEX('CBB ESPN'!$N$4:$N$999,MATCH('CBB ESPN'!$T128,'CBB ESPN'!$M$4:$M$999,0)))*1=1,"",INDEX('CBB ESPN'!$N$4:$N$999,MATCH('CBB ESPN'!$T128,'CBB ESPN'!$M$4:$M$999,0)))</f>
        <v/>
      </c>
      <c r="AQ129" s="13" t="str">
        <f t="shared" si="32"/>
        <v/>
      </c>
      <c r="AR129" s="13" t="str">
        <f t="shared" si="33"/>
        <v/>
      </c>
      <c r="AS129" s="13" t="str">
        <f>IF(AA128="Flip",AR129,AQ129)</f>
        <v/>
      </c>
      <c r="AT129" s="13" t="str">
        <f>IF(AA128="Flip",AQ129,AR129)</f>
        <v/>
      </c>
      <c r="AU129" s="13" t="str">
        <f t="shared" si="34"/>
        <v/>
      </c>
      <c r="AW129" t="str">
        <f>IF(ISERROR(INDEX('CBB ESPN'!$N$4:$N$999,MATCH('CBB ESPN'!$S128,'CBB ESPN'!$M$4:$M$999,0)))*1=1,"",INDEX('CBB ESPN'!$N$4:$N$999,MATCH('CBB ESPN'!$S128,'CBB ESPN'!$M$4:$M$999,0)))</f>
        <v/>
      </c>
      <c r="AX129" t="str">
        <f>IF(ISERROR(INDEX('CBB ESPN'!$N$4:$N$999,MATCH('CBB ESPN'!$T128,'CBB ESPN'!$M$4:$M$999,0)))*1=1,"",INDEX('CBB ESPN'!$N$4:$N$999,MATCH('CBB ESPN'!$T128,'CBB ESPN'!$M$4:$M$999,0)))</f>
        <v/>
      </c>
      <c r="AY129" s="13" t="str">
        <f t="shared" si="40"/>
        <v/>
      </c>
      <c r="AZ129" s="13" t="str">
        <f t="shared" si="41"/>
        <v/>
      </c>
      <c r="BA129" s="13" t="str">
        <f t="shared" si="35"/>
        <v/>
      </c>
      <c r="BB129" s="13" t="str">
        <f t="shared" si="36"/>
        <v/>
      </c>
      <c r="BC129" s="13" t="str">
        <f t="shared" si="37"/>
        <v/>
      </c>
    </row>
    <row r="130" spans="12:55">
      <c r="L130" s="400"/>
      <c r="M130" t="s">
        <v>877</v>
      </c>
      <c r="N130" t="s">
        <v>1395</v>
      </c>
      <c r="O130" t="s">
        <v>1311</v>
      </c>
      <c r="P130" s="13" t="str">
        <f>'CBB Games'!S131</f>
        <v>0 v 0</v>
      </c>
      <c r="Q130" s="173" t="str">
        <f t="shared" si="38"/>
        <v/>
      </c>
      <c r="R130" s="173" t="str">
        <f t="shared" si="39"/>
        <v/>
      </c>
      <c r="S130" s="178"/>
      <c r="T130" s="156"/>
      <c r="U130" s="157"/>
      <c r="V130" s="156"/>
      <c r="W130" s="156"/>
      <c r="X130" s="156"/>
      <c r="Y130" s="174"/>
      <c r="Z130" s="174"/>
      <c r="AA130" s="174"/>
      <c r="AB130" s="13" t="b">
        <f>ISNUMBER(SEARCH($AB$3,X129))</f>
        <v>0</v>
      </c>
      <c r="AC130" s="13" t="b">
        <f>ISNUMBER(SEARCH(AC$3,X129))</f>
        <v>0</v>
      </c>
      <c r="AD130" s="13" t="b">
        <f>ISNUMBER(SEARCH(AD$3,X129))</f>
        <v>0</v>
      </c>
      <c r="AE130" s="13" t="b">
        <f>ISNUMBER(SEARCH(AE$3,Y129))</f>
        <v>0</v>
      </c>
      <c r="AG130" t="str">
        <f>IF(ISERROR(INDEX('CBB ESPN'!$N$4:$N$999,MATCH('CBB ESPN'!S129,'CBB ESPN'!$M$4:$M$999,0)))*1=1,"",INDEX('CBB ESPN'!$N$4:$N$999,MATCH('CBB ESPN'!S129,'CBB ESPN'!$M$4:$M$999,0)))</f>
        <v/>
      </c>
      <c r="AH130" t="str">
        <f>IF(ISERROR(INDEX('CBB ESPN'!$N$4:$N$999,MATCH('CBB ESPN'!T129,'CBB ESPN'!$M$4:$M$999,0)))*1=1,"",INDEX('CBB ESPN'!$N$4:$N$999,MATCH('CBB ESPN'!T129,'CBB ESPN'!$M$4:$M$999,0)))</f>
        <v/>
      </c>
      <c r="AI130" s="13" t="str">
        <f t="shared" si="42"/>
        <v/>
      </c>
      <c r="AJ130" s="13" t="str">
        <f t="shared" si="43"/>
        <v/>
      </c>
      <c r="AK130" s="13" t="str">
        <f>IF(AA129="Flip",AJ130,AI130)</f>
        <v/>
      </c>
      <c r="AL130" s="13" t="str">
        <f>IF(AA129="Flip",AI130,AJ130)</f>
        <v/>
      </c>
      <c r="AM130" s="13" t="str">
        <f t="shared" si="44"/>
        <v/>
      </c>
      <c r="AO130" t="str">
        <f>IF(ISERROR(INDEX('CBB ESPN'!$N$4:$N$999,MATCH('CBB ESPN'!$S129,'CBB ESPN'!$M$4:$M$999,0)))*1=1,"",INDEX('CBB ESPN'!$N$4:$N$999,MATCH('CBB ESPN'!$S129,'CBB ESPN'!$M$4:$M$999,0)))</f>
        <v/>
      </c>
      <c r="AP130" t="str">
        <f>IF(ISERROR(INDEX('CBB ESPN'!$N$4:$N$999,MATCH('CBB ESPN'!$T129,'CBB ESPN'!$M$4:$M$999,0)))*1=1,"",INDEX('CBB ESPN'!$N$4:$N$999,MATCH('CBB ESPN'!$T129,'CBB ESPN'!$M$4:$M$999,0)))</f>
        <v/>
      </c>
      <c r="AQ130" s="13" t="str">
        <f t="shared" si="32"/>
        <v/>
      </c>
      <c r="AR130" s="13" t="str">
        <f t="shared" si="33"/>
        <v/>
      </c>
      <c r="AS130" s="13" t="str">
        <f>IF(AA129="Flip",AR130,AQ130)</f>
        <v/>
      </c>
      <c r="AT130" s="13" t="str">
        <f>IF(AA129="Flip",AQ130,AR130)</f>
        <v/>
      </c>
      <c r="AU130" s="13" t="str">
        <f t="shared" si="34"/>
        <v/>
      </c>
      <c r="AW130" t="str">
        <f>IF(ISERROR(INDEX('CBB ESPN'!$N$4:$N$999,MATCH('CBB ESPN'!$S129,'CBB ESPN'!$M$4:$M$999,0)))*1=1,"",INDEX('CBB ESPN'!$N$4:$N$999,MATCH('CBB ESPN'!$S129,'CBB ESPN'!$M$4:$M$999,0)))</f>
        <v/>
      </c>
      <c r="AX130" t="str">
        <f>IF(ISERROR(INDEX('CBB ESPN'!$N$4:$N$999,MATCH('CBB ESPN'!$T129,'CBB ESPN'!$M$4:$M$999,0)))*1=1,"",INDEX('CBB ESPN'!$N$4:$N$999,MATCH('CBB ESPN'!$T129,'CBB ESPN'!$M$4:$M$999,0)))</f>
        <v/>
      </c>
      <c r="AY130" s="13" t="str">
        <f t="shared" si="40"/>
        <v/>
      </c>
      <c r="AZ130" s="13" t="str">
        <f t="shared" si="41"/>
        <v/>
      </c>
      <c r="BA130" s="13" t="str">
        <f t="shared" si="35"/>
        <v/>
      </c>
      <c r="BB130" s="13" t="str">
        <f t="shared" si="36"/>
        <v/>
      </c>
      <c r="BC130" s="13" t="str">
        <f t="shared" si="37"/>
        <v/>
      </c>
    </row>
    <row r="131" spans="12:55">
      <c r="L131" s="400"/>
      <c r="M131" t="s">
        <v>497</v>
      </c>
      <c r="N131" t="s">
        <v>1395</v>
      </c>
      <c r="O131" t="s">
        <v>1311</v>
      </c>
      <c r="P131" s="13" t="str">
        <f>'CBB Games'!S132</f>
        <v>0 v 0</v>
      </c>
      <c r="Q131" s="173" t="str">
        <f t="shared" ref="Q131:Q162" si="45">IF(ISNUMBER(SEARCH($R$2,S131)),"#","")</f>
        <v/>
      </c>
      <c r="R131" s="173" t="str">
        <f t="shared" ref="R131:R162" si="46">IF(ISNUMBER(SEARCH($R$2,T131)),"#","")</f>
        <v/>
      </c>
      <c r="S131" s="177"/>
      <c r="T131" s="16"/>
      <c r="U131" s="155"/>
      <c r="V131" s="16"/>
      <c r="W131" s="16"/>
      <c r="X131" s="16"/>
      <c r="Y131" s="176"/>
      <c r="Z131" s="176"/>
      <c r="AA131" s="176"/>
      <c r="AB131" s="13" t="b">
        <f>ISNUMBER(SEARCH($AB$3,X130))</f>
        <v>0</v>
      </c>
      <c r="AC131" s="13" t="b">
        <f>ISNUMBER(SEARCH(AC$3,X130))</f>
        <v>0</v>
      </c>
      <c r="AD131" s="13" t="b">
        <f>ISNUMBER(SEARCH(AD$3,X130))</f>
        <v>0</v>
      </c>
      <c r="AE131" s="13" t="b">
        <f>ISNUMBER(SEARCH(AE$3,Y130))</f>
        <v>0</v>
      </c>
      <c r="AG131" t="str">
        <f>IF(ISERROR(INDEX('CBB ESPN'!$N$4:$N$999,MATCH('CBB ESPN'!S130,'CBB ESPN'!$M$4:$M$999,0)))*1=1,"",INDEX('CBB ESPN'!$N$4:$N$999,MATCH('CBB ESPN'!S130,'CBB ESPN'!$M$4:$M$999,0)))</f>
        <v/>
      </c>
      <c r="AH131" t="str">
        <f>IF(ISERROR(INDEX('CBB ESPN'!$N$4:$N$999,MATCH('CBB ESPN'!T130,'CBB ESPN'!$M$4:$M$999,0)))*1=1,"",INDEX('CBB ESPN'!$N$4:$N$999,MATCH('CBB ESPN'!T130,'CBB ESPN'!$M$4:$M$999,0)))</f>
        <v/>
      </c>
      <c r="AI131" s="13" t="str">
        <f t="shared" si="42"/>
        <v/>
      </c>
      <c r="AJ131" s="13" t="str">
        <f t="shared" si="43"/>
        <v/>
      </c>
      <c r="AK131" s="13" t="str">
        <f>IF(AA130="Flip",AJ131,AI131)</f>
        <v/>
      </c>
      <c r="AL131" s="13" t="str">
        <f>IF(AA130="Flip",AI131,AJ131)</f>
        <v/>
      </c>
      <c r="AM131" s="13" t="str">
        <f t="shared" si="44"/>
        <v/>
      </c>
      <c r="AO131" t="str">
        <f>IF(ISERROR(INDEX('CBB ESPN'!$N$4:$N$999,MATCH('CBB ESPN'!$S130,'CBB ESPN'!$M$4:$M$999,0)))*1=1,"",INDEX('CBB ESPN'!$N$4:$N$999,MATCH('CBB ESPN'!$S130,'CBB ESPN'!$M$4:$M$999,0)))</f>
        <v/>
      </c>
      <c r="AP131" t="str">
        <f>IF(ISERROR(INDEX('CBB ESPN'!$N$4:$N$999,MATCH('CBB ESPN'!$T130,'CBB ESPN'!$M$4:$M$999,0)))*1=1,"",INDEX('CBB ESPN'!$N$4:$N$999,MATCH('CBB ESPN'!$T130,'CBB ESPN'!$M$4:$M$999,0)))</f>
        <v/>
      </c>
      <c r="AQ131" s="13" t="str">
        <f t="shared" si="32"/>
        <v/>
      </c>
      <c r="AR131" s="13" t="str">
        <f t="shared" si="33"/>
        <v/>
      </c>
      <c r="AS131" s="13" t="str">
        <f>IF(AA130="Flip",AR131,AQ131)</f>
        <v/>
      </c>
      <c r="AT131" s="13" t="str">
        <f>IF(AA130="Flip",AQ131,AR131)</f>
        <v/>
      </c>
      <c r="AU131" s="13" t="str">
        <f t="shared" si="34"/>
        <v/>
      </c>
      <c r="AW131" t="str">
        <f>IF(ISERROR(INDEX('CBB ESPN'!$N$4:$N$999,MATCH('CBB ESPN'!$S130,'CBB ESPN'!$M$4:$M$999,0)))*1=1,"",INDEX('CBB ESPN'!$N$4:$N$999,MATCH('CBB ESPN'!$S130,'CBB ESPN'!$M$4:$M$999,0)))</f>
        <v/>
      </c>
      <c r="AX131" t="str">
        <f>IF(ISERROR(INDEX('CBB ESPN'!$N$4:$N$999,MATCH('CBB ESPN'!$T130,'CBB ESPN'!$M$4:$M$999,0)))*1=1,"",INDEX('CBB ESPN'!$N$4:$N$999,MATCH('CBB ESPN'!$T130,'CBB ESPN'!$M$4:$M$999,0)))</f>
        <v/>
      </c>
      <c r="AY131" s="13" t="str">
        <f t="shared" si="40"/>
        <v/>
      </c>
      <c r="AZ131" s="13" t="str">
        <f t="shared" si="41"/>
        <v/>
      </c>
      <c r="BA131" s="13" t="str">
        <f t="shared" si="35"/>
        <v/>
      </c>
      <c r="BB131" s="13" t="str">
        <f t="shared" si="36"/>
        <v/>
      </c>
      <c r="BC131" s="13" t="str">
        <f t="shared" si="37"/>
        <v/>
      </c>
    </row>
    <row r="132" spans="12:55">
      <c r="L132" s="400"/>
      <c r="M132" t="s">
        <v>267</v>
      </c>
      <c r="N132" t="s">
        <v>1307</v>
      </c>
      <c r="O132" t="s">
        <v>1311</v>
      </c>
      <c r="P132" s="13" t="str">
        <f>'CBB Games'!S133</f>
        <v>0 v 0</v>
      </c>
      <c r="Q132" s="173" t="str">
        <f t="shared" si="45"/>
        <v/>
      </c>
      <c r="R132" s="173" t="str">
        <f t="shared" si="46"/>
        <v/>
      </c>
      <c r="S132" s="178"/>
      <c r="T132" s="156"/>
      <c r="U132" s="157"/>
      <c r="V132" s="156"/>
      <c r="W132" s="156"/>
      <c r="X132" s="156"/>
      <c r="Y132" s="174"/>
      <c r="Z132" s="174"/>
      <c r="AA132" s="174"/>
      <c r="AB132" s="13" t="b">
        <f>ISNUMBER(SEARCH($AB$3,X131))</f>
        <v>0</v>
      </c>
      <c r="AC132" s="13" t="b">
        <f>ISNUMBER(SEARCH(AC$3,X131))</f>
        <v>0</v>
      </c>
      <c r="AD132" s="13" t="b">
        <f>ISNUMBER(SEARCH(AD$3,X131))</f>
        <v>0</v>
      </c>
      <c r="AE132" s="13" t="b">
        <f>ISNUMBER(SEARCH(AE$3,Y131))</f>
        <v>0</v>
      </c>
      <c r="AG132" t="str">
        <f>IF(ISERROR(INDEX('CBB ESPN'!$N$4:$N$999,MATCH('CBB ESPN'!S131,'CBB ESPN'!$M$4:$M$999,0)))*1=1,"",INDEX('CBB ESPN'!$N$4:$N$999,MATCH('CBB ESPN'!S131,'CBB ESPN'!$M$4:$M$999,0)))</f>
        <v/>
      </c>
      <c r="AH132" t="str">
        <f>IF(ISERROR(INDEX('CBB ESPN'!$N$4:$N$999,MATCH('CBB ESPN'!T131,'CBB ESPN'!$M$4:$M$999,0)))*1=1,"",INDEX('CBB ESPN'!$N$4:$N$999,MATCH('CBB ESPN'!T131,'CBB ESPN'!$M$4:$M$999,0)))</f>
        <v/>
      </c>
      <c r="AI132" s="13" t="str">
        <f t="shared" si="42"/>
        <v/>
      </c>
      <c r="AJ132" s="13" t="str">
        <f t="shared" si="43"/>
        <v/>
      </c>
      <c r="AK132" s="13" t="str">
        <f>IF(AA131="Flip",AJ132,AI132)</f>
        <v/>
      </c>
      <c r="AL132" s="13" t="str">
        <f>IF(AA131="Flip",AI132,AJ132)</f>
        <v/>
      </c>
      <c r="AM132" s="13" t="str">
        <f t="shared" si="44"/>
        <v/>
      </c>
      <c r="AO132" t="str">
        <f>IF(ISERROR(INDEX('CBB ESPN'!$N$4:$N$999,MATCH('CBB ESPN'!$S131,'CBB ESPN'!$M$4:$M$999,0)))*1=1,"",INDEX('CBB ESPN'!$N$4:$N$999,MATCH('CBB ESPN'!$S131,'CBB ESPN'!$M$4:$M$999,0)))</f>
        <v/>
      </c>
      <c r="AP132" t="str">
        <f>IF(ISERROR(INDEX('CBB ESPN'!$N$4:$N$999,MATCH('CBB ESPN'!$T131,'CBB ESPN'!$M$4:$M$999,0)))*1=1,"",INDEX('CBB ESPN'!$N$4:$N$999,MATCH('CBB ESPN'!$T131,'CBB ESPN'!$M$4:$M$999,0)))</f>
        <v/>
      </c>
      <c r="AQ132" s="13" t="str">
        <f t="shared" si="32"/>
        <v/>
      </c>
      <c r="AR132" s="13" t="str">
        <f t="shared" si="33"/>
        <v/>
      </c>
      <c r="AS132" s="13" t="str">
        <f>IF(AA131="Flip",AR132,AQ132)</f>
        <v/>
      </c>
      <c r="AT132" s="13" t="str">
        <f>IF(AA131="Flip",AQ132,AR132)</f>
        <v/>
      </c>
      <c r="AU132" s="13" t="str">
        <f t="shared" si="34"/>
        <v/>
      </c>
      <c r="AW132" t="str">
        <f>IF(ISERROR(INDEX('CBB ESPN'!$N$4:$N$999,MATCH('CBB ESPN'!$S131,'CBB ESPN'!$M$4:$M$999,0)))*1=1,"",INDEX('CBB ESPN'!$N$4:$N$999,MATCH('CBB ESPN'!$S131,'CBB ESPN'!$M$4:$M$999,0)))</f>
        <v/>
      </c>
      <c r="AX132" t="str">
        <f>IF(ISERROR(INDEX('CBB ESPN'!$N$4:$N$999,MATCH('CBB ESPN'!$T131,'CBB ESPN'!$M$4:$M$999,0)))*1=1,"",INDEX('CBB ESPN'!$N$4:$N$999,MATCH('CBB ESPN'!$T131,'CBB ESPN'!$M$4:$M$999,0)))</f>
        <v/>
      </c>
      <c r="AY132" s="13" t="str">
        <f t="shared" ref="AY132:AY163" si="47">IF(ISNUMBER(SEARCH(AY$3,AW132)),"Team DC","")</f>
        <v/>
      </c>
      <c r="AZ132" s="13" t="str">
        <f t="shared" ref="AZ132:AZ163" si="48">IF(ISNUMBER(SEARCH(AZ$3,AX132)),"Team DC","")</f>
        <v/>
      </c>
      <c r="BA132" s="13" t="str">
        <f t="shared" si="35"/>
        <v/>
      </c>
      <c r="BB132" s="13" t="str">
        <f t="shared" si="36"/>
        <v/>
      </c>
      <c r="BC132" s="13" t="str">
        <f t="shared" si="37"/>
        <v/>
      </c>
    </row>
    <row r="133" spans="12:55">
      <c r="L133" s="400"/>
      <c r="M133" t="s">
        <v>1366</v>
      </c>
      <c r="N133" t="s">
        <v>1307</v>
      </c>
      <c r="O133" t="s">
        <v>1311</v>
      </c>
      <c r="P133" s="13" t="str">
        <f>'CBB Games'!S134</f>
        <v>0 v 0</v>
      </c>
      <c r="Q133" s="173" t="str">
        <f t="shared" si="45"/>
        <v/>
      </c>
      <c r="R133" s="173" t="str">
        <f t="shared" si="46"/>
        <v/>
      </c>
      <c r="S133" s="177"/>
      <c r="T133" s="16"/>
      <c r="U133" s="155"/>
      <c r="V133" s="16"/>
      <c r="W133" s="16"/>
      <c r="X133" s="16"/>
      <c r="Y133" s="175"/>
      <c r="Z133" s="175"/>
      <c r="AA133" s="175"/>
      <c r="AB133" s="13" t="b">
        <f>ISNUMBER(SEARCH($AB$3,X132))</f>
        <v>0</v>
      </c>
      <c r="AC133" s="13" t="b">
        <f>ISNUMBER(SEARCH(AC$3,X132))</f>
        <v>0</v>
      </c>
      <c r="AD133" s="13" t="b">
        <f>ISNUMBER(SEARCH(AD$3,X132))</f>
        <v>0</v>
      </c>
      <c r="AE133" s="13" t="b">
        <f>ISNUMBER(SEARCH(AE$3,Y132))</f>
        <v>0</v>
      </c>
      <c r="AG133" t="str">
        <f>IF(ISERROR(INDEX('CBB ESPN'!$N$4:$N$999,MATCH('CBB ESPN'!S132,'CBB ESPN'!$M$4:$M$999,0)))*1=1,"",INDEX('CBB ESPN'!$N$4:$N$999,MATCH('CBB ESPN'!S132,'CBB ESPN'!$M$4:$M$999,0)))</f>
        <v/>
      </c>
      <c r="AH133" t="str">
        <f>IF(ISERROR(INDEX('CBB ESPN'!$N$4:$N$999,MATCH('CBB ESPN'!T132,'CBB ESPN'!$M$4:$M$999,0)))*1=1,"",INDEX('CBB ESPN'!$N$4:$N$999,MATCH('CBB ESPN'!T132,'CBB ESPN'!$M$4:$M$999,0)))</f>
        <v/>
      </c>
      <c r="AI133" s="13" t="str">
        <f t="shared" si="42"/>
        <v/>
      </c>
      <c r="AJ133" s="13" t="str">
        <f t="shared" si="43"/>
        <v/>
      </c>
      <c r="AK133" s="13" t="str">
        <f>IF(AA132="Flip",AJ133,AI133)</f>
        <v/>
      </c>
      <c r="AL133" s="13" t="str">
        <f>IF(AA132="Flip",AI133,AJ133)</f>
        <v/>
      </c>
      <c r="AM133" s="13" t="str">
        <f t="shared" si="44"/>
        <v/>
      </c>
      <c r="AO133" t="str">
        <f>IF(ISERROR(INDEX('CBB ESPN'!$N$4:$N$999,MATCH('CBB ESPN'!$S132,'CBB ESPN'!$M$4:$M$999,0)))*1=1,"",INDEX('CBB ESPN'!$N$4:$N$999,MATCH('CBB ESPN'!$S132,'CBB ESPN'!$M$4:$M$999,0)))</f>
        <v/>
      </c>
      <c r="AP133" t="str">
        <f>IF(ISERROR(INDEX('CBB ESPN'!$N$4:$N$999,MATCH('CBB ESPN'!$T132,'CBB ESPN'!$M$4:$M$999,0)))*1=1,"",INDEX('CBB ESPN'!$N$4:$N$999,MATCH('CBB ESPN'!$T132,'CBB ESPN'!$M$4:$M$999,0)))</f>
        <v/>
      </c>
      <c r="AQ133" s="13" t="str">
        <f t="shared" ref="AQ133:AQ196" si="49">IF(ISNUMBER(SEARCH(AQ$3,AO133)),"Team IL","")</f>
        <v/>
      </c>
      <c r="AR133" s="13" t="str">
        <f t="shared" ref="AR133:AR196" si="50">IF(ISNUMBER(SEARCH(AR$3,AP133)),"Team IL","")</f>
        <v/>
      </c>
      <c r="AS133" s="13" t="str">
        <f>IF(AA132="Flip",AR133,AQ133)</f>
        <v/>
      </c>
      <c r="AT133" s="13" t="str">
        <f>IF(AA132="Flip",AQ133,AR133)</f>
        <v/>
      </c>
      <c r="AU133" s="13" t="str">
        <f t="shared" ref="AU133:AU196" si="51">IF(ISNUMBER(SEARCH("TRUE",AC133)),"Played in IL","")</f>
        <v/>
      </c>
      <c r="AW133" t="str">
        <f>IF(ISERROR(INDEX('CBB ESPN'!$N$4:$N$999,MATCH('CBB ESPN'!$S132,'CBB ESPN'!$M$4:$M$999,0)))*1=1,"",INDEX('CBB ESPN'!$N$4:$N$999,MATCH('CBB ESPN'!$S132,'CBB ESPN'!$M$4:$M$999,0)))</f>
        <v/>
      </c>
      <c r="AX133" t="str">
        <f>IF(ISERROR(INDEX('CBB ESPN'!$N$4:$N$999,MATCH('CBB ESPN'!$T132,'CBB ESPN'!$M$4:$M$999,0)))*1=1,"",INDEX('CBB ESPN'!$N$4:$N$999,MATCH('CBB ESPN'!$T132,'CBB ESPN'!$M$4:$M$999,0)))</f>
        <v/>
      </c>
      <c r="AY133" s="13" t="str">
        <f t="shared" si="47"/>
        <v/>
      </c>
      <c r="AZ133" s="13" t="str">
        <f t="shared" si="48"/>
        <v/>
      </c>
      <c r="BA133" s="13" t="str">
        <f t="shared" ref="BA133:BA196" si="52">IF(AJ133="Flip",AZ133,AY133)</f>
        <v/>
      </c>
      <c r="BB133" s="13" t="str">
        <f t="shared" ref="BB133:BB196" si="53">IF(AJ133="Flip",AY133,AZ133)</f>
        <v/>
      </c>
      <c r="BC133" s="13" t="str">
        <f t="shared" ref="BC133:BC196" si="54">IF(ISNUMBER(SEARCH("TRUE",AD133)),"Played in DC","")</f>
        <v/>
      </c>
    </row>
    <row r="134" spans="12:55">
      <c r="L134" s="400"/>
      <c r="M134" t="s">
        <v>968</v>
      </c>
      <c r="N134" t="s">
        <v>1307</v>
      </c>
      <c r="O134" t="s">
        <v>1311</v>
      </c>
      <c r="P134" s="13" t="str">
        <f>'CBB Games'!S135</f>
        <v>0 v 0</v>
      </c>
      <c r="Q134" s="173" t="str">
        <f t="shared" si="45"/>
        <v/>
      </c>
      <c r="R134" s="173" t="str">
        <f t="shared" si="46"/>
        <v/>
      </c>
      <c r="S134" s="178"/>
      <c r="T134" s="156"/>
      <c r="U134" s="157"/>
      <c r="V134" s="156"/>
      <c r="W134" s="156"/>
      <c r="X134" s="156"/>
      <c r="Y134" s="174"/>
      <c r="Z134" s="174"/>
      <c r="AA134" s="174"/>
      <c r="AB134" s="13" t="b">
        <f>ISNUMBER(SEARCH($AB$3,X133))</f>
        <v>0</v>
      </c>
      <c r="AC134" s="13" t="b">
        <f>ISNUMBER(SEARCH(AC$3,X133))</f>
        <v>0</v>
      </c>
      <c r="AD134" s="13" t="b">
        <f>ISNUMBER(SEARCH(AD$3,X133))</f>
        <v>0</v>
      </c>
      <c r="AE134" s="13" t="b">
        <f>ISNUMBER(SEARCH(AE$3,Y133))</f>
        <v>0</v>
      </c>
      <c r="AG134" t="str">
        <f>IF(ISERROR(INDEX('CBB ESPN'!$N$4:$N$999,MATCH('CBB ESPN'!S133,'CBB ESPN'!$M$4:$M$999,0)))*1=1,"",INDEX('CBB ESPN'!$N$4:$N$999,MATCH('CBB ESPN'!S133,'CBB ESPN'!$M$4:$M$999,0)))</f>
        <v/>
      </c>
      <c r="AH134" t="str">
        <f>IF(ISERROR(INDEX('CBB ESPN'!$N$4:$N$999,MATCH('CBB ESPN'!T133,'CBB ESPN'!$M$4:$M$999,0)))*1=1,"",INDEX('CBB ESPN'!$N$4:$N$999,MATCH('CBB ESPN'!T133,'CBB ESPN'!$M$4:$M$999,0)))</f>
        <v/>
      </c>
      <c r="AI134" s="13" t="str">
        <f t="shared" si="42"/>
        <v/>
      </c>
      <c r="AJ134" s="13" t="str">
        <f t="shared" si="43"/>
        <v/>
      </c>
      <c r="AK134" s="13" t="str">
        <f>IF(AA133="Flip",AJ134,AI134)</f>
        <v/>
      </c>
      <c r="AL134" s="13" t="str">
        <f>IF(AA133="Flip",AI134,AJ134)</f>
        <v/>
      </c>
      <c r="AM134" s="13" t="str">
        <f t="shared" si="44"/>
        <v/>
      </c>
      <c r="AO134" t="str">
        <f>IF(ISERROR(INDEX('CBB ESPN'!$N$4:$N$999,MATCH('CBB ESPN'!$S133,'CBB ESPN'!$M$4:$M$999,0)))*1=1,"",INDEX('CBB ESPN'!$N$4:$N$999,MATCH('CBB ESPN'!$S133,'CBB ESPN'!$M$4:$M$999,0)))</f>
        <v/>
      </c>
      <c r="AP134" t="str">
        <f>IF(ISERROR(INDEX('CBB ESPN'!$N$4:$N$999,MATCH('CBB ESPN'!$T133,'CBB ESPN'!$M$4:$M$999,0)))*1=1,"",INDEX('CBB ESPN'!$N$4:$N$999,MATCH('CBB ESPN'!$T133,'CBB ESPN'!$M$4:$M$999,0)))</f>
        <v/>
      </c>
      <c r="AQ134" s="13" t="str">
        <f t="shared" si="49"/>
        <v/>
      </c>
      <c r="AR134" s="13" t="str">
        <f t="shared" si="50"/>
        <v/>
      </c>
      <c r="AS134" s="13" t="str">
        <f>IF(AA133="Flip",AR134,AQ134)</f>
        <v/>
      </c>
      <c r="AT134" s="13" t="str">
        <f>IF(AA133="Flip",AQ134,AR134)</f>
        <v/>
      </c>
      <c r="AU134" s="13" t="str">
        <f t="shared" si="51"/>
        <v/>
      </c>
      <c r="AW134" t="str">
        <f>IF(ISERROR(INDEX('CBB ESPN'!$N$4:$N$999,MATCH('CBB ESPN'!$S133,'CBB ESPN'!$M$4:$M$999,0)))*1=1,"",INDEX('CBB ESPN'!$N$4:$N$999,MATCH('CBB ESPN'!$S133,'CBB ESPN'!$M$4:$M$999,0)))</f>
        <v/>
      </c>
      <c r="AX134" t="str">
        <f>IF(ISERROR(INDEX('CBB ESPN'!$N$4:$N$999,MATCH('CBB ESPN'!$T133,'CBB ESPN'!$M$4:$M$999,0)))*1=1,"",INDEX('CBB ESPN'!$N$4:$N$999,MATCH('CBB ESPN'!$T133,'CBB ESPN'!$M$4:$M$999,0)))</f>
        <v/>
      </c>
      <c r="AY134" s="13" t="str">
        <f t="shared" si="47"/>
        <v/>
      </c>
      <c r="AZ134" s="13" t="str">
        <f t="shared" si="48"/>
        <v/>
      </c>
      <c r="BA134" s="13" t="str">
        <f t="shared" si="52"/>
        <v/>
      </c>
      <c r="BB134" s="13" t="str">
        <f t="shared" si="53"/>
        <v/>
      </c>
      <c r="BC134" s="13" t="str">
        <f t="shared" si="54"/>
        <v/>
      </c>
    </row>
    <row r="135" spans="12:55">
      <c r="L135" s="400"/>
      <c r="M135" t="s">
        <v>841</v>
      </c>
      <c r="N135" t="s">
        <v>1374</v>
      </c>
      <c r="O135" t="s">
        <v>1311</v>
      </c>
      <c r="P135" s="13" t="str">
        <f>'CBB Games'!S136</f>
        <v>0 v 0</v>
      </c>
      <c r="Q135" s="173" t="str">
        <f t="shared" si="45"/>
        <v/>
      </c>
      <c r="R135" s="173" t="str">
        <f t="shared" si="46"/>
        <v/>
      </c>
      <c r="S135" s="177"/>
      <c r="T135" s="16"/>
      <c r="U135" s="155"/>
      <c r="V135" s="16"/>
      <c r="W135" s="16"/>
      <c r="X135" s="16"/>
      <c r="Y135" s="176"/>
      <c r="Z135" s="176"/>
      <c r="AA135" s="176"/>
      <c r="AB135" s="13" t="b">
        <f>ISNUMBER(SEARCH($AB$3,X134))</f>
        <v>0</v>
      </c>
      <c r="AC135" s="13" t="b">
        <f>ISNUMBER(SEARCH(AC$3,X134))</f>
        <v>0</v>
      </c>
      <c r="AD135" s="13" t="b">
        <f>ISNUMBER(SEARCH(AD$3,X134))</f>
        <v>0</v>
      </c>
      <c r="AE135" s="13" t="b">
        <f>ISNUMBER(SEARCH(AE$3,Y134))</f>
        <v>0</v>
      </c>
      <c r="AG135" t="str">
        <f>IF(ISERROR(INDEX('CBB ESPN'!$N$4:$N$999,MATCH('CBB ESPN'!S134,'CBB ESPN'!$M$4:$M$999,0)))*1=1,"",INDEX('CBB ESPN'!$N$4:$N$999,MATCH('CBB ESPN'!S134,'CBB ESPN'!$M$4:$M$999,0)))</f>
        <v/>
      </c>
      <c r="AH135" t="str">
        <f>IF(ISERROR(INDEX('CBB ESPN'!$N$4:$N$999,MATCH('CBB ESPN'!T134,'CBB ESPN'!$M$4:$M$999,0)))*1=1,"",INDEX('CBB ESPN'!$N$4:$N$999,MATCH('CBB ESPN'!T134,'CBB ESPN'!$M$4:$M$999,0)))</f>
        <v/>
      </c>
      <c r="AI135" s="13" t="str">
        <f t="shared" si="42"/>
        <v/>
      </c>
      <c r="AJ135" s="13" t="str">
        <f t="shared" si="43"/>
        <v/>
      </c>
      <c r="AK135" s="13" t="str">
        <f>IF(AA134="Flip",AJ135,AI135)</f>
        <v/>
      </c>
      <c r="AL135" s="13" t="str">
        <f>IF(AA134="Flip",AI135,AJ135)</f>
        <v/>
      </c>
      <c r="AM135" s="13" t="str">
        <f t="shared" si="44"/>
        <v/>
      </c>
      <c r="AO135" t="str">
        <f>IF(ISERROR(INDEX('CBB ESPN'!$N$4:$N$999,MATCH('CBB ESPN'!$S134,'CBB ESPN'!$M$4:$M$999,0)))*1=1,"",INDEX('CBB ESPN'!$N$4:$N$999,MATCH('CBB ESPN'!$S134,'CBB ESPN'!$M$4:$M$999,0)))</f>
        <v/>
      </c>
      <c r="AP135" t="str">
        <f>IF(ISERROR(INDEX('CBB ESPN'!$N$4:$N$999,MATCH('CBB ESPN'!$T134,'CBB ESPN'!$M$4:$M$999,0)))*1=1,"",INDEX('CBB ESPN'!$N$4:$N$999,MATCH('CBB ESPN'!$T134,'CBB ESPN'!$M$4:$M$999,0)))</f>
        <v/>
      </c>
      <c r="AQ135" s="13" t="str">
        <f t="shared" si="49"/>
        <v/>
      </c>
      <c r="AR135" s="13" t="str">
        <f t="shared" si="50"/>
        <v/>
      </c>
      <c r="AS135" s="13" t="str">
        <f>IF(AA134="Flip",AR135,AQ135)</f>
        <v/>
      </c>
      <c r="AT135" s="13" t="str">
        <f>IF(AA134="Flip",AQ135,AR135)</f>
        <v/>
      </c>
      <c r="AU135" s="13" t="str">
        <f t="shared" si="51"/>
        <v/>
      </c>
      <c r="AW135" t="str">
        <f>IF(ISERROR(INDEX('CBB ESPN'!$N$4:$N$999,MATCH('CBB ESPN'!$S134,'CBB ESPN'!$M$4:$M$999,0)))*1=1,"",INDEX('CBB ESPN'!$N$4:$N$999,MATCH('CBB ESPN'!$S134,'CBB ESPN'!$M$4:$M$999,0)))</f>
        <v/>
      </c>
      <c r="AX135" t="str">
        <f>IF(ISERROR(INDEX('CBB ESPN'!$N$4:$N$999,MATCH('CBB ESPN'!$T134,'CBB ESPN'!$M$4:$M$999,0)))*1=1,"",INDEX('CBB ESPN'!$N$4:$N$999,MATCH('CBB ESPN'!$T134,'CBB ESPN'!$M$4:$M$999,0)))</f>
        <v/>
      </c>
      <c r="AY135" s="13" t="str">
        <f t="shared" si="47"/>
        <v/>
      </c>
      <c r="AZ135" s="13" t="str">
        <f t="shared" si="48"/>
        <v/>
      </c>
      <c r="BA135" s="13" t="str">
        <f t="shared" si="52"/>
        <v/>
      </c>
      <c r="BB135" s="13" t="str">
        <f t="shared" si="53"/>
        <v/>
      </c>
      <c r="BC135" s="13" t="str">
        <f t="shared" si="54"/>
        <v/>
      </c>
    </row>
    <row r="136" spans="12:55">
      <c r="L136" s="400"/>
      <c r="M136" t="s">
        <v>268</v>
      </c>
      <c r="N136" t="s">
        <v>1393</v>
      </c>
      <c r="O136" t="s">
        <v>1311</v>
      </c>
      <c r="P136" s="13" t="str">
        <f>'CBB Games'!S137</f>
        <v>0 v 0</v>
      </c>
      <c r="Q136" s="173" t="str">
        <f t="shared" si="45"/>
        <v/>
      </c>
      <c r="R136" s="173" t="str">
        <f t="shared" si="46"/>
        <v/>
      </c>
      <c r="S136" s="178"/>
      <c r="T136" s="156"/>
      <c r="U136" s="157"/>
      <c r="V136" s="156"/>
      <c r="W136" s="156"/>
      <c r="X136" s="156"/>
      <c r="Y136" s="174"/>
      <c r="Z136" s="174"/>
      <c r="AA136" s="174"/>
      <c r="AB136" s="13" t="b">
        <f>ISNUMBER(SEARCH($AB$3,X135))</f>
        <v>0</v>
      </c>
      <c r="AC136" s="13" t="b">
        <f>ISNUMBER(SEARCH(AC$3,X135))</f>
        <v>0</v>
      </c>
      <c r="AD136" s="13" t="b">
        <f>ISNUMBER(SEARCH(AD$3,X135))</f>
        <v>0</v>
      </c>
      <c r="AE136" s="13" t="b">
        <f>ISNUMBER(SEARCH(AE$3,Y135))</f>
        <v>0</v>
      </c>
      <c r="AG136" t="str">
        <f>IF(ISERROR(INDEX('CBB ESPN'!$N$4:$N$999,MATCH('CBB ESPN'!S135,'CBB ESPN'!$M$4:$M$999,0)))*1=1,"",INDEX('CBB ESPN'!$N$4:$N$999,MATCH('CBB ESPN'!S135,'CBB ESPN'!$M$4:$M$999,0)))</f>
        <v/>
      </c>
      <c r="AH136" t="str">
        <f>IF(ISERROR(INDEX('CBB ESPN'!$N$4:$N$999,MATCH('CBB ESPN'!T135,'CBB ESPN'!$M$4:$M$999,0)))*1=1,"",INDEX('CBB ESPN'!$N$4:$N$999,MATCH('CBB ESPN'!T135,'CBB ESPN'!$M$4:$M$999,0)))</f>
        <v/>
      </c>
      <c r="AI136" s="13" t="str">
        <f t="shared" si="42"/>
        <v/>
      </c>
      <c r="AJ136" s="13" t="str">
        <f t="shared" si="43"/>
        <v/>
      </c>
      <c r="AK136" s="13" t="str">
        <f>IF(AA135="Flip",AJ136,AI136)</f>
        <v/>
      </c>
      <c r="AL136" s="13" t="str">
        <f>IF(AA135="Flip",AI136,AJ136)</f>
        <v/>
      </c>
      <c r="AM136" s="13" t="str">
        <f t="shared" si="44"/>
        <v/>
      </c>
      <c r="AO136" t="str">
        <f>IF(ISERROR(INDEX('CBB ESPN'!$N$4:$N$999,MATCH('CBB ESPN'!$S135,'CBB ESPN'!$M$4:$M$999,0)))*1=1,"",INDEX('CBB ESPN'!$N$4:$N$999,MATCH('CBB ESPN'!$S135,'CBB ESPN'!$M$4:$M$999,0)))</f>
        <v/>
      </c>
      <c r="AP136" t="str">
        <f>IF(ISERROR(INDEX('CBB ESPN'!$N$4:$N$999,MATCH('CBB ESPN'!$T135,'CBB ESPN'!$M$4:$M$999,0)))*1=1,"",INDEX('CBB ESPN'!$N$4:$N$999,MATCH('CBB ESPN'!$T135,'CBB ESPN'!$M$4:$M$999,0)))</f>
        <v/>
      </c>
      <c r="AQ136" s="13" t="str">
        <f t="shared" si="49"/>
        <v/>
      </c>
      <c r="AR136" s="13" t="str">
        <f t="shared" si="50"/>
        <v/>
      </c>
      <c r="AS136" s="13" t="str">
        <f>IF(AA135="Flip",AR136,AQ136)</f>
        <v/>
      </c>
      <c r="AT136" s="13" t="str">
        <f>IF(AA135="Flip",AQ136,AR136)</f>
        <v/>
      </c>
      <c r="AU136" s="13" t="str">
        <f t="shared" si="51"/>
        <v/>
      </c>
      <c r="AW136" t="str">
        <f>IF(ISERROR(INDEX('CBB ESPN'!$N$4:$N$999,MATCH('CBB ESPN'!$S135,'CBB ESPN'!$M$4:$M$999,0)))*1=1,"",INDEX('CBB ESPN'!$N$4:$N$999,MATCH('CBB ESPN'!$S135,'CBB ESPN'!$M$4:$M$999,0)))</f>
        <v/>
      </c>
      <c r="AX136" t="str">
        <f>IF(ISERROR(INDEX('CBB ESPN'!$N$4:$N$999,MATCH('CBB ESPN'!$T135,'CBB ESPN'!$M$4:$M$999,0)))*1=1,"",INDEX('CBB ESPN'!$N$4:$N$999,MATCH('CBB ESPN'!$T135,'CBB ESPN'!$M$4:$M$999,0)))</f>
        <v/>
      </c>
      <c r="AY136" s="13" t="str">
        <f t="shared" si="47"/>
        <v/>
      </c>
      <c r="AZ136" s="13" t="str">
        <f t="shared" si="48"/>
        <v/>
      </c>
      <c r="BA136" s="13" t="str">
        <f t="shared" si="52"/>
        <v/>
      </c>
      <c r="BB136" s="13" t="str">
        <f t="shared" si="53"/>
        <v/>
      </c>
      <c r="BC136" s="13" t="str">
        <f t="shared" si="54"/>
        <v/>
      </c>
    </row>
    <row r="137" spans="12:55">
      <c r="L137" s="400"/>
      <c r="M137" t="s">
        <v>922</v>
      </c>
      <c r="N137" t="s">
        <v>1393</v>
      </c>
      <c r="O137" t="s">
        <v>1311</v>
      </c>
      <c r="P137" s="13" t="str">
        <f>'CBB Games'!S138</f>
        <v>0 v 0</v>
      </c>
      <c r="Q137" s="173" t="str">
        <f t="shared" si="45"/>
        <v/>
      </c>
      <c r="R137" s="173" t="str">
        <f t="shared" si="46"/>
        <v/>
      </c>
      <c r="S137" s="177"/>
      <c r="T137" s="16"/>
      <c r="U137" s="155"/>
      <c r="V137" s="16"/>
      <c r="W137" s="16"/>
      <c r="X137" s="16"/>
      <c r="Y137" s="176"/>
      <c r="Z137" s="176"/>
      <c r="AA137" s="176"/>
      <c r="AB137" s="13" t="b">
        <f>ISNUMBER(SEARCH($AB$3,X136))</f>
        <v>0</v>
      </c>
      <c r="AC137" s="13" t="b">
        <f>ISNUMBER(SEARCH(AC$3,X136))</f>
        <v>0</v>
      </c>
      <c r="AD137" s="13" t="b">
        <f>ISNUMBER(SEARCH(AD$3,X136))</f>
        <v>0</v>
      </c>
      <c r="AE137" s="13" t="b">
        <f>ISNUMBER(SEARCH(AE$3,Y136))</f>
        <v>0</v>
      </c>
      <c r="AG137" t="str">
        <f>IF(ISERROR(INDEX('CBB ESPN'!$N$4:$N$999,MATCH('CBB ESPN'!S136,'CBB ESPN'!$M$4:$M$999,0)))*1=1,"",INDEX('CBB ESPN'!$N$4:$N$999,MATCH('CBB ESPN'!S136,'CBB ESPN'!$M$4:$M$999,0)))</f>
        <v/>
      </c>
      <c r="AH137" t="str">
        <f>IF(ISERROR(INDEX('CBB ESPN'!$N$4:$N$999,MATCH('CBB ESPN'!T136,'CBB ESPN'!$M$4:$M$999,0)))*1=1,"",INDEX('CBB ESPN'!$N$4:$N$999,MATCH('CBB ESPN'!T136,'CBB ESPN'!$M$4:$M$999,0)))</f>
        <v/>
      </c>
      <c r="AI137" s="13" t="str">
        <f t="shared" si="42"/>
        <v/>
      </c>
      <c r="AJ137" s="13" t="str">
        <f t="shared" si="43"/>
        <v/>
      </c>
      <c r="AK137" s="13" t="str">
        <f>IF(AA136="Flip",AJ137,AI137)</f>
        <v/>
      </c>
      <c r="AL137" s="13" t="str">
        <f>IF(AA136="Flip",AI137,AJ137)</f>
        <v/>
      </c>
      <c r="AM137" s="13" t="str">
        <f t="shared" si="44"/>
        <v/>
      </c>
      <c r="AO137" t="str">
        <f>IF(ISERROR(INDEX('CBB ESPN'!$N$4:$N$999,MATCH('CBB ESPN'!$S136,'CBB ESPN'!$M$4:$M$999,0)))*1=1,"",INDEX('CBB ESPN'!$N$4:$N$999,MATCH('CBB ESPN'!$S136,'CBB ESPN'!$M$4:$M$999,0)))</f>
        <v/>
      </c>
      <c r="AP137" t="str">
        <f>IF(ISERROR(INDEX('CBB ESPN'!$N$4:$N$999,MATCH('CBB ESPN'!$T136,'CBB ESPN'!$M$4:$M$999,0)))*1=1,"",INDEX('CBB ESPN'!$N$4:$N$999,MATCH('CBB ESPN'!$T136,'CBB ESPN'!$M$4:$M$999,0)))</f>
        <v/>
      </c>
      <c r="AQ137" s="13" t="str">
        <f t="shared" si="49"/>
        <v/>
      </c>
      <c r="AR137" s="13" t="str">
        <f t="shared" si="50"/>
        <v/>
      </c>
      <c r="AS137" s="13" t="str">
        <f>IF(AA136="Flip",AR137,AQ137)</f>
        <v/>
      </c>
      <c r="AT137" s="13" t="str">
        <f>IF(AA136="Flip",AQ137,AR137)</f>
        <v/>
      </c>
      <c r="AU137" s="13" t="str">
        <f t="shared" si="51"/>
        <v/>
      </c>
      <c r="AW137" t="str">
        <f>IF(ISERROR(INDEX('CBB ESPN'!$N$4:$N$999,MATCH('CBB ESPN'!$S136,'CBB ESPN'!$M$4:$M$999,0)))*1=1,"",INDEX('CBB ESPN'!$N$4:$N$999,MATCH('CBB ESPN'!$S136,'CBB ESPN'!$M$4:$M$999,0)))</f>
        <v/>
      </c>
      <c r="AX137" t="str">
        <f>IF(ISERROR(INDEX('CBB ESPN'!$N$4:$N$999,MATCH('CBB ESPN'!$T136,'CBB ESPN'!$M$4:$M$999,0)))*1=1,"",INDEX('CBB ESPN'!$N$4:$N$999,MATCH('CBB ESPN'!$T136,'CBB ESPN'!$M$4:$M$999,0)))</f>
        <v/>
      </c>
      <c r="AY137" s="13" t="str">
        <f t="shared" si="47"/>
        <v/>
      </c>
      <c r="AZ137" s="13" t="str">
        <f t="shared" si="48"/>
        <v/>
      </c>
      <c r="BA137" s="13" t="str">
        <f t="shared" si="52"/>
        <v/>
      </c>
      <c r="BB137" s="13" t="str">
        <f t="shared" si="53"/>
        <v/>
      </c>
      <c r="BC137" s="13" t="str">
        <f t="shared" si="54"/>
        <v/>
      </c>
    </row>
    <row r="138" spans="12:55">
      <c r="L138" s="400"/>
      <c r="M138" t="s">
        <v>871</v>
      </c>
      <c r="N138" t="s">
        <v>1380</v>
      </c>
      <c r="O138" t="s">
        <v>1311</v>
      </c>
      <c r="P138" s="13" t="str">
        <f>'CBB Games'!S139</f>
        <v>0 v 0</v>
      </c>
      <c r="Q138" s="173" t="str">
        <f t="shared" si="45"/>
        <v/>
      </c>
      <c r="R138" s="173" t="str">
        <f t="shared" si="46"/>
        <v/>
      </c>
      <c r="S138" s="178"/>
      <c r="T138" s="156"/>
      <c r="U138" s="157"/>
      <c r="V138" s="156"/>
      <c r="W138" s="156"/>
      <c r="X138" s="156"/>
      <c r="Y138" s="174"/>
      <c r="Z138" s="174"/>
      <c r="AA138" s="174"/>
      <c r="AB138" s="13" t="b">
        <f>ISNUMBER(SEARCH($AB$3,X137))</f>
        <v>0</v>
      </c>
      <c r="AC138" s="13" t="b">
        <f>ISNUMBER(SEARCH(AC$3,X137))</f>
        <v>0</v>
      </c>
      <c r="AD138" s="13" t="b">
        <f>ISNUMBER(SEARCH(AD$3,X137))</f>
        <v>0</v>
      </c>
      <c r="AE138" s="13" t="b">
        <f>ISNUMBER(SEARCH(AE$3,Y137))</f>
        <v>0</v>
      </c>
      <c r="AG138" t="str">
        <f>IF(ISERROR(INDEX('CBB ESPN'!$N$4:$N$999,MATCH('CBB ESPN'!S137,'CBB ESPN'!$M$4:$M$999,0)))*1=1,"",INDEX('CBB ESPN'!$N$4:$N$999,MATCH('CBB ESPN'!S137,'CBB ESPN'!$M$4:$M$999,0)))</f>
        <v/>
      </c>
      <c r="AH138" t="str">
        <f>IF(ISERROR(INDEX('CBB ESPN'!$N$4:$N$999,MATCH('CBB ESPN'!T137,'CBB ESPN'!$M$4:$M$999,0)))*1=1,"",INDEX('CBB ESPN'!$N$4:$N$999,MATCH('CBB ESPN'!T137,'CBB ESPN'!$M$4:$M$999,0)))</f>
        <v/>
      </c>
      <c r="AI138" s="13" t="str">
        <f t="shared" si="42"/>
        <v/>
      </c>
      <c r="AJ138" s="13" t="str">
        <f t="shared" si="43"/>
        <v/>
      </c>
      <c r="AK138" s="13" t="str">
        <f>IF(AA137="Flip",AJ138,AI138)</f>
        <v/>
      </c>
      <c r="AL138" s="13" t="str">
        <f>IF(AA137="Flip",AI138,AJ138)</f>
        <v/>
      </c>
      <c r="AM138" s="13" t="str">
        <f t="shared" si="44"/>
        <v/>
      </c>
      <c r="AO138" t="str">
        <f>IF(ISERROR(INDEX('CBB ESPN'!$N$4:$N$999,MATCH('CBB ESPN'!$S137,'CBB ESPN'!$M$4:$M$999,0)))*1=1,"",INDEX('CBB ESPN'!$N$4:$N$999,MATCH('CBB ESPN'!$S137,'CBB ESPN'!$M$4:$M$999,0)))</f>
        <v/>
      </c>
      <c r="AP138" t="str">
        <f>IF(ISERROR(INDEX('CBB ESPN'!$N$4:$N$999,MATCH('CBB ESPN'!$T137,'CBB ESPN'!$M$4:$M$999,0)))*1=1,"",INDEX('CBB ESPN'!$N$4:$N$999,MATCH('CBB ESPN'!$T137,'CBB ESPN'!$M$4:$M$999,0)))</f>
        <v/>
      </c>
      <c r="AQ138" s="13" t="str">
        <f t="shared" si="49"/>
        <v/>
      </c>
      <c r="AR138" s="13" t="str">
        <f t="shared" si="50"/>
        <v/>
      </c>
      <c r="AS138" s="13" t="str">
        <f>IF(AA137="Flip",AR138,AQ138)</f>
        <v/>
      </c>
      <c r="AT138" s="13" t="str">
        <f>IF(AA137="Flip",AQ138,AR138)</f>
        <v/>
      </c>
      <c r="AU138" s="13" t="str">
        <f t="shared" si="51"/>
        <v/>
      </c>
      <c r="AW138" t="str">
        <f>IF(ISERROR(INDEX('CBB ESPN'!$N$4:$N$999,MATCH('CBB ESPN'!$S137,'CBB ESPN'!$M$4:$M$999,0)))*1=1,"",INDEX('CBB ESPN'!$N$4:$N$999,MATCH('CBB ESPN'!$S137,'CBB ESPN'!$M$4:$M$999,0)))</f>
        <v/>
      </c>
      <c r="AX138" t="str">
        <f>IF(ISERROR(INDEX('CBB ESPN'!$N$4:$N$999,MATCH('CBB ESPN'!$T137,'CBB ESPN'!$M$4:$M$999,0)))*1=1,"",INDEX('CBB ESPN'!$N$4:$N$999,MATCH('CBB ESPN'!$T137,'CBB ESPN'!$M$4:$M$999,0)))</f>
        <v/>
      </c>
      <c r="AY138" s="13" t="str">
        <f t="shared" si="47"/>
        <v/>
      </c>
      <c r="AZ138" s="13" t="str">
        <f t="shared" si="48"/>
        <v/>
      </c>
      <c r="BA138" s="13" t="str">
        <f t="shared" si="52"/>
        <v/>
      </c>
      <c r="BB138" s="13" t="str">
        <f t="shared" si="53"/>
        <v/>
      </c>
      <c r="BC138" s="13" t="str">
        <f t="shared" si="54"/>
        <v/>
      </c>
    </row>
    <row r="139" spans="12:55">
      <c r="L139" s="400"/>
      <c r="M139" t="s">
        <v>269</v>
      </c>
      <c r="N139" t="s">
        <v>1411</v>
      </c>
      <c r="O139" t="s">
        <v>1311</v>
      </c>
      <c r="P139" s="13" t="str">
        <f>'CBB Games'!S140</f>
        <v>0 v 0</v>
      </c>
      <c r="Q139" s="173" t="str">
        <f t="shared" si="45"/>
        <v/>
      </c>
      <c r="R139" s="173" t="str">
        <f t="shared" si="46"/>
        <v/>
      </c>
      <c r="S139" s="177"/>
      <c r="T139" s="16"/>
      <c r="U139" s="155"/>
      <c r="V139" s="16"/>
      <c r="W139" s="16"/>
      <c r="X139" s="16"/>
      <c r="Y139" s="176"/>
      <c r="Z139" s="176"/>
      <c r="AA139" s="176"/>
      <c r="AB139" s="13" t="b">
        <f>ISNUMBER(SEARCH($AB$3,X138))</f>
        <v>0</v>
      </c>
      <c r="AC139" s="13" t="b">
        <f>ISNUMBER(SEARCH(AC$3,X138))</f>
        <v>0</v>
      </c>
      <c r="AD139" s="13" t="b">
        <f>ISNUMBER(SEARCH(AD$3,X138))</f>
        <v>0</v>
      </c>
      <c r="AE139" s="13" t="b">
        <f>ISNUMBER(SEARCH(AE$3,Y138))</f>
        <v>0</v>
      </c>
      <c r="AG139" t="str">
        <f>IF(ISERROR(INDEX('CBB ESPN'!$N$4:$N$999,MATCH('CBB ESPN'!S138,'CBB ESPN'!$M$4:$M$999,0)))*1=1,"",INDEX('CBB ESPN'!$N$4:$N$999,MATCH('CBB ESPN'!S138,'CBB ESPN'!$M$4:$M$999,0)))</f>
        <v/>
      </c>
      <c r="AH139" t="str">
        <f>IF(ISERROR(INDEX('CBB ESPN'!$N$4:$N$999,MATCH('CBB ESPN'!T138,'CBB ESPN'!$M$4:$M$999,0)))*1=1,"",INDEX('CBB ESPN'!$N$4:$N$999,MATCH('CBB ESPN'!T138,'CBB ESPN'!$M$4:$M$999,0)))</f>
        <v/>
      </c>
      <c r="AI139" s="13" t="str">
        <f t="shared" si="42"/>
        <v/>
      </c>
      <c r="AJ139" s="13" t="str">
        <f t="shared" si="43"/>
        <v/>
      </c>
      <c r="AK139" s="13" t="str">
        <f>IF(AA138="Flip",AJ139,AI139)</f>
        <v/>
      </c>
      <c r="AL139" s="13" t="str">
        <f>IF(AA138="Flip",AI139,AJ139)</f>
        <v/>
      </c>
      <c r="AM139" s="13" t="str">
        <f t="shared" si="44"/>
        <v/>
      </c>
      <c r="AO139" t="str">
        <f>IF(ISERROR(INDEX('CBB ESPN'!$N$4:$N$999,MATCH('CBB ESPN'!$S138,'CBB ESPN'!$M$4:$M$999,0)))*1=1,"",INDEX('CBB ESPN'!$N$4:$N$999,MATCH('CBB ESPN'!$S138,'CBB ESPN'!$M$4:$M$999,0)))</f>
        <v/>
      </c>
      <c r="AP139" t="str">
        <f>IF(ISERROR(INDEX('CBB ESPN'!$N$4:$N$999,MATCH('CBB ESPN'!$T138,'CBB ESPN'!$M$4:$M$999,0)))*1=1,"",INDEX('CBB ESPN'!$N$4:$N$999,MATCH('CBB ESPN'!$T138,'CBB ESPN'!$M$4:$M$999,0)))</f>
        <v/>
      </c>
      <c r="AQ139" s="13" t="str">
        <f t="shared" si="49"/>
        <v/>
      </c>
      <c r="AR139" s="13" t="str">
        <f t="shared" si="50"/>
        <v/>
      </c>
      <c r="AS139" s="13" t="str">
        <f>IF(AA138="Flip",AR139,AQ139)</f>
        <v/>
      </c>
      <c r="AT139" s="13" t="str">
        <f>IF(AA138="Flip",AQ139,AR139)</f>
        <v/>
      </c>
      <c r="AU139" s="13" t="str">
        <f t="shared" si="51"/>
        <v/>
      </c>
      <c r="AW139" t="str">
        <f>IF(ISERROR(INDEX('CBB ESPN'!$N$4:$N$999,MATCH('CBB ESPN'!$S138,'CBB ESPN'!$M$4:$M$999,0)))*1=1,"",INDEX('CBB ESPN'!$N$4:$N$999,MATCH('CBB ESPN'!$S138,'CBB ESPN'!$M$4:$M$999,0)))</f>
        <v/>
      </c>
      <c r="AX139" t="str">
        <f>IF(ISERROR(INDEX('CBB ESPN'!$N$4:$N$999,MATCH('CBB ESPN'!$T138,'CBB ESPN'!$M$4:$M$999,0)))*1=1,"",INDEX('CBB ESPN'!$N$4:$N$999,MATCH('CBB ESPN'!$T138,'CBB ESPN'!$M$4:$M$999,0)))</f>
        <v/>
      </c>
      <c r="AY139" s="13" t="str">
        <f t="shared" si="47"/>
        <v/>
      </c>
      <c r="AZ139" s="13" t="str">
        <f t="shared" si="48"/>
        <v/>
      </c>
      <c r="BA139" s="13" t="str">
        <f t="shared" si="52"/>
        <v/>
      </c>
      <c r="BB139" s="13" t="str">
        <f t="shared" si="53"/>
        <v/>
      </c>
      <c r="BC139" s="13" t="str">
        <f t="shared" si="54"/>
        <v/>
      </c>
    </row>
    <row r="140" spans="12:55">
      <c r="L140" s="400"/>
      <c r="M140" t="s">
        <v>409</v>
      </c>
      <c r="N140" t="s">
        <v>1411</v>
      </c>
      <c r="O140" t="s">
        <v>1311</v>
      </c>
      <c r="P140" s="13" t="str">
        <f>'CBB Games'!S141</f>
        <v>0 v 0</v>
      </c>
      <c r="Q140" s="173" t="str">
        <f t="shared" si="45"/>
        <v/>
      </c>
      <c r="R140" s="173" t="str">
        <f t="shared" si="46"/>
        <v/>
      </c>
      <c r="S140" s="178"/>
      <c r="T140" s="156"/>
      <c r="U140" s="157"/>
      <c r="V140" s="156"/>
      <c r="W140" s="156"/>
      <c r="X140" s="156"/>
      <c r="Y140" s="174"/>
      <c r="Z140" s="174"/>
      <c r="AA140" s="174"/>
      <c r="AB140" s="13" t="b">
        <f>ISNUMBER(SEARCH($AB$3,X139))</f>
        <v>0</v>
      </c>
      <c r="AC140" s="13" t="b">
        <f>ISNUMBER(SEARCH(AC$3,X139))</f>
        <v>0</v>
      </c>
      <c r="AD140" s="13" t="b">
        <f>ISNUMBER(SEARCH(AD$3,X139))</f>
        <v>0</v>
      </c>
      <c r="AE140" s="13" t="b">
        <f>ISNUMBER(SEARCH(AE$3,Y139))</f>
        <v>0</v>
      </c>
      <c r="AG140" t="str">
        <f>IF(ISERROR(INDEX('CBB ESPN'!$N$4:$N$999,MATCH('CBB ESPN'!S139,'CBB ESPN'!$M$4:$M$999,0)))*1=1,"",INDEX('CBB ESPN'!$N$4:$N$999,MATCH('CBB ESPN'!S139,'CBB ESPN'!$M$4:$M$999,0)))</f>
        <v/>
      </c>
      <c r="AH140" t="str">
        <f>IF(ISERROR(INDEX('CBB ESPN'!$N$4:$N$999,MATCH('CBB ESPN'!T139,'CBB ESPN'!$M$4:$M$999,0)))*1=1,"",INDEX('CBB ESPN'!$N$4:$N$999,MATCH('CBB ESPN'!T139,'CBB ESPN'!$M$4:$M$999,0)))</f>
        <v/>
      </c>
      <c r="AI140" s="13" t="str">
        <f t="shared" si="42"/>
        <v/>
      </c>
      <c r="AJ140" s="13" t="str">
        <f t="shared" si="43"/>
        <v/>
      </c>
      <c r="AK140" s="13" t="str">
        <f>IF(AA139="Flip",AJ140,AI140)</f>
        <v/>
      </c>
      <c r="AL140" s="13" t="str">
        <f>IF(AA139="Flip",AI140,AJ140)</f>
        <v/>
      </c>
      <c r="AM140" s="13" t="str">
        <f t="shared" si="44"/>
        <v/>
      </c>
      <c r="AO140" t="str">
        <f>IF(ISERROR(INDEX('CBB ESPN'!$N$4:$N$999,MATCH('CBB ESPN'!$S139,'CBB ESPN'!$M$4:$M$999,0)))*1=1,"",INDEX('CBB ESPN'!$N$4:$N$999,MATCH('CBB ESPN'!$S139,'CBB ESPN'!$M$4:$M$999,0)))</f>
        <v/>
      </c>
      <c r="AP140" t="str">
        <f>IF(ISERROR(INDEX('CBB ESPN'!$N$4:$N$999,MATCH('CBB ESPN'!$T139,'CBB ESPN'!$M$4:$M$999,0)))*1=1,"",INDEX('CBB ESPN'!$N$4:$N$999,MATCH('CBB ESPN'!$T139,'CBB ESPN'!$M$4:$M$999,0)))</f>
        <v/>
      </c>
      <c r="AQ140" s="13" t="str">
        <f t="shared" si="49"/>
        <v/>
      </c>
      <c r="AR140" s="13" t="str">
        <f t="shared" si="50"/>
        <v/>
      </c>
      <c r="AS140" s="13" t="str">
        <f>IF(AA139="Flip",AR140,AQ140)</f>
        <v/>
      </c>
      <c r="AT140" s="13" t="str">
        <f>IF(AA139="Flip",AQ140,AR140)</f>
        <v/>
      </c>
      <c r="AU140" s="13" t="str">
        <f t="shared" si="51"/>
        <v/>
      </c>
      <c r="AW140" t="str">
        <f>IF(ISERROR(INDEX('CBB ESPN'!$N$4:$N$999,MATCH('CBB ESPN'!$S139,'CBB ESPN'!$M$4:$M$999,0)))*1=1,"",INDEX('CBB ESPN'!$N$4:$N$999,MATCH('CBB ESPN'!$S139,'CBB ESPN'!$M$4:$M$999,0)))</f>
        <v/>
      </c>
      <c r="AX140" t="str">
        <f>IF(ISERROR(INDEX('CBB ESPN'!$N$4:$N$999,MATCH('CBB ESPN'!$T139,'CBB ESPN'!$M$4:$M$999,0)))*1=1,"",INDEX('CBB ESPN'!$N$4:$N$999,MATCH('CBB ESPN'!$T139,'CBB ESPN'!$M$4:$M$999,0)))</f>
        <v/>
      </c>
      <c r="AY140" s="13" t="str">
        <f t="shared" si="47"/>
        <v/>
      </c>
      <c r="AZ140" s="13" t="str">
        <f t="shared" si="48"/>
        <v/>
      </c>
      <c r="BA140" s="13" t="str">
        <f t="shared" si="52"/>
        <v/>
      </c>
      <c r="BB140" s="13" t="str">
        <f t="shared" si="53"/>
        <v/>
      </c>
      <c r="BC140" s="13" t="str">
        <f t="shared" si="54"/>
        <v/>
      </c>
    </row>
    <row r="141" spans="12:55">
      <c r="L141" s="400"/>
      <c r="M141" t="s">
        <v>1144</v>
      </c>
      <c r="N141" t="s">
        <v>1393</v>
      </c>
      <c r="O141" t="s">
        <v>1311</v>
      </c>
      <c r="P141" s="13" t="str">
        <f>'CBB Games'!S142</f>
        <v>0 v 0</v>
      </c>
      <c r="Q141" s="173" t="str">
        <f t="shared" si="45"/>
        <v/>
      </c>
      <c r="R141" s="173" t="str">
        <f t="shared" si="46"/>
        <v/>
      </c>
      <c r="S141" s="177"/>
      <c r="T141" s="16"/>
      <c r="U141" s="155"/>
      <c r="V141" s="16"/>
      <c r="W141" s="16"/>
      <c r="X141" s="16"/>
      <c r="Y141" s="176"/>
      <c r="Z141" s="176"/>
      <c r="AA141" s="176"/>
      <c r="AB141" s="13" t="b">
        <f>ISNUMBER(SEARCH($AB$3,X140))</f>
        <v>0</v>
      </c>
      <c r="AC141" s="13" t="b">
        <f>ISNUMBER(SEARCH(AC$3,X140))</f>
        <v>0</v>
      </c>
      <c r="AD141" s="13" t="b">
        <f>ISNUMBER(SEARCH(AD$3,X140))</f>
        <v>0</v>
      </c>
      <c r="AE141" s="13" t="b">
        <f>ISNUMBER(SEARCH(AE$3,Y140))</f>
        <v>0</v>
      </c>
      <c r="AG141" t="str">
        <f>IF(ISERROR(INDEX('CBB ESPN'!$N$4:$N$999,MATCH('CBB ESPN'!S140,'CBB ESPN'!$M$4:$M$999,0)))*1=1,"",INDEX('CBB ESPN'!$N$4:$N$999,MATCH('CBB ESPN'!S140,'CBB ESPN'!$M$4:$M$999,0)))</f>
        <v/>
      </c>
      <c r="AH141" t="str">
        <f>IF(ISERROR(INDEX('CBB ESPN'!$N$4:$N$999,MATCH('CBB ESPN'!T140,'CBB ESPN'!$M$4:$M$999,0)))*1=1,"",INDEX('CBB ESPN'!$N$4:$N$999,MATCH('CBB ESPN'!T140,'CBB ESPN'!$M$4:$M$999,0)))</f>
        <v/>
      </c>
      <c r="AI141" s="13" t="str">
        <f t="shared" si="42"/>
        <v/>
      </c>
      <c r="AJ141" s="13" t="str">
        <f t="shared" si="43"/>
        <v/>
      </c>
      <c r="AK141" s="13" t="str">
        <f>IF(AA140="Flip",AJ141,AI141)</f>
        <v/>
      </c>
      <c r="AL141" s="13" t="str">
        <f>IF(AA140="Flip",AI141,AJ141)</f>
        <v/>
      </c>
      <c r="AM141" s="13" t="str">
        <f t="shared" si="44"/>
        <v/>
      </c>
      <c r="AO141" t="str">
        <f>IF(ISERROR(INDEX('CBB ESPN'!$N$4:$N$999,MATCH('CBB ESPN'!$S140,'CBB ESPN'!$M$4:$M$999,0)))*1=1,"",INDEX('CBB ESPN'!$N$4:$N$999,MATCH('CBB ESPN'!$S140,'CBB ESPN'!$M$4:$M$999,0)))</f>
        <v/>
      </c>
      <c r="AP141" t="str">
        <f>IF(ISERROR(INDEX('CBB ESPN'!$N$4:$N$999,MATCH('CBB ESPN'!$T140,'CBB ESPN'!$M$4:$M$999,0)))*1=1,"",INDEX('CBB ESPN'!$N$4:$N$999,MATCH('CBB ESPN'!$T140,'CBB ESPN'!$M$4:$M$999,0)))</f>
        <v/>
      </c>
      <c r="AQ141" s="13" t="str">
        <f t="shared" si="49"/>
        <v/>
      </c>
      <c r="AR141" s="13" t="str">
        <f t="shared" si="50"/>
        <v/>
      </c>
      <c r="AS141" s="13" t="str">
        <f>IF(AA140="Flip",AR141,AQ141)</f>
        <v/>
      </c>
      <c r="AT141" s="13" t="str">
        <f>IF(AA140="Flip",AQ141,AR141)</f>
        <v/>
      </c>
      <c r="AU141" s="13" t="str">
        <f t="shared" si="51"/>
        <v/>
      </c>
      <c r="AW141" t="str">
        <f>IF(ISERROR(INDEX('CBB ESPN'!$N$4:$N$999,MATCH('CBB ESPN'!$S140,'CBB ESPN'!$M$4:$M$999,0)))*1=1,"",INDEX('CBB ESPN'!$N$4:$N$999,MATCH('CBB ESPN'!$S140,'CBB ESPN'!$M$4:$M$999,0)))</f>
        <v/>
      </c>
      <c r="AX141" t="str">
        <f>IF(ISERROR(INDEX('CBB ESPN'!$N$4:$N$999,MATCH('CBB ESPN'!$T140,'CBB ESPN'!$M$4:$M$999,0)))*1=1,"",INDEX('CBB ESPN'!$N$4:$N$999,MATCH('CBB ESPN'!$T140,'CBB ESPN'!$M$4:$M$999,0)))</f>
        <v/>
      </c>
      <c r="AY141" s="13" t="str">
        <f t="shared" si="47"/>
        <v/>
      </c>
      <c r="AZ141" s="13" t="str">
        <f t="shared" si="48"/>
        <v/>
      </c>
      <c r="BA141" s="13" t="str">
        <f t="shared" si="52"/>
        <v/>
      </c>
      <c r="BB141" s="13" t="str">
        <f t="shared" si="53"/>
        <v/>
      </c>
      <c r="BC141" s="13" t="str">
        <f t="shared" si="54"/>
        <v/>
      </c>
    </row>
    <row r="142" spans="12:55">
      <c r="L142" s="400"/>
      <c r="M142" t="s">
        <v>625</v>
      </c>
      <c r="N142" t="s">
        <v>1393</v>
      </c>
      <c r="O142" t="s">
        <v>1311</v>
      </c>
      <c r="P142" s="13" t="str">
        <f>'CBB Games'!S143</f>
        <v>0 v 0</v>
      </c>
      <c r="Q142" s="173" t="str">
        <f t="shared" si="45"/>
        <v/>
      </c>
      <c r="R142" s="173" t="str">
        <f t="shared" si="46"/>
        <v/>
      </c>
      <c r="S142" s="178"/>
      <c r="T142" s="156"/>
      <c r="U142" s="157"/>
      <c r="V142" s="156"/>
      <c r="W142" s="156"/>
      <c r="X142" s="156"/>
      <c r="Y142" s="174"/>
      <c r="Z142" s="174"/>
      <c r="AA142" s="174"/>
      <c r="AB142" s="13" t="b">
        <f>ISNUMBER(SEARCH($AB$3,X141))</f>
        <v>0</v>
      </c>
      <c r="AC142" s="13" t="b">
        <f>ISNUMBER(SEARCH(AC$3,X141))</f>
        <v>0</v>
      </c>
      <c r="AD142" s="13" t="b">
        <f>ISNUMBER(SEARCH(AD$3,X141))</f>
        <v>0</v>
      </c>
      <c r="AE142" s="13" t="b">
        <f>ISNUMBER(SEARCH(AE$3,Y141))</f>
        <v>0</v>
      </c>
      <c r="AG142" t="str">
        <f>IF(ISERROR(INDEX('CBB ESPN'!$N$4:$N$999,MATCH('CBB ESPN'!S141,'CBB ESPN'!$M$4:$M$999,0)))*1=1,"",INDEX('CBB ESPN'!$N$4:$N$999,MATCH('CBB ESPN'!S141,'CBB ESPN'!$M$4:$M$999,0)))</f>
        <v/>
      </c>
      <c r="AH142" t="str">
        <f>IF(ISERROR(INDEX('CBB ESPN'!$N$4:$N$999,MATCH('CBB ESPN'!T141,'CBB ESPN'!$M$4:$M$999,0)))*1=1,"",INDEX('CBB ESPN'!$N$4:$N$999,MATCH('CBB ESPN'!T141,'CBB ESPN'!$M$4:$M$999,0)))</f>
        <v/>
      </c>
      <c r="AI142" s="13" t="str">
        <f t="shared" si="42"/>
        <v/>
      </c>
      <c r="AJ142" s="13" t="str">
        <f t="shared" si="43"/>
        <v/>
      </c>
      <c r="AK142" s="13" t="str">
        <f>IF(AA141="Flip",AJ142,AI142)</f>
        <v/>
      </c>
      <c r="AL142" s="13" t="str">
        <f>IF(AA141="Flip",AI142,AJ142)</f>
        <v/>
      </c>
      <c r="AM142" s="13" t="str">
        <f t="shared" si="44"/>
        <v/>
      </c>
      <c r="AO142" t="str">
        <f>IF(ISERROR(INDEX('CBB ESPN'!$N$4:$N$999,MATCH('CBB ESPN'!$S141,'CBB ESPN'!$M$4:$M$999,0)))*1=1,"",INDEX('CBB ESPN'!$N$4:$N$999,MATCH('CBB ESPN'!$S141,'CBB ESPN'!$M$4:$M$999,0)))</f>
        <v/>
      </c>
      <c r="AP142" t="str">
        <f>IF(ISERROR(INDEX('CBB ESPN'!$N$4:$N$999,MATCH('CBB ESPN'!$T141,'CBB ESPN'!$M$4:$M$999,0)))*1=1,"",INDEX('CBB ESPN'!$N$4:$N$999,MATCH('CBB ESPN'!$T141,'CBB ESPN'!$M$4:$M$999,0)))</f>
        <v/>
      </c>
      <c r="AQ142" s="13" t="str">
        <f t="shared" si="49"/>
        <v/>
      </c>
      <c r="AR142" s="13" t="str">
        <f t="shared" si="50"/>
        <v/>
      </c>
      <c r="AS142" s="13" t="str">
        <f>IF(AA141="Flip",AR142,AQ142)</f>
        <v/>
      </c>
      <c r="AT142" s="13" t="str">
        <f>IF(AA141="Flip",AQ142,AR142)</f>
        <v/>
      </c>
      <c r="AU142" s="13" t="str">
        <f t="shared" si="51"/>
        <v/>
      </c>
      <c r="AW142" t="str">
        <f>IF(ISERROR(INDEX('CBB ESPN'!$N$4:$N$999,MATCH('CBB ESPN'!$S141,'CBB ESPN'!$M$4:$M$999,0)))*1=1,"",INDEX('CBB ESPN'!$N$4:$N$999,MATCH('CBB ESPN'!$S141,'CBB ESPN'!$M$4:$M$999,0)))</f>
        <v/>
      </c>
      <c r="AX142" t="str">
        <f>IF(ISERROR(INDEX('CBB ESPN'!$N$4:$N$999,MATCH('CBB ESPN'!$T141,'CBB ESPN'!$M$4:$M$999,0)))*1=1,"",INDEX('CBB ESPN'!$N$4:$N$999,MATCH('CBB ESPN'!$T141,'CBB ESPN'!$M$4:$M$999,0)))</f>
        <v/>
      </c>
      <c r="AY142" s="13" t="str">
        <f t="shared" si="47"/>
        <v/>
      </c>
      <c r="AZ142" s="13" t="str">
        <f t="shared" si="48"/>
        <v/>
      </c>
      <c r="BA142" s="13" t="str">
        <f t="shared" si="52"/>
        <v/>
      </c>
      <c r="BB142" s="13" t="str">
        <f t="shared" si="53"/>
        <v/>
      </c>
      <c r="BC142" s="13" t="str">
        <f t="shared" si="54"/>
        <v/>
      </c>
    </row>
    <row r="143" spans="12:55">
      <c r="L143" s="400"/>
      <c r="M143" t="s">
        <v>1017</v>
      </c>
      <c r="N143" t="s">
        <v>1381</v>
      </c>
      <c r="O143" t="s">
        <v>1311</v>
      </c>
      <c r="P143" s="13" t="str">
        <f>'CBB Games'!S144</f>
        <v>0 v 0</v>
      </c>
      <c r="Q143" s="173" t="str">
        <f t="shared" si="45"/>
        <v/>
      </c>
      <c r="R143" s="173" t="str">
        <f t="shared" si="46"/>
        <v/>
      </c>
      <c r="S143" s="177"/>
      <c r="T143" s="16"/>
      <c r="U143" s="155"/>
      <c r="V143" s="16"/>
      <c r="W143" s="16"/>
      <c r="X143" s="16"/>
      <c r="Y143" s="175"/>
      <c r="Z143" s="175"/>
      <c r="AA143" s="175"/>
      <c r="AB143" s="13" t="b">
        <f>ISNUMBER(SEARCH($AB$3,X142))</f>
        <v>0</v>
      </c>
      <c r="AC143" s="13" t="b">
        <f>ISNUMBER(SEARCH(AC$3,X142))</f>
        <v>0</v>
      </c>
      <c r="AD143" s="13" t="b">
        <f>ISNUMBER(SEARCH(AD$3,X142))</f>
        <v>0</v>
      </c>
      <c r="AE143" s="13" t="b">
        <f>ISNUMBER(SEARCH(AE$3,Y142))</f>
        <v>0</v>
      </c>
      <c r="AG143" t="str">
        <f>IF(ISERROR(INDEX('CBB ESPN'!$N$4:$N$999,MATCH('CBB ESPN'!S142,'CBB ESPN'!$M$4:$M$999,0)))*1=1,"",INDEX('CBB ESPN'!$N$4:$N$999,MATCH('CBB ESPN'!S142,'CBB ESPN'!$M$4:$M$999,0)))</f>
        <v/>
      </c>
      <c r="AH143" t="str">
        <f>IF(ISERROR(INDEX('CBB ESPN'!$N$4:$N$999,MATCH('CBB ESPN'!T142,'CBB ESPN'!$M$4:$M$999,0)))*1=1,"",INDEX('CBB ESPN'!$N$4:$N$999,MATCH('CBB ESPN'!T142,'CBB ESPN'!$M$4:$M$999,0)))</f>
        <v/>
      </c>
      <c r="AI143" s="13" t="str">
        <f t="shared" si="42"/>
        <v/>
      </c>
      <c r="AJ143" s="13" t="str">
        <f t="shared" si="43"/>
        <v/>
      </c>
      <c r="AK143" s="13" t="str">
        <f>IF(AA142="Flip",AJ143,AI143)</f>
        <v/>
      </c>
      <c r="AL143" s="13" t="str">
        <f>IF(AA142="Flip",AI143,AJ143)</f>
        <v/>
      </c>
      <c r="AM143" s="13" t="str">
        <f t="shared" si="44"/>
        <v/>
      </c>
      <c r="AO143" t="str">
        <f>IF(ISERROR(INDEX('CBB ESPN'!$N$4:$N$999,MATCH('CBB ESPN'!$S142,'CBB ESPN'!$M$4:$M$999,0)))*1=1,"",INDEX('CBB ESPN'!$N$4:$N$999,MATCH('CBB ESPN'!$S142,'CBB ESPN'!$M$4:$M$999,0)))</f>
        <v/>
      </c>
      <c r="AP143" t="str">
        <f>IF(ISERROR(INDEX('CBB ESPN'!$N$4:$N$999,MATCH('CBB ESPN'!$T142,'CBB ESPN'!$M$4:$M$999,0)))*1=1,"",INDEX('CBB ESPN'!$N$4:$N$999,MATCH('CBB ESPN'!$T142,'CBB ESPN'!$M$4:$M$999,0)))</f>
        <v/>
      </c>
      <c r="AQ143" s="13" t="str">
        <f t="shared" si="49"/>
        <v/>
      </c>
      <c r="AR143" s="13" t="str">
        <f t="shared" si="50"/>
        <v/>
      </c>
      <c r="AS143" s="13" t="str">
        <f>IF(AA142="Flip",AR143,AQ143)</f>
        <v/>
      </c>
      <c r="AT143" s="13" t="str">
        <f>IF(AA142="Flip",AQ143,AR143)</f>
        <v/>
      </c>
      <c r="AU143" s="13" t="str">
        <f t="shared" si="51"/>
        <v/>
      </c>
      <c r="AW143" t="str">
        <f>IF(ISERROR(INDEX('CBB ESPN'!$N$4:$N$999,MATCH('CBB ESPN'!$S142,'CBB ESPN'!$M$4:$M$999,0)))*1=1,"",INDEX('CBB ESPN'!$N$4:$N$999,MATCH('CBB ESPN'!$S142,'CBB ESPN'!$M$4:$M$999,0)))</f>
        <v/>
      </c>
      <c r="AX143" t="str">
        <f>IF(ISERROR(INDEX('CBB ESPN'!$N$4:$N$999,MATCH('CBB ESPN'!$T142,'CBB ESPN'!$M$4:$M$999,0)))*1=1,"",INDEX('CBB ESPN'!$N$4:$N$999,MATCH('CBB ESPN'!$T142,'CBB ESPN'!$M$4:$M$999,0)))</f>
        <v/>
      </c>
      <c r="AY143" s="13" t="str">
        <f t="shared" si="47"/>
        <v/>
      </c>
      <c r="AZ143" s="13" t="str">
        <f t="shared" si="48"/>
        <v/>
      </c>
      <c r="BA143" s="13" t="str">
        <f t="shared" si="52"/>
        <v/>
      </c>
      <c r="BB143" s="13" t="str">
        <f t="shared" si="53"/>
        <v/>
      </c>
      <c r="BC143" s="13" t="str">
        <f t="shared" si="54"/>
        <v/>
      </c>
    </row>
    <row r="144" spans="12:55">
      <c r="L144" s="400"/>
      <c r="M144" t="s">
        <v>204</v>
      </c>
      <c r="N144" t="s">
        <v>1394</v>
      </c>
      <c r="O144" t="s">
        <v>1311</v>
      </c>
      <c r="P144" s="13" t="str">
        <f>'CBB Games'!S145</f>
        <v>0 v 0</v>
      </c>
      <c r="Q144" s="173" t="str">
        <f t="shared" si="45"/>
        <v/>
      </c>
      <c r="R144" s="173" t="str">
        <f t="shared" si="46"/>
        <v/>
      </c>
      <c r="S144" s="178"/>
      <c r="T144" s="156"/>
      <c r="U144" s="157"/>
      <c r="V144" s="156"/>
      <c r="W144" s="156"/>
      <c r="X144" s="156"/>
      <c r="Y144" s="174"/>
      <c r="Z144" s="174"/>
      <c r="AA144" s="174"/>
      <c r="AB144" s="13" t="b">
        <f>ISNUMBER(SEARCH($AB$3,X143))</f>
        <v>0</v>
      </c>
      <c r="AC144" s="13" t="b">
        <f>ISNUMBER(SEARCH(AC$3,X143))</f>
        <v>0</v>
      </c>
      <c r="AD144" s="13" t="b">
        <f>ISNUMBER(SEARCH(AD$3,X143))</f>
        <v>0</v>
      </c>
      <c r="AE144" s="13" t="b">
        <f>ISNUMBER(SEARCH(AE$3,Y143))</f>
        <v>0</v>
      </c>
      <c r="AG144" t="str">
        <f>IF(ISERROR(INDEX('CBB ESPN'!$N$4:$N$999,MATCH('CBB ESPN'!S143,'CBB ESPN'!$M$4:$M$999,0)))*1=1,"",INDEX('CBB ESPN'!$N$4:$N$999,MATCH('CBB ESPN'!S143,'CBB ESPN'!$M$4:$M$999,0)))</f>
        <v/>
      </c>
      <c r="AH144" t="str">
        <f>IF(ISERROR(INDEX('CBB ESPN'!$N$4:$N$999,MATCH('CBB ESPN'!T143,'CBB ESPN'!$M$4:$M$999,0)))*1=1,"",INDEX('CBB ESPN'!$N$4:$N$999,MATCH('CBB ESPN'!T143,'CBB ESPN'!$M$4:$M$999,0)))</f>
        <v/>
      </c>
      <c r="AI144" s="13" t="str">
        <f t="shared" si="42"/>
        <v/>
      </c>
      <c r="AJ144" s="13" t="str">
        <f t="shared" si="43"/>
        <v/>
      </c>
      <c r="AK144" s="13" t="str">
        <f>IF(AA143="Flip",AJ144,AI144)</f>
        <v/>
      </c>
      <c r="AL144" s="13" t="str">
        <f>IF(AA143="Flip",AI144,AJ144)</f>
        <v/>
      </c>
      <c r="AM144" s="13" t="str">
        <f t="shared" si="44"/>
        <v/>
      </c>
      <c r="AO144" t="str">
        <f>IF(ISERROR(INDEX('CBB ESPN'!$N$4:$N$999,MATCH('CBB ESPN'!$S143,'CBB ESPN'!$M$4:$M$999,0)))*1=1,"",INDEX('CBB ESPN'!$N$4:$N$999,MATCH('CBB ESPN'!$S143,'CBB ESPN'!$M$4:$M$999,0)))</f>
        <v/>
      </c>
      <c r="AP144" t="str">
        <f>IF(ISERROR(INDEX('CBB ESPN'!$N$4:$N$999,MATCH('CBB ESPN'!$T143,'CBB ESPN'!$M$4:$M$999,0)))*1=1,"",INDEX('CBB ESPN'!$N$4:$N$999,MATCH('CBB ESPN'!$T143,'CBB ESPN'!$M$4:$M$999,0)))</f>
        <v/>
      </c>
      <c r="AQ144" s="13" t="str">
        <f t="shared" si="49"/>
        <v/>
      </c>
      <c r="AR144" s="13" t="str">
        <f t="shared" si="50"/>
        <v/>
      </c>
      <c r="AS144" s="13" t="str">
        <f>IF(AA143="Flip",AR144,AQ144)</f>
        <v/>
      </c>
      <c r="AT144" s="13" t="str">
        <f>IF(AA143="Flip",AQ144,AR144)</f>
        <v/>
      </c>
      <c r="AU144" s="13" t="str">
        <f t="shared" si="51"/>
        <v/>
      </c>
      <c r="AW144" t="str">
        <f>IF(ISERROR(INDEX('CBB ESPN'!$N$4:$N$999,MATCH('CBB ESPN'!$S143,'CBB ESPN'!$M$4:$M$999,0)))*1=1,"",INDEX('CBB ESPN'!$N$4:$N$999,MATCH('CBB ESPN'!$S143,'CBB ESPN'!$M$4:$M$999,0)))</f>
        <v/>
      </c>
      <c r="AX144" t="str">
        <f>IF(ISERROR(INDEX('CBB ESPN'!$N$4:$N$999,MATCH('CBB ESPN'!$T143,'CBB ESPN'!$M$4:$M$999,0)))*1=1,"",INDEX('CBB ESPN'!$N$4:$N$999,MATCH('CBB ESPN'!$T143,'CBB ESPN'!$M$4:$M$999,0)))</f>
        <v/>
      </c>
      <c r="AY144" s="13" t="str">
        <f t="shared" si="47"/>
        <v/>
      </c>
      <c r="AZ144" s="13" t="str">
        <f t="shared" si="48"/>
        <v/>
      </c>
      <c r="BA144" s="13" t="str">
        <f t="shared" si="52"/>
        <v/>
      </c>
      <c r="BB144" s="13" t="str">
        <f t="shared" si="53"/>
        <v/>
      </c>
      <c r="BC144" s="13" t="str">
        <f t="shared" si="54"/>
        <v/>
      </c>
    </row>
    <row r="145" spans="12:55">
      <c r="L145" s="400"/>
      <c r="M145" t="s">
        <v>543</v>
      </c>
      <c r="N145" t="s">
        <v>1377</v>
      </c>
      <c r="O145" t="s">
        <v>1311</v>
      </c>
      <c r="P145" s="13" t="str">
        <f>'CBB Games'!S146</f>
        <v>0 v 0</v>
      </c>
      <c r="Q145" s="173" t="str">
        <f t="shared" si="45"/>
        <v/>
      </c>
      <c r="R145" s="173" t="str">
        <f t="shared" si="46"/>
        <v/>
      </c>
      <c r="S145" s="177"/>
      <c r="T145" s="16"/>
      <c r="U145" s="155"/>
      <c r="V145" s="16"/>
      <c r="W145" s="16"/>
      <c r="X145" s="16"/>
      <c r="Y145" s="176"/>
      <c r="Z145" s="176"/>
      <c r="AA145" s="176"/>
      <c r="AB145" s="13" t="b">
        <f>ISNUMBER(SEARCH($AB$3,X144))</f>
        <v>0</v>
      </c>
      <c r="AC145" s="13" t="b">
        <f>ISNUMBER(SEARCH(AC$3,X144))</f>
        <v>0</v>
      </c>
      <c r="AD145" s="13" t="b">
        <f>ISNUMBER(SEARCH(AD$3,X144))</f>
        <v>0</v>
      </c>
      <c r="AE145" s="13" t="b">
        <f>ISNUMBER(SEARCH(AE$3,Y144))</f>
        <v>0</v>
      </c>
      <c r="AG145" t="str">
        <f>IF(ISERROR(INDEX('CBB ESPN'!$N$4:$N$999,MATCH('CBB ESPN'!S144,'CBB ESPN'!$M$4:$M$999,0)))*1=1,"",INDEX('CBB ESPN'!$N$4:$N$999,MATCH('CBB ESPN'!S144,'CBB ESPN'!$M$4:$M$999,0)))</f>
        <v/>
      </c>
      <c r="AH145" t="str">
        <f>IF(ISERROR(INDEX('CBB ESPN'!$N$4:$N$999,MATCH('CBB ESPN'!T144,'CBB ESPN'!$M$4:$M$999,0)))*1=1,"",INDEX('CBB ESPN'!$N$4:$N$999,MATCH('CBB ESPN'!T144,'CBB ESPN'!$M$4:$M$999,0)))</f>
        <v/>
      </c>
      <c r="AI145" s="13" t="str">
        <f t="shared" si="42"/>
        <v/>
      </c>
      <c r="AJ145" s="13" t="str">
        <f t="shared" si="43"/>
        <v/>
      </c>
      <c r="AK145" s="13" t="str">
        <f>IF(AA144="Flip",AJ145,AI145)</f>
        <v/>
      </c>
      <c r="AL145" s="13" t="str">
        <f>IF(AA144="Flip",AI145,AJ145)</f>
        <v/>
      </c>
      <c r="AM145" s="13" t="str">
        <f t="shared" si="44"/>
        <v/>
      </c>
      <c r="AO145" t="str">
        <f>IF(ISERROR(INDEX('CBB ESPN'!$N$4:$N$999,MATCH('CBB ESPN'!$S144,'CBB ESPN'!$M$4:$M$999,0)))*1=1,"",INDEX('CBB ESPN'!$N$4:$N$999,MATCH('CBB ESPN'!$S144,'CBB ESPN'!$M$4:$M$999,0)))</f>
        <v/>
      </c>
      <c r="AP145" t="str">
        <f>IF(ISERROR(INDEX('CBB ESPN'!$N$4:$N$999,MATCH('CBB ESPN'!$T144,'CBB ESPN'!$M$4:$M$999,0)))*1=1,"",INDEX('CBB ESPN'!$N$4:$N$999,MATCH('CBB ESPN'!$T144,'CBB ESPN'!$M$4:$M$999,0)))</f>
        <v/>
      </c>
      <c r="AQ145" s="13" t="str">
        <f t="shared" si="49"/>
        <v/>
      </c>
      <c r="AR145" s="13" t="str">
        <f t="shared" si="50"/>
        <v/>
      </c>
      <c r="AS145" s="13" t="str">
        <f>IF(AA144="Flip",AR145,AQ145)</f>
        <v/>
      </c>
      <c r="AT145" s="13" t="str">
        <f>IF(AA144="Flip",AQ145,AR145)</f>
        <v/>
      </c>
      <c r="AU145" s="13" t="str">
        <f t="shared" si="51"/>
        <v/>
      </c>
      <c r="AW145" t="str">
        <f>IF(ISERROR(INDEX('CBB ESPN'!$N$4:$N$999,MATCH('CBB ESPN'!$S144,'CBB ESPN'!$M$4:$M$999,0)))*1=1,"",INDEX('CBB ESPN'!$N$4:$N$999,MATCH('CBB ESPN'!$S144,'CBB ESPN'!$M$4:$M$999,0)))</f>
        <v/>
      </c>
      <c r="AX145" t="str">
        <f>IF(ISERROR(INDEX('CBB ESPN'!$N$4:$N$999,MATCH('CBB ESPN'!$T144,'CBB ESPN'!$M$4:$M$999,0)))*1=1,"",INDEX('CBB ESPN'!$N$4:$N$999,MATCH('CBB ESPN'!$T144,'CBB ESPN'!$M$4:$M$999,0)))</f>
        <v/>
      </c>
      <c r="AY145" s="13" t="str">
        <f t="shared" si="47"/>
        <v/>
      </c>
      <c r="AZ145" s="13" t="str">
        <f t="shared" si="48"/>
        <v/>
      </c>
      <c r="BA145" s="13" t="str">
        <f t="shared" si="52"/>
        <v/>
      </c>
      <c r="BB145" s="13" t="str">
        <f t="shared" si="53"/>
        <v/>
      </c>
      <c r="BC145" s="13" t="str">
        <f t="shared" si="54"/>
        <v/>
      </c>
    </row>
    <row r="146" spans="12:55">
      <c r="L146" s="400"/>
      <c r="M146" t="s">
        <v>950</v>
      </c>
      <c r="N146" t="s">
        <v>1415</v>
      </c>
      <c r="O146" t="s">
        <v>1311</v>
      </c>
      <c r="P146" s="13" t="str">
        <f>'CBB Games'!S147</f>
        <v>0 v 0</v>
      </c>
      <c r="Q146" s="173" t="str">
        <f t="shared" si="45"/>
        <v/>
      </c>
      <c r="R146" s="173" t="str">
        <f t="shared" si="46"/>
        <v/>
      </c>
      <c r="S146" s="178"/>
      <c r="T146" s="156"/>
      <c r="U146" s="157"/>
      <c r="V146" s="156"/>
      <c r="W146" s="156"/>
      <c r="X146" s="156"/>
      <c r="Y146" s="174"/>
      <c r="Z146" s="174"/>
      <c r="AA146" s="174"/>
      <c r="AB146" s="13" t="b">
        <f>ISNUMBER(SEARCH($AB$3,X145))</f>
        <v>0</v>
      </c>
      <c r="AC146" s="13" t="b">
        <f>ISNUMBER(SEARCH(AC$3,X145))</f>
        <v>0</v>
      </c>
      <c r="AD146" s="13" t="b">
        <f>ISNUMBER(SEARCH(AD$3,X145))</f>
        <v>0</v>
      </c>
      <c r="AE146" s="13" t="b">
        <f>ISNUMBER(SEARCH(AE$3,Y145))</f>
        <v>0</v>
      </c>
      <c r="AG146" t="str">
        <f>IF(ISERROR(INDEX('CBB ESPN'!$N$4:$N$999,MATCH('CBB ESPN'!S145,'CBB ESPN'!$M$4:$M$999,0)))*1=1,"",INDEX('CBB ESPN'!$N$4:$N$999,MATCH('CBB ESPN'!S145,'CBB ESPN'!$M$4:$M$999,0)))</f>
        <v/>
      </c>
      <c r="AH146" t="str">
        <f>IF(ISERROR(INDEX('CBB ESPN'!$N$4:$N$999,MATCH('CBB ESPN'!T145,'CBB ESPN'!$M$4:$M$999,0)))*1=1,"",INDEX('CBB ESPN'!$N$4:$N$999,MATCH('CBB ESPN'!T145,'CBB ESPN'!$M$4:$M$999,0)))</f>
        <v/>
      </c>
      <c r="AI146" s="13" t="str">
        <f t="shared" si="42"/>
        <v/>
      </c>
      <c r="AJ146" s="13" t="str">
        <f t="shared" si="43"/>
        <v/>
      </c>
      <c r="AK146" s="13" t="str">
        <f>IF(AA145="Flip",AJ146,AI146)</f>
        <v/>
      </c>
      <c r="AL146" s="13" t="str">
        <f>IF(AA145="Flip",AI146,AJ146)</f>
        <v/>
      </c>
      <c r="AM146" s="13" t="str">
        <f t="shared" si="44"/>
        <v/>
      </c>
      <c r="AO146" t="str">
        <f>IF(ISERROR(INDEX('CBB ESPN'!$N$4:$N$999,MATCH('CBB ESPN'!$S145,'CBB ESPN'!$M$4:$M$999,0)))*1=1,"",INDEX('CBB ESPN'!$N$4:$N$999,MATCH('CBB ESPN'!$S145,'CBB ESPN'!$M$4:$M$999,0)))</f>
        <v/>
      </c>
      <c r="AP146" t="str">
        <f>IF(ISERROR(INDEX('CBB ESPN'!$N$4:$N$999,MATCH('CBB ESPN'!$T145,'CBB ESPN'!$M$4:$M$999,0)))*1=1,"",INDEX('CBB ESPN'!$N$4:$N$999,MATCH('CBB ESPN'!$T145,'CBB ESPN'!$M$4:$M$999,0)))</f>
        <v/>
      </c>
      <c r="AQ146" s="13" t="str">
        <f t="shared" si="49"/>
        <v/>
      </c>
      <c r="AR146" s="13" t="str">
        <f t="shared" si="50"/>
        <v/>
      </c>
      <c r="AS146" s="13" t="str">
        <f>IF(AA145="Flip",AR146,AQ146)</f>
        <v/>
      </c>
      <c r="AT146" s="13" t="str">
        <f>IF(AA145="Flip",AQ146,AR146)</f>
        <v/>
      </c>
      <c r="AU146" s="13" t="str">
        <f t="shared" si="51"/>
        <v/>
      </c>
      <c r="AW146" t="str">
        <f>IF(ISERROR(INDEX('CBB ESPN'!$N$4:$N$999,MATCH('CBB ESPN'!$S145,'CBB ESPN'!$M$4:$M$999,0)))*1=1,"",INDEX('CBB ESPN'!$N$4:$N$999,MATCH('CBB ESPN'!$S145,'CBB ESPN'!$M$4:$M$999,0)))</f>
        <v/>
      </c>
      <c r="AX146" t="str">
        <f>IF(ISERROR(INDEX('CBB ESPN'!$N$4:$N$999,MATCH('CBB ESPN'!$T145,'CBB ESPN'!$M$4:$M$999,0)))*1=1,"",INDEX('CBB ESPN'!$N$4:$N$999,MATCH('CBB ESPN'!$T145,'CBB ESPN'!$M$4:$M$999,0)))</f>
        <v/>
      </c>
      <c r="AY146" s="13" t="str">
        <f t="shared" si="47"/>
        <v/>
      </c>
      <c r="AZ146" s="13" t="str">
        <f t="shared" si="48"/>
        <v/>
      </c>
      <c r="BA146" s="13" t="str">
        <f t="shared" si="52"/>
        <v/>
      </c>
      <c r="BB146" s="13" t="str">
        <f t="shared" si="53"/>
        <v/>
      </c>
      <c r="BC146" s="13" t="str">
        <f t="shared" si="54"/>
        <v/>
      </c>
    </row>
    <row r="147" spans="12:55">
      <c r="L147" s="400"/>
      <c r="M147" t="s">
        <v>1265</v>
      </c>
      <c r="N147" t="s">
        <v>1407</v>
      </c>
      <c r="P147" s="13" t="str">
        <f>'CBB Games'!S148</f>
        <v>0 v 0</v>
      </c>
      <c r="Q147" s="173" t="str">
        <f t="shared" si="45"/>
        <v/>
      </c>
      <c r="R147" s="173" t="str">
        <f t="shared" si="46"/>
        <v/>
      </c>
      <c r="S147" s="177"/>
      <c r="T147" s="16"/>
      <c r="U147" s="155"/>
      <c r="V147" s="16"/>
      <c r="W147" s="16"/>
      <c r="X147" s="16"/>
      <c r="Y147" s="176"/>
      <c r="Z147" s="176"/>
      <c r="AA147" s="176"/>
      <c r="AB147" s="13" t="b">
        <f>ISNUMBER(SEARCH($AB$3,X146))</f>
        <v>0</v>
      </c>
      <c r="AC147" s="13" t="b">
        <f>ISNUMBER(SEARCH(AC$3,X146))</f>
        <v>0</v>
      </c>
      <c r="AD147" s="13" t="b">
        <f>ISNUMBER(SEARCH(AD$3,X146))</f>
        <v>0</v>
      </c>
      <c r="AE147" s="13" t="b">
        <f>ISNUMBER(SEARCH(AE$3,Y146))</f>
        <v>0</v>
      </c>
      <c r="AG147" t="str">
        <f>IF(ISERROR(INDEX('CBB ESPN'!$N$4:$N$999,MATCH('CBB ESPN'!S146,'CBB ESPN'!$M$4:$M$999,0)))*1=1,"",INDEX('CBB ESPN'!$N$4:$N$999,MATCH('CBB ESPN'!S146,'CBB ESPN'!$M$4:$M$999,0)))</f>
        <v/>
      </c>
      <c r="AH147" t="str">
        <f>IF(ISERROR(INDEX('CBB ESPN'!$N$4:$N$999,MATCH('CBB ESPN'!T146,'CBB ESPN'!$M$4:$M$999,0)))*1=1,"",INDEX('CBB ESPN'!$N$4:$N$999,MATCH('CBB ESPN'!T146,'CBB ESPN'!$M$4:$M$999,0)))</f>
        <v/>
      </c>
      <c r="AI147" s="13" t="str">
        <f t="shared" si="42"/>
        <v/>
      </c>
      <c r="AJ147" s="13" t="str">
        <f t="shared" si="43"/>
        <v/>
      </c>
      <c r="AK147" s="13" t="str">
        <f>IF(AA146="Flip",AJ147,AI147)</f>
        <v/>
      </c>
      <c r="AL147" s="13" t="str">
        <f>IF(AA146="Flip",AI147,AJ147)</f>
        <v/>
      </c>
      <c r="AM147" s="13" t="str">
        <f t="shared" si="44"/>
        <v/>
      </c>
      <c r="AO147" t="str">
        <f>IF(ISERROR(INDEX('CBB ESPN'!$N$4:$N$999,MATCH('CBB ESPN'!$S146,'CBB ESPN'!$M$4:$M$999,0)))*1=1,"",INDEX('CBB ESPN'!$N$4:$N$999,MATCH('CBB ESPN'!$S146,'CBB ESPN'!$M$4:$M$999,0)))</f>
        <v/>
      </c>
      <c r="AP147" t="str">
        <f>IF(ISERROR(INDEX('CBB ESPN'!$N$4:$N$999,MATCH('CBB ESPN'!$T146,'CBB ESPN'!$M$4:$M$999,0)))*1=1,"",INDEX('CBB ESPN'!$N$4:$N$999,MATCH('CBB ESPN'!$T146,'CBB ESPN'!$M$4:$M$999,0)))</f>
        <v/>
      </c>
      <c r="AQ147" s="13" t="str">
        <f t="shared" si="49"/>
        <v/>
      </c>
      <c r="AR147" s="13" t="str">
        <f t="shared" si="50"/>
        <v/>
      </c>
      <c r="AS147" s="13" t="str">
        <f>IF(AA146="Flip",AR147,AQ147)</f>
        <v/>
      </c>
      <c r="AT147" s="13" t="str">
        <f>IF(AA146="Flip",AQ147,AR147)</f>
        <v/>
      </c>
      <c r="AU147" s="13" t="str">
        <f t="shared" si="51"/>
        <v/>
      </c>
      <c r="AW147" t="str">
        <f>IF(ISERROR(INDEX('CBB ESPN'!$N$4:$N$999,MATCH('CBB ESPN'!$S146,'CBB ESPN'!$M$4:$M$999,0)))*1=1,"",INDEX('CBB ESPN'!$N$4:$N$999,MATCH('CBB ESPN'!$S146,'CBB ESPN'!$M$4:$M$999,0)))</f>
        <v/>
      </c>
      <c r="AX147" t="str">
        <f>IF(ISERROR(INDEX('CBB ESPN'!$N$4:$N$999,MATCH('CBB ESPN'!$T146,'CBB ESPN'!$M$4:$M$999,0)))*1=1,"",INDEX('CBB ESPN'!$N$4:$N$999,MATCH('CBB ESPN'!$T146,'CBB ESPN'!$M$4:$M$999,0)))</f>
        <v/>
      </c>
      <c r="AY147" s="13" t="str">
        <f t="shared" si="47"/>
        <v/>
      </c>
      <c r="AZ147" s="13" t="str">
        <f t="shared" si="48"/>
        <v/>
      </c>
      <c r="BA147" s="13" t="str">
        <f t="shared" si="52"/>
        <v/>
      </c>
      <c r="BB147" s="13" t="str">
        <f t="shared" si="53"/>
        <v/>
      </c>
      <c r="BC147" s="13" t="str">
        <f t="shared" si="54"/>
        <v/>
      </c>
    </row>
    <row r="148" spans="12:55">
      <c r="L148" s="400"/>
      <c r="M148" t="s">
        <v>270</v>
      </c>
      <c r="N148" t="s">
        <v>1417</v>
      </c>
      <c r="O148" t="s">
        <v>1311</v>
      </c>
      <c r="P148" s="13" t="str">
        <f>'CBB Games'!S149</f>
        <v>0 v 0</v>
      </c>
      <c r="Q148" s="173" t="str">
        <f t="shared" si="45"/>
        <v/>
      </c>
      <c r="R148" s="173" t="str">
        <f t="shared" si="46"/>
        <v/>
      </c>
      <c r="S148" s="178"/>
      <c r="T148" s="156"/>
      <c r="U148" s="157"/>
      <c r="V148" s="156"/>
      <c r="W148" s="156"/>
      <c r="X148" s="156"/>
      <c r="Y148" s="174"/>
      <c r="Z148" s="174"/>
      <c r="AA148" s="174"/>
      <c r="AB148" s="13" t="b">
        <f>ISNUMBER(SEARCH($AB$3,X147))</f>
        <v>0</v>
      </c>
      <c r="AC148" s="13" t="b">
        <f>ISNUMBER(SEARCH(AC$3,X147))</f>
        <v>0</v>
      </c>
      <c r="AD148" s="13" t="b">
        <f>ISNUMBER(SEARCH(AD$3,X147))</f>
        <v>0</v>
      </c>
      <c r="AE148" s="13" t="b">
        <f>ISNUMBER(SEARCH(AE$3,Y147))</f>
        <v>0</v>
      </c>
      <c r="AG148" t="str">
        <f>IF(ISERROR(INDEX('CBB ESPN'!$N$4:$N$999,MATCH('CBB ESPN'!S147,'CBB ESPN'!$M$4:$M$999,0)))*1=1,"",INDEX('CBB ESPN'!$N$4:$N$999,MATCH('CBB ESPN'!S147,'CBB ESPN'!$M$4:$M$999,0)))</f>
        <v/>
      </c>
      <c r="AH148" t="str">
        <f>IF(ISERROR(INDEX('CBB ESPN'!$N$4:$N$999,MATCH('CBB ESPN'!T147,'CBB ESPN'!$M$4:$M$999,0)))*1=1,"",INDEX('CBB ESPN'!$N$4:$N$999,MATCH('CBB ESPN'!T147,'CBB ESPN'!$M$4:$M$999,0)))</f>
        <v/>
      </c>
      <c r="AI148" s="13" t="str">
        <f t="shared" si="42"/>
        <v/>
      </c>
      <c r="AJ148" s="13" t="str">
        <f t="shared" si="43"/>
        <v/>
      </c>
      <c r="AK148" s="13" t="str">
        <f>IF(AA147="Flip",AJ148,AI148)</f>
        <v/>
      </c>
      <c r="AL148" s="13" t="str">
        <f>IF(AA147="Flip",AI148,AJ148)</f>
        <v/>
      </c>
      <c r="AM148" s="13" t="str">
        <f t="shared" si="44"/>
        <v/>
      </c>
      <c r="AO148" t="str">
        <f>IF(ISERROR(INDEX('CBB ESPN'!$N$4:$N$999,MATCH('CBB ESPN'!$S147,'CBB ESPN'!$M$4:$M$999,0)))*1=1,"",INDEX('CBB ESPN'!$N$4:$N$999,MATCH('CBB ESPN'!$S147,'CBB ESPN'!$M$4:$M$999,0)))</f>
        <v/>
      </c>
      <c r="AP148" t="str">
        <f>IF(ISERROR(INDEX('CBB ESPN'!$N$4:$N$999,MATCH('CBB ESPN'!$T147,'CBB ESPN'!$M$4:$M$999,0)))*1=1,"",INDEX('CBB ESPN'!$N$4:$N$999,MATCH('CBB ESPN'!$T147,'CBB ESPN'!$M$4:$M$999,0)))</f>
        <v/>
      </c>
      <c r="AQ148" s="13" t="str">
        <f t="shared" si="49"/>
        <v/>
      </c>
      <c r="AR148" s="13" t="str">
        <f t="shared" si="50"/>
        <v/>
      </c>
      <c r="AS148" s="13" t="str">
        <f>IF(AA147="Flip",AR148,AQ148)</f>
        <v/>
      </c>
      <c r="AT148" s="13" t="str">
        <f>IF(AA147="Flip",AQ148,AR148)</f>
        <v/>
      </c>
      <c r="AU148" s="13" t="str">
        <f t="shared" si="51"/>
        <v/>
      </c>
      <c r="AW148" t="str">
        <f>IF(ISERROR(INDEX('CBB ESPN'!$N$4:$N$999,MATCH('CBB ESPN'!$S147,'CBB ESPN'!$M$4:$M$999,0)))*1=1,"",INDEX('CBB ESPN'!$N$4:$N$999,MATCH('CBB ESPN'!$S147,'CBB ESPN'!$M$4:$M$999,0)))</f>
        <v/>
      </c>
      <c r="AX148" t="str">
        <f>IF(ISERROR(INDEX('CBB ESPN'!$N$4:$N$999,MATCH('CBB ESPN'!$T147,'CBB ESPN'!$M$4:$M$999,0)))*1=1,"",INDEX('CBB ESPN'!$N$4:$N$999,MATCH('CBB ESPN'!$T147,'CBB ESPN'!$M$4:$M$999,0)))</f>
        <v/>
      </c>
      <c r="AY148" s="13" t="str">
        <f t="shared" si="47"/>
        <v/>
      </c>
      <c r="AZ148" s="13" t="str">
        <f t="shared" si="48"/>
        <v/>
      </c>
      <c r="BA148" s="13" t="str">
        <f t="shared" si="52"/>
        <v/>
      </c>
      <c r="BB148" s="13" t="str">
        <f t="shared" si="53"/>
        <v/>
      </c>
      <c r="BC148" s="13" t="str">
        <f t="shared" si="54"/>
        <v/>
      </c>
    </row>
    <row r="149" spans="12:55">
      <c r="L149" s="400"/>
      <c r="M149" t="s">
        <v>408</v>
      </c>
      <c r="N149" t="s">
        <v>1417</v>
      </c>
      <c r="O149" t="s">
        <v>1311</v>
      </c>
      <c r="P149" s="13" t="str">
        <f>'CBB Games'!S150</f>
        <v>0 v 0</v>
      </c>
      <c r="Q149" s="173" t="str">
        <f t="shared" si="45"/>
        <v/>
      </c>
      <c r="R149" s="173" t="str">
        <f t="shared" si="46"/>
        <v/>
      </c>
      <c r="S149" s="177"/>
      <c r="T149" s="16"/>
      <c r="U149" s="155"/>
      <c r="V149" s="16"/>
      <c r="W149" s="16"/>
      <c r="X149" s="16"/>
      <c r="Y149" s="176"/>
      <c r="Z149" s="176"/>
      <c r="AA149" s="176"/>
      <c r="AB149" s="13" t="b">
        <f>ISNUMBER(SEARCH($AB$3,X148))</f>
        <v>0</v>
      </c>
      <c r="AC149" s="13" t="b">
        <f>ISNUMBER(SEARCH(AC$3,X148))</f>
        <v>0</v>
      </c>
      <c r="AD149" s="13" t="b">
        <f>ISNUMBER(SEARCH(AD$3,X148))</f>
        <v>0</v>
      </c>
      <c r="AE149" s="13" t="b">
        <f>ISNUMBER(SEARCH(AE$3,Y148))</f>
        <v>0</v>
      </c>
      <c r="AG149" t="str">
        <f>IF(ISERROR(INDEX('CBB ESPN'!$N$4:$N$999,MATCH('CBB ESPN'!S148,'CBB ESPN'!$M$4:$M$999,0)))*1=1,"",INDEX('CBB ESPN'!$N$4:$N$999,MATCH('CBB ESPN'!S148,'CBB ESPN'!$M$4:$M$999,0)))</f>
        <v/>
      </c>
      <c r="AH149" t="str">
        <f>IF(ISERROR(INDEX('CBB ESPN'!$N$4:$N$999,MATCH('CBB ESPN'!T148,'CBB ESPN'!$M$4:$M$999,0)))*1=1,"",INDEX('CBB ESPN'!$N$4:$N$999,MATCH('CBB ESPN'!T148,'CBB ESPN'!$M$4:$M$999,0)))</f>
        <v/>
      </c>
      <c r="AI149" s="13" t="str">
        <f t="shared" si="42"/>
        <v/>
      </c>
      <c r="AJ149" s="13" t="str">
        <f t="shared" si="43"/>
        <v/>
      </c>
      <c r="AK149" s="13" t="str">
        <f>IF(AA148="Flip",AJ149,AI149)</f>
        <v/>
      </c>
      <c r="AL149" s="13" t="str">
        <f>IF(AA148="Flip",AI149,AJ149)</f>
        <v/>
      </c>
      <c r="AM149" s="13" t="str">
        <f t="shared" si="44"/>
        <v/>
      </c>
      <c r="AO149" t="str">
        <f>IF(ISERROR(INDEX('CBB ESPN'!$N$4:$N$999,MATCH('CBB ESPN'!$S148,'CBB ESPN'!$M$4:$M$999,0)))*1=1,"",INDEX('CBB ESPN'!$N$4:$N$999,MATCH('CBB ESPN'!$S148,'CBB ESPN'!$M$4:$M$999,0)))</f>
        <v/>
      </c>
      <c r="AP149" t="str">
        <f>IF(ISERROR(INDEX('CBB ESPN'!$N$4:$N$999,MATCH('CBB ESPN'!$T148,'CBB ESPN'!$M$4:$M$999,0)))*1=1,"",INDEX('CBB ESPN'!$N$4:$N$999,MATCH('CBB ESPN'!$T148,'CBB ESPN'!$M$4:$M$999,0)))</f>
        <v/>
      </c>
      <c r="AQ149" s="13" t="str">
        <f t="shared" si="49"/>
        <v/>
      </c>
      <c r="AR149" s="13" t="str">
        <f t="shared" si="50"/>
        <v/>
      </c>
      <c r="AS149" s="13" t="str">
        <f>IF(AA148="Flip",AR149,AQ149)</f>
        <v/>
      </c>
      <c r="AT149" s="13" t="str">
        <f>IF(AA148="Flip",AQ149,AR149)</f>
        <v/>
      </c>
      <c r="AU149" s="13" t="str">
        <f t="shared" si="51"/>
        <v/>
      </c>
      <c r="AW149" t="str">
        <f>IF(ISERROR(INDEX('CBB ESPN'!$N$4:$N$999,MATCH('CBB ESPN'!$S148,'CBB ESPN'!$M$4:$M$999,0)))*1=1,"",INDEX('CBB ESPN'!$N$4:$N$999,MATCH('CBB ESPN'!$S148,'CBB ESPN'!$M$4:$M$999,0)))</f>
        <v/>
      </c>
      <c r="AX149" t="str">
        <f>IF(ISERROR(INDEX('CBB ESPN'!$N$4:$N$999,MATCH('CBB ESPN'!$T148,'CBB ESPN'!$M$4:$M$999,0)))*1=1,"",INDEX('CBB ESPN'!$N$4:$N$999,MATCH('CBB ESPN'!$T148,'CBB ESPN'!$M$4:$M$999,0)))</f>
        <v/>
      </c>
      <c r="AY149" s="13" t="str">
        <f t="shared" si="47"/>
        <v/>
      </c>
      <c r="AZ149" s="13" t="str">
        <f t="shared" si="48"/>
        <v/>
      </c>
      <c r="BA149" s="13" t="str">
        <f t="shared" si="52"/>
        <v/>
      </c>
      <c r="BB149" s="13" t="str">
        <f t="shared" si="53"/>
        <v/>
      </c>
      <c r="BC149" s="13" t="str">
        <f t="shared" si="54"/>
        <v/>
      </c>
    </row>
    <row r="150" spans="12:55">
      <c r="L150" s="400"/>
      <c r="M150" t="s">
        <v>585</v>
      </c>
      <c r="N150" t="s">
        <v>1414</v>
      </c>
      <c r="O150" t="s">
        <v>1311</v>
      </c>
      <c r="P150" s="13" t="str">
        <f>'CBB Games'!S151</f>
        <v>0 v 0</v>
      </c>
      <c r="Q150" s="173" t="str">
        <f t="shared" si="45"/>
        <v/>
      </c>
      <c r="R150" s="173" t="str">
        <f t="shared" si="46"/>
        <v/>
      </c>
      <c r="S150" s="178"/>
      <c r="T150" s="156"/>
      <c r="U150" s="157"/>
      <c r="V150" s="156"/>
      <c r="W150" s="156"/>
      <c r="X150" s="156"/>
      <c r="Y150" s="174"/>
      <c r="Z150" s="174"/>
      <c r="AA150" s="174"/>
      <c r="AB150" s="13" t="b">
        <f>ISNUMBER(SEARCH($AB$3,X149))</f>
        <v>0</v>
      </c>
      <c r="AC150" s="13" t="b">
        <f>ISNUMBER(SEARCH(AC$3,X149))</f>
        <v>0</v>
      </c>
      <c r="AD150" s="13" t="b">
        <f>ISNUMBER(SEARCH(AD$3,X149))</f>
        <v>0</v>
      </c>
      <c r="AE150" s="13" t="b">
        <f>ISNUMBER(SEARCH(AE$3,Y149))</f>
        <v>0</v>
      </c>
      <c r="AG150" t="str">
        <f>IF(ISERROR(INDEX('CBB ESPN'!$N$4:$N$999,MATCH('CBB ESPN'!S149,'CBB ESPN'!$M$4:$M$999,0)))*1=1,"",INDEX('CBB ESPN'!$N$4:$N$999,MATCH('CBB ESPN'!S149,'CBB ESPN'!$M$4:$M$999,0)))</f>
        <v/>
      </c>
      <c r="AH150" t="str">
        <f>IF(ISERROR(INDEX('CBB ESPN'!$N$4:$N$999,MATCH('CBB ESPN'!T149,'CBB ESPN'!$M$4:$M$999,0)))*1=1,"",INDEX('CBB ESPN'!$N$4:$N$999,MATCH('CBB ESPN'!T149,'CBB ESPN'!$M$4:$M$999,0)))</f>
        <v/>
      </c>
      <c r="AI150" s="13" t="str">
        <f t="shared" si="42"/>
        <v/>
      </c>
      <c r="AJ150" s="13" t="str">
        <f t="shared" si="43"/>
        <v/>
      </c>
      <c r="AK150" s="13" t="str">
        <f>IF(AA149="Flip",AJ150,AI150)</f>
        <v/>
      </c>
      <c r="AL150" s="13" t="str">
        <f>IF(AA149="Flip",AI150,AJ150)</f>
        <v/>
      </c>
      <c r="AM150" s="13" t="str">
        <f t="shared" si="44"/>
        <v/>
      </c>
      <c r="AO150" t="str">
        <f>IF(ISERROR(INDEX('CBB ESPN'!$N$4:$N$999,MATCH('CBB ESPN'!$S149,'CBB ESPN'!$M$4:$M$999,0)))*1=1,"",INDEX('CBB ESPN'!$N$4:$N$999,MATCH('CBB ESPN'!$S149,'CBB ESPN'!$M$4:$M$999,0)))</f>
        <v/>
      </c>
      <c r="AP150" t="str">
        <f>IF(ISERROR(INDEX('CBB ESPN'!$N$4:$N$999,MATCH('CBB ESPN'!$T149,'CBB ESPN'!$M$4:$M$999,0)))*1=1,"",INDEX('CBB ESPN'!$N$4:$N$999,MATCH('CBB ESPN'!$T149,'CBB ESPN'!$M$4:$M$999,0)))</f>
        <v/>
      </c>
      <c r="AQ150" s="13" t="str">
        <f t="shared" si="49"/>
        <v/>
      </c>
      <c r="AR150" s="13" t="str">
        <f t="shared" si="50"/>
        <v/>
      </c>
      <c r="AS150" s="13" t="str">
        <f>IF(AA149="Flip",AR150,AQ150)</f>
        <v/>
      </c>
      <c r="AT150" s="13" t="str">
        <f>IF(AA149="Flip",AQ150,AR150)</f>
        <v/>
      </c>
      <c r="AU150" s="13" t="str">
        <f t="shared" si="51"/>
        <v/>
      </c>
      <c r="AW150" t="str">
        <f>IF(ISERROR(INDEX('CBB ESPN'!$N$4:$N$999,MATCH('CBB ESPN'!$S149,'CBB ESPN'!$M$4:$M$999,0)))*1=1,"",INDEX('CBB ESPN'!$N$4:$N$999,MATCH('CBB ESPN'!$S149,'CBB ESPN'!$M$4:$M$999,0)))</f>
        <v/>
      </c>
      <c r="AX150" t="str">
        <f>IF(ISERROR(INDEX('CBB ESPN'!$N$4:$N$999,MATCH('CBB ESPN'!$T149,'CBB ESPN'!$M$4:$M$999,0)))*1=1,"",INDEX('CBB ESPN'!$N$4:$N$999,MATCH('CBB ESPN'!$T149,'CBB ESPN'!$M$4:$M$999,0)))</f>
        <v/>
      </c>
      <c r="AY150" s="13" t="str">
        <f t="shared" si="47"/>
        <v/>
      </c>
      <c r="AZ150" s="13" t="str">
        <f t="shared" si="48"/>
        <v/>
      </c>
      <c r="BA150" s="13" t="str">
        <f t="shared" si="52"/>
        <v/>
      </c>
      <c r="BB150" s="13" t="str">
        <f t="shared" si="53"/>
        <v/>
      </c>
      <c r="BC150" s="13" t="str">
        <f t="shared" si="54"/>
        <v/>
      </c>
    </row>
    <row r="151" spans="12:55">
      <c r="L151" s="400"/>
      <c r="M151" t="s">
        <v>398</v>
      </c>
      <c r="N151" t="s">
        <v>1376</v>
      </c>
      <c r="O151" t="s">
        <v>1311</v>
      </c>
      <c r="P151" s="13" t="str">
        <f>'CBB Games'!S152</f>
        <v>0 v 0</v>
      </c>
      <c r="Q151" s="173" t="str">
        <f t="shared" si="45"/>
        <v/>
      </c>
      <c r="R151" s="173" t="str">
        <f t="shared" si="46"/>
        <v/>
      </c>
      <c r="S151" s="177"/>
      <c r="T151" s="16"/>
      <c r="U151" s="155"/>
      <c r="V151" s="16"/>
      <c r="W151" s="16"/>
      <c r="X151" s="16"/>
      <c r="Y151" s="176"/>
      <c r="Z151" s="176"/>
      <c r="AA151" s="176"/>
      <c r="AB151" s="13" t="b">
        <f>ISNUMBER(SEARCH($AB$3,X150))</f>
        <v>0</v>
      </c>
      <c r="AC151" s="13" t="b">
        <f>ISNUMBER(SEARCH(AC$3,X150))</f>
        <v>0</v>
      </c>
      <c r="AD151" s="13" t="b">
        <f>ISNUMBER(SEARCH(AD$3,X150))</f>
        <v>0</v>
      </c>
      <c r="AE151" s="13" t="b">
        <f>ISNUMBER(SEARCH(AE$3,Y150))</f>
        <v>0</v>
      </c>
      <c r="AG151" t="str">
        <f>IF(ISERROR(INDEX('CBB ESPN'!$N$4:$N$999,MATCH('CBB ESPN'!S150,'CBB ESPN'!$M$4:$M$999,0)))*1=1,"",INDEX('CBB ESPN'!$N$4:$N$999,MATCH('CBB ESPN'!S150,'CBB ESPN'!$M$4:$M$999,0)))</f>
        <v/>
      </c>
      <c r="AH151" t="str">
        <f>IF(ISERROR(INDEX('CBB ESPN'!$N$4:$N$999,MATCH('CBB ESPN'!T150,'CBB ESPN'!$M$4:$M$999,0)))*1=1,"",INDEX('CBB ESPN'!$N$4:$N$999,MATCH('CBB ESPN'!T150,'CBB ESPN'!$M$4:$M$999,0)))</f>
        <v/>
      </c>
      <c r="AI151" s="13" t="str">
        <f t="shared" si="42"/>
        <v/>
      </c>
      <c r="AJ151" s="13" t="str">
        <f t="shared" si="43"/>
        <v/>
      </c>
      <c r="AK151" s="13" t="str">
        <f>IF(AA150="Flip",AJ151,AI151)</f>
        <v/>
      </c>
      <c r="AL151" s="13" t="str">
        <f>IF(AA150="Flip",AI151,AJ151)</f>
        <v/>
      </c>
      <c r="AM151" s="13" t="str">
        <f t="shared" si="44"/>
        <v/>
      </c>
      <c r="AO151" t="str">
        <f>IF(ISERROR(INDEX('CBB ESPN'!$N$4:$N$999,MATCH('CBB ESPN'!$S150,'CBB ESPN'!$M$4:$M$999,0)))*1=1,"",INDEX('CBB ESPN'!$N$4:$N$999,MATCH('CBB ESPN'!$S150,'CBB ESPN'!$M$4:$M$999,0)))</f>
        <v/>
      </c>
      <c r="AP151" t="str">
        <f>IF(ISERROR(INDEX('CBB ESPN'!$N$4:$N$999,MATCH('CBB ESPN'!$T150,'CBB ESPN'!$M$4:$M$999,0)))*1=1,"",INDEX('CBB ESPN'!$N$4:$N$999,MATCH('CBB ESPN'!$T150,'CBB ESPN'!$M$4:$M$999,0)))</f>
        <v/>
      </c>
      <c r="AQ151" s="13" t="str">
        <f t="shared" si="49"/>
        <v/>
      </c>
      <c r="AR151" s="13" t="str">
        <f t="shared" si="50"/>
        <v/>
      </c>
      <c r="AS151" s="13" t="str">
        <f>IF(AA150="Flip",AR151,AQ151)</f>
        <v/>
      </c>
      <c r="AT151" s="13" t="str">
        <f>IF(AA150="Flip",AQ151,AR151)</f>
        <v/>
      </c>
      <c r="AU151" s="13" t="str">
        <f t="shared" si="51"/>
        <v/>
      </c>
      <c r="AW151" t="str">
        <f>IF(ISERROR(INDEX('CBB ESPN'!$N$4:$N$999,MATCH('CBB ESPN'!$S150,'CBB ESPN'!$M$4:$M$999,0)))*1=1,"",INDEX('CBB ESPN'!$N$4:$N$999,MATCH('CBB ESPN'!$S150,'CBB ESPN'!$M$4:$M$999,0)))</f>
        <v/>
      </c>
      <c r="AX151" t="str">
        <f>IF(ISERROR(INDEX('CBB ESPN'!$N$4:$N$999,MATCH('CBB ESPN'!$T150,'CBB ESPN'!$M$4:$M$999,0)))*1=1,"",INDEX('CBB ESPN'!$N$4:$N$999,MATCH('CBB ESPN'!$T150,'CBB ESPN'!$M$4:$M$999,0)))</f>
        <v/>
      </c>
      <c r="AY151" s="13" t="str">
        <f t="shared" si="47"/>
        <v/>
      </c>
      <c r="AZ151" s="13" t="str">
        <f t="shared" si="48"/>
        <v/>
      </c>
      <c r="BA151" s="13" t="str">
        <f t="shared" si="52"/>
        <v/>
      </c>
      <c r="BB151" s="13" t="str">
        <f t="shared" si="53"/>
        <v/>
      </c>
      <c r="BC151" s="13" t="str">
        <f t="shared" si="54"/>
        <v/>
      </c>
    </row>
    <row r="152" spans="12:55">
      <c r="L152" s="400"/>
      <c r="M152" t="s">
        <v>272</v>
      </c>
      <c r="N152" t="s">
        <v>1412</v>
      </c>
      <c r="O152" t="s">
        <v>1311</v>
      </c>
      <c r="P152" s="13" t="str">
        <f>'CBB Games'!S153</f>
        <v>0 v 0</v>
      </c>
      <c r="Q152" s="173" t="str">
        <f t="shared" si="45"/>
        <v/>
      </c>
      <c r="R152" s="173" t="str">
        <f t="shared" si="46"/>
        <v/>
      </c>
      <c r="S152" s="178"/>
      <c r="T152" s="156"/>
      <c r="U152" s="157"/>
      <c r="V152" s="156"/>
      <c r="W152" s="156"/>
      <c r="X152" s="156"/>
      <c r="Y152" s="174"/>
      <c r="Z152" s="174"/>
      <c r="AA152" s="174"/>
      <c r="AB152" s="13" t="b">
        <f>ISNUMBER(SEARCH($AB$3,X151))</f>
        <v>0</v>
      </c>
      <c r="AC152" s="13" t="b">
        <f>ISNUMBER(SEARCH(AC$3,X151))</f>
        <v>0</v>
      </c>
      <c r="AD152" s="13" t="b">
        <f>ISNUMBER(SEARCH(AD$3,X151))</f>
        <v>0</v>
      </c>
      <c r="AE152" s="13" t="b">
        <f>ISNUMBER(SEARCH(AE$3,Y151))</f>
        <v>0</v>
      </c>
      <c r="AG152" t="str">
        <f>IF(ISERROR(INDEX('CBB ESPN'!$N$4:$N$999,MATCH('CBB ESPN'!S151,'CBB ESPN'!$M$4:$M$999,0)))*1=1,"",INDEX('CBB ESPN'!$N$4:$N$999,MATCH('CBB ESPN'!S151,'CBB ESPN'!$M$4:$M$999,0)))</f>
        <v/>
      </c>
      <c r="AH152" t="str">
        <f>IF(ISERROR(INDEX('CBB ESPN'!$N$4:$N$999,MATCH('CBB ESPN'!T151,'CBB ESPN'!$M$4:$M$999,0)))*1=1,"",INDEX('CBB ESPN'!$N$4:$N$999,MATCH('CBB ESPN'!T151,'CBB ESPN'!$M$4:$M$999,0)))</f>
        <v/>
      </c>
      <c r="AI152" s="13" t="str">
        <f t="shared" si="42"/>
        <v/>
      </c>
      <c r="AJ152" s="13" t="str">
        <f t="shared" si="43"/>
        <v/>
      </c>
      <c r="AK152" s="13" t="str">
        <f>IF(AA151="Flip",AJ152,AI152)</f>
        <v/>
      </c>
      <c r="AL152" s="13" t="str">
        <f>IF(AA151="Flip",AI152,AJ152)</f>
        <v/>
      </c>
      <c r="AM152" s="13" t="str">
        <f t="shared" si="44"/>
        <v/>
      </c>
      <c r="AO152" t="str">
        <f>IF(ISERROR(INDEX('CBB ESPN'!$N$4:$N$999,MATCH('CBB ESPN'!$S151,'CBB ESPN'!$M$4:$M$999,0)))*1=1,"",INDEX('CBB ESPN'!$N$4:$N$999,MATCH('CBB ESPN'!$S151,'CBB ESPN'!$M$4:$M$999,0)))</f>
        <v/>
      </c>
      <c r="AP152" t="str">
        <f>IF(ISERROR(INDEX('CBB ESPN'!$N$4:$N$999,MATCH('CBB ESPN'!$T151,'CBB ESPN'!$M$4:$M$999,0)))*1=1,"",INDEX('CBB ESPN'!$N$4:$N$999,MATCH('CBB ESPN'!$T151,'CBB ESPN'!$M$4:$M$999,0)))</f>
        <v/>
      </c>
      <c r="AQ152" s="13" t="str">
        <f t="shared" si="49"/>
        <v/>
      </c>
      <c r="AR152" s="13" t="str">
        <f t="shared" si="50"/>
        <v/>
      </c>
      <c r="AS152" s="13" t="str">
        <f>IF(AA151="Flip",AR152,AQ152)</f>
        <v/>
      </c>
      <c r="AT152" s="13" t="str">
        <f>IF(AA151="Flip",AQ152,AR152)</f>
        <v/>
      </c>
      <c r="AU152" s="13" t="str">
        <f t="shared" si="51"/>
        <v/>
      </c>
      <c r="AW152" t="str">
        <f>IF(ISERROR(INDEX('CBB ESPN'!$N$4:$N$999,MATCH('CBB ESPN'!$S151,'CBB ESPN'!$M$4:$M$999,0)))*1=1,"",INDEX('CBB ESPN'!$N$4:$N$999,MATCH('CBB ESPN'!$S151,'CBB ESPN'!$M$4:$M$999,0)))</f>
        <v/>
      </c>
      <c r="AX152" t="str">
        <f>IF(ISERROR(INDEX('CBB ESPN'!$N$4:$N$999,MATCH('CBB ESPN'!$T151,'CBB ESPN'!$M$4:$M$999,0)))*1=1,"",INDEX('CBB ESPN'!$N$4:$N$999,MATCH('CBB ESPN'!$T151,'CBB ESPN'!$M$4:$M$999,0)))</f>
        <v/>
      </c>
      <c r="AY152" s="13" t="str">
        <f t="shared" si="47"/>
        <v/>
      </c>
      <c r="AZ152" s="13" t="str">
        <f t="shared" si="48"/>
        <v/>
      </c>
      <c r="BA152" s="13" t="str">
        <f t="shared" si="52"/>
        <v/>
      </c>
      <c r="BB152" s="13" t="str">
        <f t="shared" si="53"/>
        <v/>
      </c>
      <c r="BC152" s="13" t="str">
        <f t="shared" si="54"/>
        <v/>
      </c>
    </row>
    <row r="153" spans="12:55">
      <c r="L153" s="400"/>
      <c r="M153" t="s">
        <v>873</v>
      </c>
      <c r="N153" t="s">
        <v>1398</v>
      </c>
      <c r="O153" t="s">
        <v>1311</v>
      </c>
      <c r="P153" s="13" t="str">
        <f>'CBB Games'!S154</f>
        <v>0 v 0</v>
      </c>
      <c r="Q153" s="173" t="str">
        <f t="shared" si="45"/>
        <v/>
      </c>
      <c r="R153" s="173" t="str">
        <f t="shared" si="46"/>
        <v/>
      </c>
      <c r="S153" s="177"/>
      <c r="T153" s="16"/>
      <c r="U153" s="155"/>
      <c r="V153" s="16"/>
      <c r="W153" s="16"/>
      <c r="X153" s="16"/>
      <c r="Y153" s="175"/>
      <c r="Z153" s="175"/>
      <c r="AA153" s="175"/>
      <c r="AB153" s="13" t="b">
        <f>ISNUMBER(SEARCH($AB$3,X152))</f>
        <v>0</v>
      </c>
      <c r="AC153" s="13" t="b">
        <f>ISNUMBER(SEARCH(AC$3,X152))</f>
        <v>0</v>
      </c>
      <c r="AD153" s="13" t="b">
        <f>ISNUMBER(SEARCH(AD$3,X152))</f>
        <v>0</v>
      </c>
      <c r="AE153" s="13" t="b">
        <f>ISNUMBER(SEARCH(AE$3,Y152))</f>
        <v>0</v>
      </c>
      <c r="AG153" t="str">
        <f>IF(ISERROR(INDEX('CBB ESPN'!$N$4:$N$999,MATCH('CBB ESPN'!S152,'CBB ESPN'!$M$4:$M$999,0)))*1=1,"",INDEX('CBB ESPN'!$N$4:$N$999,MATCH('CBB ESPN'!S152,'CBB ESPN'!$M$4:$M$999,0)))</f>
        <v/>
      </c>
      <c r="AH153" t="str">
        <f>IF(ISERROR(INDEX('CBB ESPN'!$N$4:$N$999,MATCH('CBB ESPN'!T152,'CBB ESPN'!$M$4:$M$999,0)))*1=1,"",INDEX('CBB ESPN'!$N$4:$N$999,MATCH('CBB ESPN'!T152,'CBB ESPN'!$M$4:$M$999,0)))</f>
        <v/>
      </c>
      <c r="AI153" s="13" t="str">
        <f t="shared" si="42"/>
        <v/>
      </c>
      <c r="AJ153" s="13" t="str">
        <f t="shared" si="43"/>
        <v/>
      </c>
      <c r="AK153" s="13" t="str">
        <f>IF(AA152="Flip",AJ153,AI153)</f>
        <v/>
      </c>
      <c r="AL153" s="13" t="str">
        <f>IF(AA152="Flip",AI153,AJ153)</f>
        <v/>
      </c>
      <c r="AM153" s="13" t="str">
        <f t="shared" si="44"/>
        <v/>
      </c>
      <c r="AO153" t="str">
        <f>IF(ISERROR(INDEX('CBB ESPN'!$N$4:$N$999,MATCH('CBB ESPN'!$S152,'CBB ESPN'!$M$4:$M$999,0)))*1=1,"",INDEX('CBB ESPN'!$N$4:$N$999,MATCH('CBB ESPN'!$S152,'CBB ESPN'!$M$4:$M$999,0)))</f>
        <v/>
      </c>
      <c r="AP153" t="str">
        <f>IF(ISERROR(INDEX('CBB ESPN'!$N$4:$N$999,MATCH('CBB ESPN'!$T152,'CBB ESPN'!$M$4:$M$999,0)))*1=1,"",INDEX('CBB ESPN'!$N$4:$N$999,MATCH('CBB ESPN'!$T152,'CBB ESPN'!$M$4:$M$999,0)))</f>
        <v/>
      </c>
      <c r="AQ153" s="13" t="str">
        <f t="shared" si="49"/>
        <v/>
      </c>
      <c r="AR153" s="13" t="str">
        <f t="shared" si="50"/>
        <v/>
      </c>
      <c r="AS153" s="13" t="str">
        <f>IF(AA152="Flip",AR153,AQ153)</f>
        <v/>
      </c>
      <c r="AT153" s="13" t="str">
        <f>IF(AA152="Flip",AQ153,AR153)</f>
        <v/>
      </c>
      <c r="AU153" s="13" t="str">
        <f t="shared" si="51"/>
        <v/>
      </c>
      <c r="AW153" t="str">
        <f>IF(ISERROR(INDEX('CBB ESPN'!$N$4:$N$999,MATCH('CBB ESPN'!$S152,'CBB ESPN'!$M$4:$M$999,0)))*1=1,"",INDEX('CBB ESPN'!$N$4:$N$999,MATCH('CBB ESPN'!$S152,'CBB ESPN'!$M$4:$M$999,0)))</f>
        <v/>
      </c>
      <c r="AX153" t="str">
        <f>IF(ISERROR(INDEX('CBB ESPN'!$N$4:$N$999,MATCH('CBB ESPN'!$T152,'CBB ESPN'!$M$4:$M$999,0)))*1=1,"",INDEX('CBB ESPN'!$N$4:$N$999,MATCH('CBB ESPN'!$T152,'CBB ESPN'!$M$4:$M$999,0)))</f>
        <v/>
      </c>
      <c r="AY153" s="13" t="str">
        <f t="shared" si="47"/>
        <v/>
      </c>
      <c r="AZ153" s="13" t="str">
        <f t="shared" si="48"/>
        <v/>
      </c>
      <c r="BA153" s="13" t="str">
        <f t="shared" si="52"/>
        <v/>
      </c>
      <c r="BB153" s="13" t="str">
        <f t="shared" si="53"/>
        <v/>
      </c>
      <c r="BC153" s="13" t="str">
        <f t="shared" si="54"/>
        <v/>
      </c>
    </row>
    <row r="154" spans="12:55">
      <c r="L154" s="400"/>
      <c r="M154" t="s">
        <v>1081</v>
      </c>
      <c r="N154" t="s">
        <v>1398</v>
      </c>
      <c r="P154" s="13" t="str">
        <f>'CBB Games'!S155</f>
        <v>0 v 0</v>
      </c>
      <c r="Q154" s="173" t="str">
        <f t="shared" si="45"/>
        <v/>
      </c>
      <c r="R154" s="173" t="str">
        <f t="shared" si="46"/>
        <v/>
      </c>
      <c r="S154" s="178"/>
      <c r="T154" s="156"/>
      <c r="U154" s="157"/>
      <c r="V154" s="156"/>
      <c r="W154" s="156"/>
      <c r="X154" s="156"/>
      <c r="Y154" s="174"/>
      <c r="Z154" s="174"/>
      <c r="AA154" s="174"/>
      <c r="AB154" s="13" t="b">
        <f>ISNUMBER(SEARCH($AB$3,X153))</f>
        <v>0</v>
      </c>
      <c r="AC154" s="13" t="b">
        <f>ISNUMBER(SEARCH(AC$3,X153))</f>
        <v>0</v>
      </c>
      <c r="AD154" s="13" t="b">
        <f>ISNUMBER(SEARCH(AD$3,X153))</f>
        <v>0</v>
      </c>
      <c r="AE154" s="13" t="b">
        <f>ISNUMBER(SEARCH(AE$3,Y153))</f>
        <v>0</v>
      </c>
      <c r="AG154" t="str">
        <f>IF(ISERROR(INDEX('CBB ESPN'!$N$4:$N$999,MATCH('CBB ESPN'!S153,'CBB ESPN'!$M$4:$M$999,0)))*1=1,"",INDEX('CBB ESPN'!$N$4:$N$999,MATCH('CBB ESPN'!S153,'CBB ESPN'!$M$4:$M$999,0)))</f>
        <v/>
      </c>
      <c r="AH154" t="str">
        <f>IF(ISERROR(INDEX('CBB ESPN'!$N$4:$N$999,MATCH('CBB ESPN'!T153,'CBB ESPN'!$M$4:$M$999,0)))*1=1,"",INDEX('CBB ESPN'!$N$4:$N$999,MATCH('CBB ESPN'!T153,'CBB ESPN'!$M$4:$M$999,0)))</f>
        <v/>
      </c>
      <c r="AI154" s="13" t="str">
        <f t="shared" si="42"/>
        <v/>
      </c>
      <c r="AJ154" s="13" t="str">
        <f t="shared" si="43"/>
        <v/>
      </c>
      <c r="AK154" s="13" t="str">
        <f>IF(AA153="Flip",AJ154,AI154)</f>
        <v/>
      </c>
      <c r="AL154" s="13" t="str">
        <f>IF(AA153="Flip",AI154,AJ154)</f>
        <v/>
      </c>
      <c r="AM154" s="13" t="str">
        <f t="shared" si="44"/>
        <v/>
      </c>
      <c r="AO154" t="str">
        <f>IF(ISERROR(INDEX('CBB ESPN'!$N$4:$N$999,MATCH('CBB ESPN'!$S153,'CBB ESPN'!$M$4:$M$999,0)))*1=1,"",INDEX('CBB ESPN'!$N$4:$N$999,MATCH('CBB ESPN'!$S153,'CBB ESPN'!$M$4:$M$999,0)))</f>
        <v/>
      </c>
      <c r="AP154" t="str">
        <f>IF(ISERROR(INDEX('CBB ESPN'!$N$4:$N$999,MATCH('CBB ESPN'!$T153,'CBB ESPN'!$M$4:$M$999,0)))*1=1,"",INDEX('CBB ESPN'!$N$4:$N$999,MATCH('CBB ESPN'!$T153,'CBB ESPN'!$M$4:$M$999,0)))</f>
        <v/>
      </c>
      <c r="AQ154" s="13" t="str">
        <f t="shared" si="49"/>
        <v/>
      </c>
      <c r="AR154" s="13" t="str">
        <f t="shared" si="50"/>
        <v/>
      </c>
      <c r="AS154" s="13" t="str">
        <f>IF(AA153="Flip",AR154,AQ154)</f>
        <v/>
      </c>
      <c r="AT154" s="13" t="str">
        <f>IF(AA153="Flip",AQ154,AR154)</f>
        <v/>
      </c>
      <c r="AU154" s="13" t="str">
        <f t="shared" si="51"/>
        <v/>
      </c>
      <c r="AW154" t="str">
        <f>IF(ISERROR(INDEX('CBB ESPN'!$N$4:$N$999,MATCH('CBB ESPN'!$S153,'CBB ESPN'!$M$4:$M$999,0)))*1=1,"",INDEX('CBB ESPN'!$N$4:$N$999,MATCH('CBB ESPN'!$S153,'CBB ESPN'!$M$4:$M$999,0)))</f>
        <v/>
      </c>
      <c r="AX154" t="str">
        <f>IF(ISERROR(INDEX('CBB ESPN'!$N$4:$N$999,MATCH('CBB ESPN'!$T153,'CBB ESPN'!$M$4:$M$999,0)))*1=1,"",INDEX('CBB ESPN'!$N$4:$N$999,MATCH('CBB ESPN'!$T153,'CBB ESPN'!$M$4:$M$999,0)))</f>
        <v/>
      </c>
      <c r="AY154" s="13" t="str">
        <f t="shared" si="47"/>
        <v/>
      </c>
      <c r="AZ154" s="13" t="str">
        <f t="shared" si="48"/>
        <v/>
      </c>
      <c r="BA154" s="13" t="str">
        <f t="shared" si="52"/>
        <v/>
      </c>
      <c r="BB154" s="13" t="str">
        <f t="shared" si="53"/>
        <v/>
      </c>
      <c r="BC154" s="13" t="str">
        <f t="shared" si="54"/>
        <v/>
      </c>
    </row>
    <row r="155" spans="12:55">
      <c r="L155" s="400"/>
      <c r="M155" t="s">
        <v>999</v>
      </c>
      <c r="N155" t="s">
        <v>1374</v>
      </c>
      <c r="O155" t="s">
        <v>1311</v>
      </c>
      <c r="P155" s="13" t="str">
        <f>'CBB Games'!S156</f>
        <v>0 v 0</v>
      </c>
      <c r="Q155" s="173" t="str">
        <f t="shared" si="45"/>
        <v/>
      </c>
      <c r="R155" s="173" t="str">
        <f t="shared" si="46"/>
        <v/>
      </c>
      <c r="S155" s="177"/>
      <c r="T155" s="16"/>
      <c r="U155" s="155"/>
      <c r="V155" s="16"/>
      <c r="W155" s="16"/>
      <c r="X155" s="16"/>
      <c r="Y155" s="176"/>
      <c r="Z155" s="176"/>
      <c r="AA155" s="176"/>
      <c r="AB155" s="13" t="b">
        <f>ISNUMBER(SEARCH($AB$3,X154))</f>
        <v>0</v>
      </c>
      <c r="AC155" s="13" t="b">
        <f>ISNUMBER(SEARCH(AC$3,X154))</f>
        <v>0</v>
      </c>
      <c r="AD155" s="13" t="b">
        <f>ISNUMBER(SEARCH(AD$3,X154))</f>
        <v>0</v>
      </c>
      <c r="AE155" s="13" t="b">
        <f>ISNUMBER(SEARCH(AE$3,Y154))</f>
        <v>0</v>
      </c>
      <c r="AG155" t="str">
        <f>IF(ISERROR(INDEX('CBB ESPN'!$N$4:$N$999,MATCH('CBB ESPN'!S154,'CBB ESPN'!$M$4:$M$999,0)))*1=1,"",INDEX('CBB ESPN'!$N$4:$N$999,MATCH('CBB ESPN'!S154,'CBB ESPN'!$M$4:$M$999,0)))</f>
        <v/>
      </c>
      <c r="AH155" t="str">
        <f>IF(ISERROR(INDEX('CBB ESPN'!$N$4:$N$999,MATCH('CBB ESPN'!T154,'CBB ESPN'!$M$4:$M$999,0)))*1=1,"",INDEX('CBB ESPN'!$N$4:$N$999,MATCH('CBB ESPN'!T154,'CBB ESPN'!$M$4:$M$999,0)))</f>
        <v/>
      </c>
      <c r="AI155" s="13" t="str">
        <f t="shared" si="42"/>
        <v/>
      </c>
      <c r="AJ155" s="13" t="str">
        <f t="shared" si="43"/>
        <v/>
      </c>
      <c r="AK155" s="13" t="str">
        <f>IF(AA154="Flip",AJ155,AI155)</f>
        <v/>
      </c>
      <c r="AL155" s="13" t="str">
        <f>IF(AA154="Flip",AI155,AJ155)</f>
        <v/>
      </c>
      <c r="AM155" s="13" t="str">
        <f t="shared" si="44"/>
        <v/>
      </c>
      <c r="AO155" t="str">
        <f>IF(ISERROR(INDEX('CBB ESPN'!$N$4:$N$999,MATCH('CBB ESPN'!$S154,'CBB ESPN'!$M$4:$M$999,0)))*1=1,"",INDEX('CBB ESPN'!$N$4:$N$999,MATCH('CBB ESPN'!$S154,'CBB ESPN'!$M$4:$M$999,0)))</f>
        <v/>
      </c>
      <c r="AP155" t="str">
        <f>IF(ISERROR(INDEX('CBB ESPN'!$N$4:$N$999,MATCH('CBB ESPN'!$T154,'CBB ESPN'!$M$4:$M$999,0)))*1=1,"",INDEX('CBB ESPN'!$N$4:$N$999,MATCH('CBB ESPN'!$T154,'CBB ESPN'!$M$4:$M$999,0)))</f>
        <v/>
      </c>
      <c r="AQ155" s="13" t="str">
        <f t="shared" si="49"/>
        <v/>
      </c>
      <c r="AR155" s="13" t="str">
        <f t="shared" si="50"/>
        <v/>
      </c>
      <c r="AS155" s="13" t="str">
        <f>IF(AA154="Flip",AR155,AQ155)</f>
        <v/>
      </c>
      <c r="AT155" s="13" t="str">
        <f>IF(AA154="Flip",AQ155,AR155)</f>
        <v/>
      </c>
      <c r="AU155" s="13" t="str">
        <f t="shared" si="51"/>
        <v/>
      </c>
      <c r="AW155" t="str">
        <f>IF(ISERROR(INDEX('CBB ESPN'!$N$4:$N$999,MATCH('CBB ESPN'!$S154,'CBB ESPN'!$M$4:$M$999,0)))*1=1,"",INDEX('CBB ESPN'!$N$4:$N$999,MATCH('CBB ESPN'!$S154,'CBB ESPN'!$M$4:$M$999,0)))</f>
        <v/>
      </c>
      <c r="AX155" t="str">
        <f>IF(ISERROR(INDEX('CBB ESPN'!$N$4:$N$999,MATCH('CBB ESPN'!$T154,'CBB ESPN'!$M$4:$M$999,0)))*1=1,"",INDEX('CBB ESPN'!$N$4:$N$999,MATCH('CBB ESPN'!$T154,'CBB ESPN'!$M$4:$M$999,0)))</f>
        <v/>
      </c>
      <c r="AY155" s="13" t="str">
        <f t="shared" si="47"/>
        <v/>
      </c>
      <c r="AZ155" s="13" t="str">
        <f t="shared" si="48"/>
        <v/>
      </c>
      <c r="BA155" s="13" t="str">
        <f t="shared" si="52"/>
        <v/>
      </c>
      <c r="BB155" s="13" t="str">
        <f t="shared" si="53"/>
        <v/>
      </c>
      <c r="BC155" s="13" t="str">
        <f t="shared" si="54"/>
        <v/>
      </c>
    </row>
    <row r="156" spans="12:55">
      <c r="L156" s="400"/>
      <c r="M156" t="s">
        <v>1105</v>
      </c>
      <c r="N156" t="s">
        <v>1398</v>
      </c>
      <c r="P156" s="13" t="str">
        <f>'CBB Games'!S157</f>
        <v>0 v 0</v>
      </c>
      <c r="Q156" s="173" t="str">
        <f t="shared" si="45"/>
        <v/>
      </c>
      <c r="R156" s="173" t="str">
        <f t="shared" si="46"/>
        <v/>
      </c>
      <c r="S156" s="178"/>
      <c r="T156" s="156"/>
      <c r="U156" s="157"/>
      <c r="V156" s="156"/>
      <c r="W156" s="156"/>
      <c r="X156" s="156"/>
      <c r="Y156" s="174"/>
      <c r="Z156" s="174"/>
      <c r="AA156" s="174"/>
      <c r="AB156" s="13" t="b">
        <f>ISNUMBER(SEARCH($AB$3,X155))</f>
        <v>0</v>
      </c>
      <c r="AC156" s="13" t="b">
        <f>ISNUMBER(SEARCH(AC$3,X155))</f>
        <v>0</v>
      </c>
      <c r="AD156" s="13" t="b">
        <f>ISNUMBER(SEARCH(AD$3,X155))</f>
        <v>0</v>
      </c>
      <c r="AE156" s="13" t="b">
        <f>ISNUMBER(SEARCH(AE$3,Y155))</f>
        <v>0</v>
      </c>
      <c r="AG156" t="str">
        <f>IF(ISERROR(INDEX('CBB ESPN'!$N$4:$N$999,MATCH('CBB ESPN'!S155,'CBB ESPN'!$M$4:$M$999,0)))*1=1,"",INDEX('CBB ESPN'!$N$4:$N$999,MATCH('CBB ESPN'!S155,'CBB ESPN'!$M$4:$M$999,0)))</f>
        <v/>
      </c>
      <c r="AH156" t="str">
        <f>IF(ISERROR(INDEX('CBB ESPN'!$N$4:$N$999,MATCH('CBB ESPN'!T155,'CBB ESPN'!$M$4:$M$999,0)))*1=1,"",INDEX('CBB ESPN'!$N$4:$N$999,MATCH('CBB ESPN'!T155,'CBB ESPN'!$M$4:$M$999,0)))</f>
        <v/>
      </c>
      <c r="AI156" s="13" t="str">
        <f t="shared" si="42"/>
        <v/>
      </c>
      <c r="AJ156" s="13" t="str">
        <f t="shared" si="43"/>
        <v/>
      </c>
      <c r="AK156" s="13" t="str">
        <f>IF(AA155="Flip",AJ156,AI156)</f>
        <v/>
      </c>
      <c r="AL156" s="13" t="str">
        <f>IF(AA155="Flip",AI156,AJ156)</f>
        <v/>
      </c>
      <c r="AM156" s="13" t="str">
        <f t="shared" si="44"/>
        <v/>
      </c>
      <c r="AO156" t="str">
        <f>IF(ISERROR(INDEX('CBB ESPN'!$N$4:$N$999,MATCH('CBB ESPN'!$S155,'CBB ESPN'!$M$4:$M$999,0)))*1=1,"",INDEX('CBB ESPN'!$N$4:$N$999,MATCH('CBB ESPN'!$S155,'CBB ESPN'!$M$4:$M$999,0)))</f>
        <v/>
      </c>
      <c r="AP156" t="str">
        <f>IF(ISERROR(INDEX('CBB ESPN'!$N$4:$N$999,MATCH('CBB ESPN'!$T155,'CBB ESPN'!$M$4:$M$999,0)))*1=1,"",INDEX('CBB ESPN'!$N$4:$N$999,MATCH('CBB ESPN'!$T155,'CBB ESPN'!$M$4:$M$999,0)))</f>
        <v/>
      </c>
      <c r="AQ156" s="13" t="str">
        <f t="shared" si="49"/>
        <v/>
      </c>
      <c r="AR156" s="13" t="str">
        <f t="shared" si="50"/>
        <v/>
      </c>
      <c r="AS156" s="13" t="str">
        <f>IF(AA155="Flip",AR156,AQ156)</f>
        <v/>
      </c>
      <c r="AT156" s="13" t="str">
        <f>IF(AA155="Flip",AQ156,AR156)</f>
        <v/>
      </c>
      <c r="AU156" s="13" t="str">
        <f t="shared" si="51"/>
        <v/>
      </c>
      <c r="AW156" t="str">
        <f>IF(ISERROR(INDEX('CBB ESPN'!$N$4:$N$999,MATCH('CBB ESPN'!$S155,'CBB ESPN'!$M$4:$M$999,0)))*1=1,"",INDEX('CBB ESPN'!$N$4:$N$999,MATCH('CBB ESPN'!$S155,'CBB ESPN'!$M$4:$M$999,0)))</f>
        <v/>
      </c>
      <c r="AX156" t="str">
        <f>IF(ISERROR(INDEX('CBB ESPN'!$N$4:$N$999,MATCH('CBB ESPN'!$T155,'CBB ESPN'!$M$4:$M$999,0)))*1=1,"",INDEX('CBB ESPN'!$N$4:$N$999,MATCH('CBB ESPN'!$T155,'CBB ESPN'!$M$4:$M$999,0)))</f>
        <v/>
      </c>
      <c r="AY156" s="13" t="str">
        <f t="shared" si="47"/>
        <v/>
      </c>
      <c r="AZ156" s="13" t="str">
        <f t="shared" si="48"/>
        <v/>
      </c>
      <c r="BA156" s="13" t="str">
        <f t="shared" si="52"/>
        <v/>
      </c>
      <c r="BB156" s="13" t="str">
        <f t="shared" si="53"/>
        <v/>
      </c>
      <c r="BC156" s="13" t="str">
        <f t="shared" si="54"/>
        <v/>
      </c>
    </row>
    <row r="157" spans="12:55">
      <c r="L157" s="400"/>
      <c r="M157" t="s">
        <v>496</v>
      </c>
      <c r="N157" t="s">
        <v>1415</v>
      </c>
      <c r="O157" t="s">
        <v>1311</v>
      </c>
      <c r="P157" s="13" t="str">
        <f>'CBB Games'!S158</f>
        <v>0 v 0</v>
      </c>
      <c r="Q157" s="173" t="str">
        <f t="shared" si="45"/>
        <v/>
      </c>
      <c r="R157" s="173" t="str">
        <f t="shared" si="46"/>
        <v/>
      </c>
      <c r="S157" s="177"/>
      <c r="T157" s="16"/>
      <c r="U157" s="155"/>
      <c r="V157" s="16"/>
      <c r="W157" s="16"/>
      <c r="X157" s="16"/>
      <c r="Y157" s="176"/>
      <c r="Z157" s="176"/>
      <c r="AA157" s="176"/>
      <c r="AB157" s="13" t="b">
        <f>ISNUMBER(SEARCH($AB$3,X156))</f>
        <v>0</v>
      </c>
      <c r="AC157" s="13" t="b">
        <f>ISNUMBER(SEARCH(AC$3,X156))</f>
        <v>0</v>
      </c>
      <c r="AD157" s="13" t="b">
        <f>ISNUMBER(SEARCH(AD$3,X156))</f>
        <v>0</v>
      </c>
      <c r="AE157" s="13" t="b">
        <f>ISNUMBER(SEARCH(AE$3,Y156))</f>
        <v>0</v>
      </c>
      <c r="AG157" t="str">
        <f>IF(ISERROR(INDEX('CBB ESPN'!$N$4:$N$999,MATCH('CBB ESPN'!S156,'CBB ESPN'!$M$4:$M$999,0)))*1=1,"",INDEX('CBB ESPN'!$N$4:$N$999,MATCH('CBB ESPN'!S156,'CBB ESPN'!$M$4:$M$999,0)))</f>
        <v/>
      </c>
      <c r="AH157" t="str">
        <f>IF(ISERROR(INDEX('CBB ESPN'!$N$4:$N$999,MATCH('CBB ESPN'!T156,'CBB ESPN'!$M$4:$M$999,0)))*1=1,"",INDEX('CBB ESPN'!$N$4:$N$999,MATCH('CBB ESPN'!T156,'CBB ESPN'!$M$4:$M$999,0)))</f>
        <v/>
      </c>
      <c r="AI157" s="13" t="str">
        <f t="shared" si="42"/>
        <v/>
      </c>
      <c r="AJ157" s="13" t="str">
        <f t="shared" si="43"/>
        <v/>
      </c>
      <c r="AK157" s="13" t="str">
        <f>IF(AA156="Flip",AJ157,AI157)</f>
        <v/>
      </c>
      <c r="AL157" s="13" t="str">
        <f>IF(AA156="Flip",AI157,AJ157)</f>
        <v/>
      </c>
      <c r="AM157" s="13" t="str">
        <f t="shared" si="44"/>
        <v/>
      </c>
      <c r="AO157" t="str">
        <f>IF(ISERROR(INDEX('CBB ESPN'!$N$4:$N$999,MATCH('CBB ESPN'!$S156,'CBB ESPN'!$M$4:$M$999,0)))*1=1,"",INDEX('CBB ESPN'!$N$4:$N$999,MATCH('CBB ESPN'!$S156,'CBB ESPN'!$M$4:$M$999,0)))</f>
        <v/>
      </c>
      <c r="AP157" t="str">
        <f>IF(ISERROR(INDEX('CBB ESPN'!$N$4:$N$999,MATCH('CBB ESPN'!$T156,'CBB ESPN'!$M$4:$M$999,0)))*1=1,"",INDEX('CBB ESPN'!$N$4:$N$999,MATCH('CBB ESPN'!$T156,'CBB ESPN'!$M$4:$M$999,0)))</f>
        <v/>
      </c>
      <c r="AQ157" s="13" t="str">
        <f t="shared" si="49"/>
        <v/>
      </c>
      <c r="AR157" s="13" t="str">
        <f t="shared" si="50"/>
        <v/>
      </c>
      <c r="AS157" s="13" t="str">
        <f>IF(AA156="Flip",AR157,AQ157)</f>
        <v/>
      </c>
      <c r="AT157" s="13" t="str">
        <f>IF(AA156="Flip",AQ157,AR157)</f>
        <v/>
      </c>
      <c r="AU157" s="13" t="str">
        <f t="shared" si="51"/>
        <v/>
      </c>
      <c r="AW157" t="str">
        <f>IF(ISERROR(INDEX('CBB ESPN'!$N$4:$N$999,MATCH('CBB ESPN'!$S156,'CBB ESPN'!$M$4:$M$999,0)))*1=1,"",INDEX('CBB ESPN'!$N$4:$N$999,MATCH('CBB ESPN'!$S156,'CBB ESPN'!$M$4:$M$999,0)))</f>
        <v/>
      </c>
      <c r="AX157" t="str">
        <f>IF(ISERROR(INDEX('CBB ESPN'!$N$4:$N$999,MATCH('CBB ESPN'!$T156,'CBB ESPN'!$M$4:$M$999,0)))*1=1,"",INDEX('CBB ESPN'!$N$4:$N$999,MATCH('CBB ESPN'!$T156,'CBB ESPN'!$M$4:$M$999,0)))</f>
        <v/>
      </c>
      <c r="AY157" s="13" t="str">
        <f t="shared" si="47"/>
        <v/>
      </c>
      <c r="AZ157" s="13" t="str">
        <f t="shared" si="48"/>
        <v/>
      </c>
      <c r="BA157" s="13" t="str">
        <f t="shared" si="52"/>
        <v/>
      </c>
      <c r="BB157" s="13" t="str">
        <f t="shared" si="53"/>
        <v/>
      </c>
      <c r="BC157" s="13" t="str">
        <f t="shared" si="54"/>
        <v/>
      </c>
    </row>
    <row r="158" spans="12:55">
      <c r="L158" s="400"/>
      <c r="M158" t="s">
        <v>960</v>
      </c>
      <c r="N158" t="s">
        <v>1392</v>
      </c>
      <c r="O158" t="s">
        <v>1311</v>
      </c>
      <c r="P158" s="13" t="str">
        <f>'CBB Games'!S159</f>
        <v>0 v 0</v>
      </c>
      <c r="Q158" s="173" t="str">
        <f t="shared" si="45"/>
        <v/>
      </c>
      <c r="R158" s="173" t="str">
        <f t="shared" si="46"/>
        <v/>
      </c>
      <c r="S158" s="178"/>
      <c r="T158" s="156"/>
      <c r="U158" s="157"/>
      <c r="V158" s="156"/>
      <c r="W158" s="156"/>
      <c r="X158" s="156"/>
      <c r="Y158" s="174"/>
      <c r="Z158" s="174"/>
      <c r="AA158" s="174"/>
      <c r="AB158" s="13" t="b">
        <f>ISNUMBER(SEARCH($AB$3,X157))</f>
        <v>0</v>
      </c>
      <c r="AC158" s="13" t="b">
        <f>ISNUMBER(SEARCH(AC$3,X157))</f>
        <v>0</v>
      </c>
      <c r="AD158" s="13" t="b">
        <f>ISNUMBER(SEARCH(AD$3,X157))</f>
        <v>0</v>
      </c>
      <c r="AE158" s="13" t="b">
        <f>ISNUMBER(SEARCH(AE$3,Y157))</f>
        <v>0</v>
      </c>
      <c r="AG158" t="str">
        <f>IF(ISERROR(INDEX('CBB ESPN'!$N$4:$N$999,MATCH('CBB ESPN'!S157,'CBB ESPN'!$M$4:$M$999,0)))*1=1,"",INDEX('CBB ESPN'!$N$4:$N$999,MATCH('CBB ESPN'!S157,'CBB ESPN'!$M$4:$M$999,0)))</f>
        <v/>
      </c>
      <c r="AH158" t="str">
        <f>IF(ISERROR(INDEX('CBB ESPN'!$N$4:$N$999,MATCH('CBB ESPN'!T157,'CBB ESPN'!$M$4:$M$999,0)))*1=1,"",INDEX('CBB ESPN'!$N$4:$N$999,MATCH('CBB ESPN'!T157,'CBB ESPN'!$M$4:$M$999,0)))</f>
        <v/>
      </c>
      <c r="AI158" s="13" t="str">
        <f t="shared" si="42"/>
        <v/>
      </c>
      <c r="AJ158" s="13" t="str">
        <f t="shared" si="43"/>
        <v/>
      </c>
      <c r="AK158" s="13" t="str">
        <f>IF(AA157="Flip",AJ158,AI158)</f>
        <v/>
      </c>
      <c r="AL158" s="13" t="str">
        <f>IF(AA157="Flip",AI158,AJ158)</f>
        <v/>
      </c>
      <c r="AM158" s="13" t="str">
        <f t="shared" si="44"/>
        <v/>
      </c>
      <c r="AO158" t="str">
        <f>IF(ISERROR(INDEX('CBB ESPN'!$N$4:$N$999,MATCH('CBB ESPN'!$S157,'CBB ESPN'!$M$4:$M$999,0)))*1=1,"",INDEX('CBB ESPN'!$N$4:$N$999,MATCH('CBB ESPN'!$S157,'CBB ESPN'!$M$4:$M$999,0)))</f>
        <v/>
      </c>
      <c r="AP158" t="str">
        <f>IF(ISERROR(INDEX('CBB ESPN'!$N$4:$N$999,MATCH('CBB ESPN'!$T157,'CBB ESPN'!$M$4:$M$999,0)))*1=1,"",INDEX('CBB ESPN'!$N$4:$N$999,MATCH('CBB ESPN'!$T157,'CBB ESPN'!$M$4:$M$999,0)))</f>
        <v/>
      </c>
      <c r="AQ158" s="13" t="str">
        <f t="shared" si="49"/>
        <v/>
      </c>
      <c r="AR158" s="13" t="str">
        <f t="shared" si="50"/>
        <v/>
      </c>
      <c r="AS158" s="13" t="str">
        <f>IF(AA157="Flip",AR158,AQ158)</f>
        <v/>
      </c>
      <c r="AT158" s="13" t="str">
        <f>IF(AA157="Flip",AQ158,AR158)</f>
        <v/>
      </c>
      <c r="AU158" s="13" t="str">
        <f t="shared" si="51"/>
        <v/>
      </c>
      <c r="AW158" t="str">
        <f>IF(ISERROR(INDEX('CBB ESPN'!$N$4:$N$999,MATCH('CBB ESPN'!$S157,'CBB ESPN'!$M$4:$M$999,0)))*1=1,"",INDEX('CBB ESPN'!$N$4:$N$999,MATCH('CBB ESPN'!$S157,'CBB ESPN'!$M$4:$M$999,0)))</f>
        <v/>
      </c>
      <c r="AX158" t="str">
        <f>IF(ISERROR(INDEX('CBB ESPN'!$N$4:$N$999,MATCH('CBB ESPN'!$T157,'CBB ESPN'!$M$4:$M$999,0)))*1=1,"",INDEX('CBB ESPN'!$N$4:$N$999,MATCH('CBB ESPN'!$T157,'CBB ESPN'!$M$4:$M$999,0)))</f>
        <v/>
      </c>
      <c r="AY158" s="13" t="str">
        <f t="shared" si="47"/>
        <v/>
      </c>
      <c r="AZ158" s="13" t="str">
        <f t="shared" si="48"/>
        <v/>
      </c>
      <c r="BA158" s="13" t="str">
        <f t="shared" si="52"/>
        <v/>
      </c>
      <c r="BB158" s="13" t="str">
        <f t="shared" si="53"/>
        <v/>
      </c>
      <c r="BC158" s="13" t="str">
        <f t="shared" si="54"/>
        <v/>
      </c>
    </row>
    <row r="159" spans="12:55">
      <c r="L159" s="400"/>
      <c r="M159" t="s">
        <v>1391</v>
      </c>
      <c r="N159" t="s">
        <v>1380</v>
      </c>
      <c r="O159" t="s">
        <v>1311</v>
      </c>
      <c r="P159" s="13" t="str">
        <f>'CBB Games'!S160</f>
        <v>0 v 0</v>
      </c>
      <c r="Q159" s="173" t="str">
        <f t="shared" si="45"/>
        <v/>
      </c>
      <c r="R159" s="173" t="str">
        <f t="shared" si="46"/>
        <v/>
      </c>
      <c r="S159" s="177"/>
      <c r="T159" s="16"/>
      <c r="U159" s="155"/>
      <c r="V159" s="16"/>
      <c r="W159" s="16"/>
      <c r="X159" s="16"/>
      <c r="Y159" s="176"/>
      <c r="Z159" s="176"/>
      <c r="AA159" s="176"/>
      <c r="AB159" s="13" t="b">
        <f>ISNUMBER(SEARCH($AB$3,X158))</f>
        <v>0</v>
      </c>
      <c r="AC159" s="13" t="b">
        <f>ISNUMBER(SEARCH(AC$3,X158))</f>
        <v>0</v>
      </c>
      <c r="AD159" s="13" t="b">
        <f>ISNUMBER(SEARCH(AD$3,X158))</f>
        <v>0</v>
      </c>
      <c r="AE159" s="13" t="b">
        <f>ISNUMBER(SEARCH(AE$3,Y158))</f>
        <v>0</v>
      </c>
      <c r="AG159" t="str">
        <f>IF(ISERROR(INDEX('CBB ESPN'!$N$4:$N$999,MATCH('CBB ESPN'!S158,'CBB ESPN'!$M$4:$M$999,0)))*1=1,"",INDEX('CBB ESPN'!$N$4:$N$999,MATCH('CBB ESPN'!S158,'CBB ESPN'!$M$4:$M$999,0)))</f>
        <v/>
      </c>
      <c r="AH159" t="str">
        <f>IF(ISERROR(INDEX('CBB ESPN'!$N$4:$N$999,MATCH('CBB ESPN'!T158,'CBB ESPN'!$M$4:$M$999,0)))*1=1,"",INDEX('CBB ESPN'!$N$4:$N$999,MATCH('CBB ESPN'!T158,'CBB ESPN'!$M$4:$M$999,0)))</f>
        <v/>
      </c>
      <c r="AI159" s="13" t="str">
        <f t="shared" si="42"/>
        <v/>
      </c>
      <c r="AJ159" s="13" t="str">
        <f t="shared" si="43"/>
        <v/>
      </c>
      <c r="AK159" s="13" t="str">
        <f>IF(AA158="Flip",AJ159,AI159)</f>
        <v/>
      </c>
      <c r="AL159" s="13" t="str">
        <f>IF(AA158="Flip",AI159,AJ159)</f>
        <v/>
      </c>
      <c r="AM159" s="13" t="str">
        <f t="shared" si="44"/>
        <v/>
      </c>
      <c r="AO159" t="str">
        <f>IF(ISERROR(INDEX('CBB ESPN'!$N$4:$N$999,MATCH('CBB ESPN'!$S158,'CBB ESPN'!$M$4:$M$999,0)))*1=1,"",INDEX('CBB ESPN'!$N$4:$N$999,MATCH('CBB ESPN'!$S158,'CBB ESPN'!$M$4:$M$999,0)))</f>
        <v/>
      </c>
      <c r="AP159" t="str">
        <f>IF(ISERROR(INDEX('CBB ESPN'!$N$4:$N$999,MATCH('CBB ESPN'!$T158,'CBB ESPN'!$M$4:$M$999,0)))*1=1,"",INDEX('CBB ESPN'!$N$4:$N$999,MATCH('CBB ESPN'!$T158,'CBB ESPN'!$M$4:$M$999,0)))</f>
        <v/>
      </c>
      <c r="AQ159" s="13" t="str">
        <f t="shared" si="49"/>
        <v/>
      </c>
      <c r="AR159" s="13" t="str">
        <f t="shared" si="50"/>
        <v/>
      </c>
      <c r="AS159" s="13" t="str">
        <f>IF(AA158="Flip",AR159,AQ159)</f>
        <v/>
      </c>
      <c r="AT159" s="13" t="str">
        <f>IF(AA158="Flip",AQ159,AR159)</f>
        <v/>
      </c>
      <c r="AU159" s="13" t="str">
        <f t="shared" si="51"/>
        <v/>
      </c>
      <c r="AW159" t="str">
        <f>IF(ISERROR(INDEX('CBB ESPN'!$N$4:$N$999,MATCH('CBB ESPN'!$S158,'CBB ESPN'!$M$4:$M$999,0)))*1=1,"",INDEX('CBB ESPN'!$N$4:$N$999,MATCH('CBB ESPN'!$S158,'CBB ESPN'!$M$4:$M$999,0)))</f>
        <v/>
      </c>
      <c r="AX159" t="str">
        <f>IF(ISERROR(INDEX('CBB ESPN'!$N$4:$N$999,MATCH('CBB ESPN'!$T158,'CBB ESPN'!$M$4:$M$999,0)))*1=1,"",INDEX('CBB ESPN'!$N$4:$N$999,MATCH('CBB ESPN'!$T158,'CBB ESPN'!$M$4:$M$999,0)))</f>
        <v/>
      </c>
      <c r="AY159" s="13" t="str">
        <f t="shared" si="47"/>
        <v/>
      </c>
      <c r="AZ159" s="13" t="str">
        <f t="shared" si="48"/>
        <v/>
      </c>
      <c r="BA159" s="13" t="str">
        <f t="shared" si="52"/>
        <v/>
      </c>
      <c r="BB159" s="13" t="str">
        <f t="shared" si="53"/>
        <v/>
      </c>
      <c r="BC159" s="13" t="str">
        <f t="shared" si="54"/>
        <v/>
      </c>
    </row>
    <row r="160" spans="12:55">
      <c r="L160" s="400"/>
      <c r="M160" t="s">
        <v>653</v>
      </c>
      <c r="N160" t="s">
        <v>1400</v>
      </c>
      <c r="O160" t="s">
        <v>1311</v>
      </c>
      <c r="P160" s="13" t="str">
        <f>'CBB Games'!S161</f>
        <v>0 v 0</v>
      </c>
      <c r="Q160" s="173" t="str">
        <f t="shared" si="45"/>
        <v/>
      </c>
      <c r="R160" s="173" t="str">
        <f t="shared" si="46"/>
        <v/>
      </c>
      <c r="S160" s="178"/>
      <c r="T160" s="156"/>
      <c r="U160" s="157"/>
      <c r="V160" s="156"/>
      <c r="W160" s="156"/>
      <c r="X160" s="156"/>
      <c r="Y160" s="174"/>
      <c r="Z160" s="174"/>
      <c r="AA160" s="174"/>
      <c r="AB160" s="13" t="b">
        <f>ISNUMBER(SEARCH($AB$3,X159))</f>
        <v>0</v>
      </c>
      <c r="AC160" s="13" t="b">
        <f>ISNUMBER(SEARCH(AC$3,X159))</f>
        <v>0</v>
      </c>
      <c r="AD160" s="13" t="b">
        <f>ISNUMBER(SEARCH(AD$3,X159))</f>
        <v>0</v>
      </c>
      <c r="AE160" s="13" t="b">
        <f>ISNUMBER(SEARCH(AE$3,Y159))</f>
        <v>0</v>
      </c>
      <c r="AG160" t="str">
        <f>IF(ISERROR(INDEX('CBB ESPN'!$N$4:$N$999,MATCH('CBB ESPN'!S159,'CBB ESPN'!$M$4:$M$999,0)))*1=1,"",INDEX('CBB ESPN'!$N$4:$N$999,MATCH('CBB ESPN'!S159,'CBB ESPN'!$M$4:$M$999,0)))</f>
        <v/>
      </c>
      <c r="AH160" t="str">
        <f>IF(ISERROR(INDEX('CBB ESPN'!$N$4:$N$999,MATCH('CBB ESPN'!T159,'CBB ESPN'!$M$4:$M$999,0)))*1=1,"",INDEX('CBB ESPN'!$N$4:$N$999,MATCH('CBB ESPN'!T159,'CBB ESPN'!$M$4:$M$999,0)))</f>
        <v/>
      </c>
      <c r="AI160" s="13" t="str">
        <f t="shared" si="42"/>
        <v/>
      </c>
      <c r="AJ160" s="13" t="str">
        <f t="shared" si="43"/>
        <v/>
      </c>
      <c r="AK160" s="13" t="str">
        <f>IF(AA159="Flip",AJ160,AI160)</f>
        <v/>
      </c>
      <c r="AL160" s="13" t="str">
        <f>IF(AA159="Flip",AI160,AJ160)</f>
        <v/>
      </c>
      <c r="AM160" s="13" t="str">
        <f t="shared" si="44"/>
        <v/>
      </c>
      <c r="AO160" t="str">
        <f>IF(ISERROR(INDEX('CBB ESPN'!$N$4:$N$999,MATCH('CBB ESPN'!$S159,'CBB ESPN'!$M$4:$M$999,0)))*1=1,"",INDEX('CBB ESPN'!$N$4:$N$999,MATCH('CBB ESPN'!$S159,'CBB ESPN'!$M$4:$M$999,0)))</f>
        <v/>
      </c>
      <c r="AP160" t="str">
        <f>IF(ISERROR(INDEX('CBB ESPN'!$N$4:$N$999,MATCH('CBB ESPN'!$T159,'CBB ESPN'!$M$4:$M$999,0)))*1=1,"",INDEX('CBB ESPN'!$N$4:$N$999,MATCH('CBB ESPN'!$T159,'CBB ESPN'!$M$4:$M$999,0)))</f>
        <v/>
      </c>
      <c r="AQ160" s="13" t="str">
        <f t="shared" si="49"/>
        <v/>
      </c>
      <c r="AR160" s="13" t="str">
        <f t="shared" si="50"/>
        <v/>
      </c>
      <c r="AS160" s="13" t="str">
        <f>IF(AA159="Flip",AR160,AQ160)</f>
        <v/>
      </c>
      <c r="AT160" s="13" t="str">
        <f>IF(AA159="Flip",AQ160,AR160)</f>
        <v/>
      </c>
      <c r="AU160" s="13" t="str">
        <f t="shared" si="51"/>
        <v/>
      </c>
      <c r="AW160" t="str">
        <f>IF(ISERROR(INDEX('CBB ESPN'!$N$4:$N$999,MATCH('CBB ESPN'!$S159,'CBB ESPN'!$M$4:$M$999,0)))*1=1,"",INDEX('CBB ESPN'!$N$4:$N$999,MATCH('CBB ESPN'!$S159,'CBB ESPN'!$M$4:$M$999,0)))</f>
        <v/>
      </c>
      <c r="AX160" t="str">
        <f>IF(ISERROR(INDEX('CBB ESPN'!$N$4:$N$999,MATCH('CBB ESPN'!$T159,'CBB ESPN'!$M$4:$M$999,0)))*1=1,"",INDEX('CBB ESPN'!$N$4:$N$999,MATCH('CBB ESPN'!$T159,'CBB ESPN'!$M$4:$M$999,0)))</f>
        <v/>
      </c>
      <c r="AY160" s="13" t="str">
        <f t="shared" si="47"/>
        <v/>
      </c>
      <c r="AZ160" s="13" t="str">
        <f t="shared" si="48"/>
        <v/>
      </c>
      <c r="BA160" s="13" t="str">
        <f t="shared" si="52"/>
        <v/>
      </c>
      <c r="BB160" s="13" t="str">
        <f t="shared" si="53"/>
        <v/>
      </c>
      <c r="BC160" s="13" t="str">
        <f t="shared" si="54"/>
        <v/>
      </c>
    </row>
    <row r="161" spans="12:55">
      <c r="L161" s="400"/>
      <c r="M161" t="s">
        <v>1021</v>
      </c>
      <c r="N161" t="s">
        <v>1415</v>
      </c>
      <c r="O161" t="s">
        <v>1311</v>
      </c>
      <c r="P161" s="13" t="str">
        <f>'CBB Games'!S162</f>
        <v>0 v 0</v>
      </c>
      <c r="Q161" s="173" t="str">
        <f t="shared" si="45"/>
        <v/>
      </c>
      <c r="R161" s="173" t="str">
        <f t="shared" si="46"/>
        <v/>
      </c>
      <c r="S161" s="177"/>
      <c r="T161" s="16"/>
      <c r="U161" s="155"/>
      <c r="V161" s="16"/>
      <c r="W161" s="16"/>
      <c r="X161" s="16"/>
      <c r="Y161" s="176"/>
      <c r="Z161" s="176"/>
      <c r="AA161" s="176"/>
      <c r="AB161" s="13" t="b">
        <f>ISNUMBER(SEARCH($AB$3,X160))</f>
        <v>0</v>
      </c>
      <c r="AC161" s="13" t="b">
        <f>ISNUMBER(SEARCH(AC$3,X160))</f>
        <v>0</v>
      </c>
      <c r="AD161" s="13" t="b">
        <f>ISNUMBER(SEARCH(AD$3,X160))</f>
        <v>0</v>
      </c>
      <c r="AE161" s="13" t="b">
        <f>ISNUMBER(SEARCH(AE$3,Y160))</f>
        <v>0</v>
      </c>
      <c r="AG161" t="str">
        <f>IF(ISERROR(INDEX('CBB ESPN'!$N$4:$N$999,MATCH('CBB ESPN'!S160,'CBB ESPN'!$M$4:$M$999,0)))*1=1,"",INDEX('CBB ESPN'!$N$4:$N$999,MATCH('CBB ESPN'!S160,'CBB ESPN'!$M$4:$M$999,0)))</f>
        <v/>
      </c>
      <c r="AH161" t="str">
        <f>IF(ISERROR(INDEX('CBB ESPN'!$N$4:$N$999,MATCH('CBB ESPN'!T160,'CBB ESPN'!$M$4:$M$999,0)))*1=1,"",INDEX('CBB ESPN'!$N$4:$N$999,MATCH('CBB ESPN'!T160,'CBB ESPN'!$M$4:$M$999,0)))</f>
        <v/>
      </c>
      <c r="AI161" s="13" t="str">
        <f t="shared" si="42"/>
        <v/>
      </c>
      <c r="AJ161" s="13" t="str">
        <f t="shared" si="43"/>
        <v/>
      </c>
      <c r="AK161" s="13" t="str">
        <f>IF(AA160="Flip",AJ161,AI161)</f>
        <v/>
      </c>
      <c r="AL161" s="13" t="str">
        <f>IF(AA160="Flip",AI161,AJ161)</f>
        <v/>
      </c>
      <c r="AM161" s="13" t="str">
        <f t="shared" si="44"/>
        <v/>
      </c>
      <c r="AO161" t="str">
        <f>IF(ISERROR(INDEX('CBB ESPN'!$N$4:$N$999,MATCH('CBB ESPN'!$S160,'CBB ESPN'!$M$4:$M$999,0)))*1=1,"",INDEX('CBB ESPN'!$N$4:$N$999,MATCH('CBB ESPN'!$S160,'CBB ESPN'!$M$4:$M$999,0)))</f>
        <v/>
      </c>
      <c r="AP161" t="str">
        <f>IF(ISERROR(INDEX('CBB ESPN'!$N$4:$N$999,MATCH('CBB ESPN'!$T160,'CBB ESPN'!$M$4:$M$999,0)))*1=1,"",INDEX('CBB ESPN'!$N$4:$N$999,MATCH('CBB ESPN'!$T160,'CBB ESPN'!$M$4:$M$999,0)))</f>
        <v/>
      </c>
      <c r="AQ161" s="13" t="str">
        <f t="shared" si="49"/>
        <v/>
      </c>
      <c r="AR161" s="13" t="str">
        <f t="shared" si="50"/>
        <v/>
      </c>
      <c r="AS161" s="13" t="str">
        <f>IF(AA160="Flip",AR161,AQ161)</f>
        <v/>
      </c>
      <c r="AT161" s="13" t="str">
        <f>IF(AA160="Flip",AQ161,AR161)</f>
        <v/>
      </c>
      <c r="AU161" s="13" t="str">
        <f t="shared" si="51"/>
        <v/>
      </c>
      <c r="AW161" t="str">
        <f>IF(ISERROR(INDEX('CBB ESPN'!$N$4:$N$999,MATCH('CBB ESPN'!$S160,'CBB ESPN'!$M$4:$M$999,0)))*1=1,"",INDEX('CBB ESPN'!$N$4:$N$999,MATCH('CBB ESPN'!$S160,'CBB ESPN'!$M$4:$M$999,0)))</f>
        <v/>
      </c>
      <c r="AX161" t="str">
        <f>IF(ISERROR(INDEX('CBB ESPN'!$N$4:$N$999,MATCH('CBB ESPN'!$T160,'CBB ESPN'!$M$4:$M$999,0)))*1=1,"",INDEX('CBB ESPN'!$N$4:$N$999,MATCH('CBB ESPN'!$T160,'CBB ESPN'!$M$4:$M$999,0)))</f>
        <v/>
      </c>
      <c r="AY161" s="13" t="str">
        <f t="shared" si="47"/>
        <v/>
      </c>
      <c r="AZ161" s="13" t="str">
        <f t="shared" si="48"/>
        <v/>
      </c>
      <c r="BA161" s="13" t="str">
        <f t="shared" si="52"/>
        <v/>
      </c>
      <c r="BB161" s="13" t="str">
        <f t="shared" si="53"/>
        <v/>
      </c>
      <c r="BC161" s="13" t="str">
        <f t="shared" si="54"/>
        <v/>
      </c>
    </row>
    <row r="162" spans="12:55">
      <c r="L162" s="400"/>
      <c r="M162" t="s">
        <v>1369</v>
      </c>
      <c r="N162" t="s">
        <v>1416</v>
      </c>
      <c r="O162" t="s">
        <v>1311</v>
      </c>
      <c r="P162" s="13" t="str">
        <f>'CBB Games'!S163</f>
        <v>0 v 0</v>
      </c>
      <c r="Q162" s="173" t="str">
        <f t="shared" si="45"/>
        <v/>
      </c>
      <c r="R162" s="173" t="str">
        <f t="shared" si="46"/>
        <v/>
      </c>
      <c r="S162" s="178"/>
      <c r="T162" s="156"/>
      <c r="U162" s="157"/>
      <c r="V162" s="156"/>
      <c r="W162" s="156"/>
      <c r="X162" s="156"/>
      <c r="Y162" s="174"/>
      <c r="Z162" s="174"/>
      <c r="AA162" s="174"/>
      <c r="AB162" s="13" t="b">
        <f>ISNUMBER(SEARCH($AB$3,X161))</f>
        <v>0</v>
      </c>
      <c r="AC162" s="13" t="b">
        <f>ISNUMBER(SEARCH(AC$3,X161))</f>
        <v>0</v>
      </c>
      <c r="AD162" s="13" t="b">
        <f>ISNUMBER(SEARCH(AD$3,X161))</f>
        <v>0</v>
      </c>
      <c r="AE162" s="13" t="b">
        <f>ISNUMBER(SEARCH(AE$3,Y161))</f>
        <v>0</v>
      </c>
      <c r="AG162" t="str">
        <f>IF(ISERROR(INDEX('CBB ESPN'!$N$4:$N$999,MATCH('CBB ESPN'!S161,'CBB ESPN'!$M$4:$M$999,0)))*1=1,"",INDEX('CBB ESPN'!$N$4:$N$999,MATCH('CBB ESPN'!S161,'CBB ESPN'!$M$4:$M$999,0)))</f>
        <v/>
      </c>
      <c r="AH162" t="str">
        <f>IF(ISERROR(INDEX('CBB ESPN'!$N$4:$N$999,MATCH('CBB ESPN'!T161,'CBB ESPN'!$M$4:$M$999,0)))*1=1,"",INDEX('CBB ESPN'!$N$4:$N$999,MATCH('CBB ESPN'!T161,'CBB ESPN'!$M$4:$M$999,0)))</f>
        <v/>
      </c>
      <c r="AI162" s="13" t="str">
        <f t="shared" si="42"/>
        <v/>
      </c>
      <c r="AJ162" s="13" t="str">
        <f t="shared" si="43"/>
        <v/>
      </c>
      <c r="AK162" s="13" t="str">
        <f>IF(AA161="Flip",AJ162,AI162)</f>
        <v/>
      </c>
      <c r="AL162" s="13" t="str">
        <f>IF(AA161="Flip",AI162,AJ162)</f>
        <v/>
      </c>
      <c r="AM162" s="13" t="str">
        <f t="shared" si="44"/>
        <v/>
      </c>
      <c r="AO162" t="str">
        <f>IF(ISERROR(INDEX('CBB ESPN'!$N$4:$N$999,MATCH('CBB ESPN'!$S161,'CBB ESPN'!$M$4:$M$999,0)))*1=1,"",INDEX('CBB ESPN'!$N$4:$N$999,MATCH('CBB ESPN'!$S161,'CBB ESPN'!$M$4:$M$999,0)))</f>
        <v/>
      </c>
      <c r="AP162" t="str">
        <f>IF(ISERROR(INDEX('CBB ESPN'!$N$4:$N$999,MATCH('CBB ESPN'!$T161,'CBB ESPN'!$M$4:$M$999,0)))*1=1,"",INDEX('CBB ESPN'!$N$4:$N$999,MATCH('CBB ESPN'!$T161,'CBB ESPN'!$M$4:$M$999,0)))</f>
        <v/>
      </c>
      <c r="AQ162" s="13" t="str">
        <f t="shared" si="49"/>
        <v/>
      </c>
      <c r="AR162" s="13" t="str">
        <f t="shared" si="50"/>
        <v/>
      </c>
      <c r="AS162" s="13" t="str">
        <f>IF(AA161="Flip",AR162,AQ162)</f>
        <v/>
      </c>
      <c r="AT162" s="13" t="str">
        <f>IF(AA161="Flip",AQ162,AR162)</f>
        <v/>
      </c>
      <c r="AU162" s="13" t="str">
        <f t="shared" si="51"/>
        <v/>
      </c>
      <c r="AW162" t="str">
        <f>IF(ISERROR(INDEX('CBB ESPN'!$N$4:$N$999,MATCH('CBB ESPN'!$S161,'CBB ESPN'!$M$4:$M$999,0)))*1=1,"",INDEX('CBB ESPN'!$N$4:$N$999,MATCH('CBB ESPN'!$S161,'CBB ESPN'!$M$4:$M$999,0)))</f>
        <v/>
      </c>
      <c r="AX162" t="str">
        <f>IF(ISERROR(INDEX('CBB ESPN'!$N$4:$N$999,MATCH('CBB ESPN'!$T161,'CBB ESPN'!$M$4:$M$999,0)))*1=1,"",INDEX('CBB ESPN'!$N$4:$N$999,MATCH('CBB ESPN'!$T161,'CBB ESPN'!$M$4:$M$999,0)))</f>
        <v/>
      </c>
      <c r="AY162" s="13" t="str">
        <f t="shared" si="47"/>
        <v/>
      </c>
      <c r="AZ162" s="13" t="str">
        <f t="shared" si="48"/>
        <v/>
      </c>
      <c r="BA162" s="13" t="str">
        <f t="shared" si="52"/>
        <v/>
      </c>
      <c r="BB162" s="13" t="str">
        <f t="shared" si="53"/>
        <v/>
      </c>
      <c r="BC162" s="13" t="str">
        <f t="shared" si="54"/>
        <v/>
      </c>
    </row>
    <row r="163" spans="12:55">
      <c r="L163" s="400"/>
      <c r="M163" t="s">
        <v>489</v>
      </c>
      <c r="N163" t="s">
        <v>1416</v>
      </c>
      <c r="O163" t="s">
        <v>1311</v>
      </c>
      <c r="P163" s="13" t="str">
        <f>'CBB Games'!S164</f>
        <v>0 v 0</v>
      </c>
      <c r="Q163" s="173" t="str">
        <f t="shared" ref="Q163:Q194" si="55">IF(ISNUMBER(SEARCH($R$2,S163)),"#","")</f>
        <v/>
      </c>
      <c r="R163" s="173" t="str">
        <f t="shared" ref="R163:R194" si="56">IF(ISNUMBER(SEARCH($R$2,T163)),"#","")</f>
        <v/>
      </c>
      <c r="S163" s="177"/>
      <c r="T163" s="16"/>
      <c r="U163" s="155"/>
      <c r="V163" s="16"/>
      <c r="W163" s="16"/>
      <c r="X163" s="16"/>
      <c r="Y163" s="175"/>
      <c r="Z163" s="175"/>
      <c r="AA163" s="175"/>
      <c r="AB163" s="13" t="b">
        <f>ISNUMBER(SEARCH($AB$3,X162))</f>
        <v>0</v>
      </c>
      <c r="AC163" s="13" t="b">
        <f>ISNUMBER(SEARCH(AC$3,X162))</f>
        <v>0</v>
      </c>
      <c r="AD163" s="13" t="b">
        <f>ISNUMBER(SEARCH(AD$3,X162))</f>
        <v>0</v>
      </c>
      <c r="AE163" s="13" t="b">
        <f>ISNUMBER(SEARCH(AE$3,Y162))</f>
        <v>0</v>
      </c>
      <c r="AG163" t="str">
        <f>IF(ISERROR(INDEX('CBB ESPN'!$N$4:$N$999,MATCH('CBB ESPN'!S162,'CBB ESPN'!$M$4:$M$999,0)))*1=1,"",INDEX('CBB ESPN'!$N$4:$N$999,MATCH('CBB ESPN'!S162,'CBB ESPN'!$M$4:$M$999,0)))</f>
        <v/>
      </c>
      <c r="AH163" t="str">
        <f>IF(ISERROR(INDEX('CBB ESPN'!$N$4:$N$999,MATCH('CBB ESPN'!T162,'CBB ESPN'!$M$4:$M$999,0)))*1=1,"",INDEX('CBB ESPN'!$N$4:$N$999,MATCH('CBB ESPN'!T162,'CBB ESPN'!$M$4:$M$999,0)))</f>
        <v/>
      </c>
      <c r="AI163" s="13" t="str">
        <f t="shared" si="42"/>
        <v/>
      </c>
      <c r="AJ163" s="13" t="str">
        <f t="shared" si="43"/>
        <v/>
      </c>
      <c r="AK163" s="13" t="str">
        <f>IF(AA162="Flip",AJ163,AI163)</f>
        <v/>
      </c>
      <c r="AL163" s="13" t="str">
        <f>IF(AA162="Flip",AI163,AJ163)</f>
        <v/>
      </c>
      <c r="AM163" s="13" t="str">
        <f t="shared" si="44"/>
        <v/>
      </c>
      <c r="AO163" t="str">
        <f>IF(ISERROR(INDEX('CBB ESPN'!$N$4:$N$999,MATCH('CBB ESPN'!$S162,'CBB ESPN'!$M$4:$M$999,0)))*1=1,"",INDEX('CBB ESPN'!$N$4:$N$999,MATCH('CBB ESPN'!$S162,'CBB ESPN'!$M$4:$M$999,0)))</f>
        <v/>
      </c>
      <c r="AP163" t="str">
        <f>IF(ISERROR(INDEX('CBB ESPN'!$N$4:$N$999,MATCH('CBB ESPN'!$T162,'CBB ESPN'!$M$4:$M$999,0)))*1=1,"",INDEX('CBB ESPN'!$N$4:$N$999,MATCH('CBB ESPN'!$T162,'CBB ESPN'!$M$4:$M$999,0)))</f>
        <v/>
      </c>
      <c r="AQ163" s="13" t="str">
        <f t="shared" si="49"/>
        <v/>
      </c>
      <c r="AR163" s="13" t="str">
        <f t="shared" si="50"/>
        <v/>
      </c>
      <c r="AS163" s="13" t="str">
        <f>IF(AA162="Flip",AR163,AQ163)</f>
        <v/>
      </c>
      <c r="AT163" s="13" t="str">
        <f>IF(AA162="Flip",AQ163,AR163)</f>
        <v/>
      </c>
      <c r="AU163" s="13" t="str">
        <f t="shared" si="51"/>
        <v/>
      </c>
      <c r="AW163" t="str">
        <f>IF(ISERROR(INDEX('CBB ESPN'!$N$4:$N$999,MATCH('CBB ESPN'!$S162,'CBB ESPN'!$M$4:$M$999,0)))*1=1,"",INDEX('CBB ESPN'!$N$4:$N$999,MATCH('CBB ESPN'!$S162,'CBB ESPN'!$M$4:$M$999,0)))</f>
        <v/>
      </c>
      <c r="AX163" t="str">
        <f>IF(ISERROR(INDEX('CBB ESPN'!$N$4:$N$999,MATCH('CBB ESPN'!$T162,'CBB ESPN'!$M$4:$M$999,0)))*1=1,"",INDEX('CBB ESPN'!$N$4:$N$999,MATCH('CBB ESPN'!$T162,'CBB ESPN'!$M$4:$M$999,0)))</f>
        <v/>
      </c>
      <c r="AY163" s="13" t="str">
        <f t="shared" si="47"/>
        <v/>
      </c>
      <c r="AZ163" s="13" t="str">
        <f t="shared" si="48"/>
        <v/>
      </c>
      <c r="BA163" s="13" t="str">
        <f t="shared" si="52"/>
        <v/>
      </c>
      <c r="BB163" s="13" t="str">
        <f t="shared" si="53"/>
        <v/>
      </c>
      <c r="BC163" s="13" t="str">
        <f t="shared" si="54"/>
        <v/>
      </c>
    </row>
    <row r="164" spans="12:55">
      <c r="L164" s="400"/>
      <c r="M164" t="s">
        <v>273</v>
      </c>
      <c r="N164" t="s">
        <v>1416</v>
      </c>
      <c r="O164" t="s">
        <v>1311</v>
      </c>
      <c r="P164" s="13" t="str">
        <f>'CBB Games'!S165</f>
        <v>0 v 0</v>
      </c>
      <c r="Q164" s="173" t="str">
        <f t="shared" si="55"/>
        <v/>
      </c>
      <c r="R164" s="173" t="str">
        <f t="shared" si="56"/>
        <v/>
      </c>
      <c r="S164" s="178"/>
      <c r="T164" s="156"/>
      <c r="U164" s="157"/>
      <c r="V164" s="156"/>
      <c r="W164" s="156"/>
      <c r="X164" s="156"/>
      <c r="Y164" s="174"/>
      <c r="Z164" s="174"/>
      <c r="AA164" s="174"/>
      <c r="AB164" s="13" t="b">
        <f>ISNUMBER(SEARCH($AB$3,X163))</f>
        <v>0</v>
      </c>
      <c r="AC164" s="13" t="b">
        <f>ISNUMBER(SEARCH(AC$3,X163))</f>
        <v>0</v>
      </c>
      <c r="AD164" s="13" t="b">
        <f>ISNUMBER(SEARCH(AD$3,X163))</f>
        <v>0</v>
      </c>
      <c r="AE164" s="13" t="b">
        <f>ISNUMBER(SEARCH(AE$3,Y163))</f>
        <v>0</v>
      </c>
      <c r="AG164" t="str">
        <f>IF(ISERROR(INDEX('CBB ESPN'!$N$4:$N$999,MATCH('CBB ESPN'!S163,'CBB ESPN'!$M$4:$M$999,0)))*1=1,"",INDEX('CBB ESPN'!$N$4:$N$999,MATCH('CBB ESPN'!S163,'CBB ESPN'!$M$4:$M$999,0)))</f>
        <v/>
      </c>
      <c r="AH164" t="str">
        <f>IF(ISERROR(INDEX('CBB ESPN'!$N$4:$N$999,MATCH('CBB ESPN'!T163,'CBB ESPN'!$M$4:$M$999,0)))*1=1,"",INDEX('CBB ESPN'!$N$4:$N$999,MATCH('CBB ESPN'!T163,'CBB ESPN'!$M$4:$M$999,0)))</f>
        <v/>
      </c>
      <c r="AI164" s="13" t="str">
        <f t="shared" si="42"/>
        <v/>
      </c>
      <c r="AJ164" s="13" t="str">
        <f t="shared" si="43"/>
        <v/>
      </c>
      <c r="AK164" s="13" t="str">
        <f>IF(AA163="Flip",AJ164,AI164)</f>
        <v/>
      </c>
      <c r="AL164" s="13" t="str">
        <f>IF(AA163="Flip",AI164,AJ164)</f>
        <v/>
      </c>
      <c r="AM164" s="13" t="str">
        <f t="shared" si="44"/>
        <v/>
      </c>
      <c r="AO164" t="str">
        <f>IF(ISERROR(INDEX('CBB ESPN'!$N$4:$N$999,MATCH('CBB ESPN'!$S163,'CBB ESPN'!$M$4:$M$999,0)))*1=1,"",INDEX('CBB ESPN'!$N$4:$N$999,MATCH('CBB ESPN'!$S163,'CBB ESPN'!$M$4:$M$999,0)))</f>
        <v/>
      </c>
      <c r="AP164" t="str">
        <f>IF(ISERROR(INDEX('CBB ESPN'!$N$4:$N$999,MATCH('CBB ESPN'!$T163,'CBB ESPN'!$M$4:$M$999,0)))*1=1,"",INDEX('CBB ESPN'!$N$4:$N$999,MATCH('CBB ESPN'!$T163,'CBB ESPN'!$M$4:$M$999,0)))</f>
        <v/>
      </c>
      <c r="AQ164" s="13" t="str">
        <f t="shared" si="49"/>
        <v/>
      </c>
      <c r="AR164" s="13" t="str">
        <f t="shared" si="50"/>
        <v/>
      </c>
      <c r="AS164" s="13" t="str">
        <f>IF(AA163="Flip",AR164,AQ164)</f>
        <v/>
      </c>
      <c r="AT164" s="13" t="str">
        <f>IF(AA163="Flip",AQ164,AR164)</f>
        <v/>
      </c>
      <c r="AU164" s="13" t="str">
        <f t="shared" si="51"/>
        <v/>
      </c>
      <c r="AW164" t="str">
        <f>IF(ISERROR(INDEX('CBB ESPN'!$N$4:$N$999,MATCH('CBB ESPN'!$S163,'CBB ESPN'!$M$4:$M$999,0)))*1=1,"",INDEX('CBB ESPN'!$N$4:$N$999,MATCH('CBB ESPN'!$S163,'CBB ESPN'!$M$4:$M$999,0)))</f>
        <v/>
      </c>
      <c r="AX164" t="str">
        <f>IF(ISERROR(INDEX('CBB ESPN'!$N$4:$N$999,MATCH('CBB ESPN'!$T163,'CBB ESPN'!$M$4:$M$999,0)))*1=1,"",INDEX('CBB ESPN'!$N$4:$N$999,MATCH('CBB ESPN'!$T163,'CBB ESPN'!$M$4:$M$999,0)))</f>
        <v/>
      </c>
      <c r="AY164" s="13" t="str">
        <f t="shared" ref="AY164:AY200" si="57">IF(ISNUMBER(SEARCH(AY$3,AW164)),"Team DC","")</f>
        <v/>
      </c>
      <c r="AZ164" s="13" t="str">
        <f t="shared" ref="AZ164:AZ200" si="58">IF(ISNUMBER(SEARCH(AZ$3,AX164)),"Team DC","")</f>
        <v/>
      </c>
      <c r="BA164" s="13" t="str">
        <f t="shared" si="52"/>
        <v/>
      </c>
      <c r="BB164" s="13" t="str">
        <f t="shared" si="53"/>
        <v/>
      </c>
      <c r="BC164" s="13" t="str">
        <f t="shared" si="54"/>
        <v/>
      </c>
    </row>
    <row r="165" spans="12:55">
      <c r="L165" s="400"/>
      <c r="M165" t="s">
        <v>276</v>
      </c>
      <c r="N165" t="s">
        <v>1412</v>
      </c>
      <c r="O165" t="s">
        <v>1311</v>
      </c>
      <c r="P165" s="13" t="str">
        <f>'CBB Games'!S166</f>
        <v>0 v 0</v>
      </c>
      <c r="Q165" s="173" t="str">
        <f t="shared" si="55"/>
        <v/>
      </c>
      <c r="R165" s="173" t="str">
        <f t="shared" si="56"/>
        <v/>
      </c>
      <c r="S165" s="177"/>
      <c r="T165" s="16"/>
      <c r="U165" s="155"/>
      <c r="V165" s="16"/>
      <c r="W165" s="16"/>
      <c r="X165" s="16"/>
      <c r="Y165" s="176"/>
      <c r="Z165" s="176"/>
      <c r="AA165" s="176"/>
      <c r="AB165" s="13" t="b">
        <f>ISNUMBER(SEARCH($AB$3,X164))</f>
        <v>0</v>
      </c>
      <c r="AC165" s="13" t="b">
        <f>ISNUMBER(SEARCH(AC$3,X164))</f>
        <v>0</v>
      </c>
      <c r="AD165" s="13" t="b">
        <f>ISNUMBER(SEARCH(AD$3,X164))</f>
        <v>0</v>
      </c>
      <c r="AE165" s="13" t="b">
        <f>ISNUMBER(SEARCH(AE$3,Y164))</f>
        <v>0</v>
      </c>
      <c r="AG165" t="str">
        <f>IF(ISERROR(INDEX('CBB ESPN'!$N$4:$N$999,MATCH('CBB ESPN'!S164,'CBB ESPN'!$M$4:$M$999,0)))*1=1,"",INDEX('CBB ESPN'!$N$4:$N$999,MATCH('CBB ESPN'!S164,'CBB ESPN'!$M$4:$M$999,0)))</f>
        <v/>
      </c>
      <c r="AH165" t="str">
        <f>IF(ISERROR(INDEX('CBB ESPN'!$N$4:$N$999,MATCH('CBB ESPN'!T164,'CBB ESPN'!$M$4:$M$999,0)))*1=1,"",INDEX('CBB ESPN'!$N$4:$N$999,MATCH('CBB ESPN'!T164,'CBB ESPN'!$M$4:$M$999,0)))</f>
        <v/>
      </c>
      <c r="AI165" s="13" t="str">
        <f t="shared" si="42"/>
        <v/>
      </c>
      <c r="AJ165" s="13" t="str">
        <f t="shared" si="43"/>
        <v/>
      </c>
      <c r="AK165" s="13" t="str">
        <f>IF(AA164="Flip",AJ165,AI165)</f>
        <v/>
      </c>
      <c r="AL165" s="13" t="str">
        <f>IF(AA164="Flip",AI165,AJ165)</f>
        <v/>
      </c>
      <c r="AM165" s="13" t="str">
        <f t="shared" si="44"/>
        <v/>
      </c>
      <c r="AO165" t="str">
        <f>IF(ISERROR(INDEX('CBB ESPN'!$N$4:$N$999,MATCH('CBB ESPN'!$S164,'CBB ESPN'!$M$4:$M$999,0)))*1=1,"",INDEX('CBB ESPN'!$N$4:$N$999,MATCH('CBB ESPN'!$S164,'CBB ESPN'!$M$4:$M$999,0)))</f>
        <v/>
      </c>
      <c r="AP165" t="str">
        <f>IF(ISERROR(INDEX('CBB ESPN'!$N$4:$N$999,MATCH('CBB ESPN'!$T164,'CBB ESPN'!$M$4:$M$999,0)))*1=1,"",INDEX('CBB ESPN'!$N$4:$N$999,MATCH('CBB ESPN'!$T164,'CBB ESPN'!$M$4:$M$999,0)))</f>
        <v/>
      </c>
      <c r="AQ165" s="13" t="str">
        <f t="shared" si="49"/>
        <v/>
      </c>
      <c r="AR165" s="13" t="str">
        <f t="shared" si="50"/>
        <v/>
      </c>
      <c r="AS165" s="13" t="str">
        <f>IF(AA164="Flip",AR165,AQ165)</f>
        <v/>
      </c>
      <c r="AT165" s="13" t="str">
        <f>IF(AA164="Flip",AQ165,AR165)</f>
        <v/>
      </c>
      <c r="AU165" s="13" t="str">
        <f t="shared" si="51"/>
        <v/>
      </c>
      <c r="AW165" t="str">
        <f>IF(ISERROR(INDEX('CBB ESPN'!$N$4:$N$999,MATCH('CBB ESPN'!$S164,'CBB ESPN'!$M$4:$M$999,0)))*1=1,"",INDEX('CBB ESPN'!$N$4:$N$999,MATCH('CBB ESPN'!$S164,'CBB ESPN'!$M$4:$M$999,0)))</f>
        <v/>
      </c>
      <c r="AX165" t="str">
        <f>IF(ISERROR(INDEX('CBB ESPN'!$N$4:$N$999,MATCH('CBB ESPN'!$T164,'CBB ESPN'!$M$4:$M$999,0)))*1=1,"",INDEX('CBB ESPN'!$N$4:$N$999,MATCH('CBB ESPN'!$T164,'CBB ESPN'!$M$4:$M$999,0)))</f>
        <v/>
      </c>
      <c r="AY165" s="13" t="str">
        <f t="shared" si="57"/>
        <v/>
      </c>
      <c r="AZ165" s="13" t="str">
        <f t="shared" si="58"/>
        <v/>
      </c>
      <c r="BA165" s="13" t="str">
        <f t="shared" si="52"/>
        <v/>
      </c>
      <c r="BB165" s="13" t="str">
        <f t="shared" si="53"/>
        <v/>
      </c>
      <c r="BC165" s="13" t="str">
        <f t="shared" si="54"/>
        <v/>
      </c>
    </row>
    <row r="166" spans="12:55">
      <c r="L166" s="400"/>
      <c r="M166" t="s">
        <v>567</v>
      </c>
      <c r="N166" t="s">
        <v>1307</v>
      </c>
      <c r="O166" t="s">
        <v>1311</v>
      </c>
      <c r="P166" s="13" t="str">
        <f>'CBB Games'!S167</f>
        <v>0 v 0</v>
      </c>
      <c r="Q166" s="173" t="str">
        <f t="shared" si="55"/>
        <v/>
      </c>
      <c r="R166" s="173" t="str">
        <f t="shared" si="56"/>
        <v/>
      </c>
      <c r="S166" s="178"/>
      <c r="T166" s="156"/>
      <c r="U166" s="157"/>
      <c r="V166" s="156"/>
      <c r="W166" s="156"/>
      <c r="X166" s="156"/>
      <c r="Y166" s="174"/>
      <c r="Z166" s="174"/>
      <c r="AA166" s="174"/>
      <c r="AB166" s="13" t="b">
        <f>ISNUMBER(SEARCH($AB$3,X165))</f>
        <v>0</v>
      </c>
      <c r="AC166" s="13" t="b">
        <f>ISNUMBER(SEARCH(AC$3,X165))</f>
        <v>0</v>
      </c>
      <c r="AD166" s="13" t="b">
        <f>ISNUMBER(SEARCH(AD$3,X165))</f>
        <v>0</v>
      </c>
      <c r="AE166" s="13" t="b">
        <f>ISNUMBER(SEARCH(AE$3,Y165))</f>
        <v>0</v>
      </c>
      <c r="AG166" t="str">
        <f>IF(ISERROR(INDEX('CBB ESPN'!$N$4:$N$999,MATCH('CBB ESPN'!S165,'CBB ESPN'!$M$4:$M$999,0)))*1=1,"",INDEX('CBB ESPN'!$N$4:$N$999,MATCH('CBB ESPN'!S165,'CBB ESPN'!$M$4:$M$999,0)))</f>
        <v/>
      </c>
      <c r="AH166" t="str">
        <f>IF(ISERROR(INDEX('CBB ESPN'!$N$4:$N$999,MATCH('CBB ESPN'!T165,'CBB ESPN'!$M$4:$M$999,0)))*1=1,"",INDEX('CBB ESPN'!$N$4:$N$999,MATCH('CBB ESPN'!T165,'CBB ESPN'!$M$4:$M$999,0)))</f>
        <v/>
      </c>
      <c r="AI166" s="13" t="str">
        <f t="shared" si="42"/>
        <v/>
      </c>
      <c r="AJ166" s="13" t="str">
        <f t="shared" si="43"/>
        <v/>
      </c>
      <c r="AK166" s="13" t="str">
        <f>IF(AA165="Flip",AJ166,AI166)</f>
        <v/>
      </c>
      <c r="AL166" s="13" t="str">
        <f>IF(AA165="Flip",AI166,AJ166)</f>
        <v/>
      </c>
      <c r="AM166" s="13" t="str">
        <f t="shared" si="44"/>
        <v/>
      </c>
      <c r="AO166" t="str">
        <f>IF(ISERROR(INDEX('CBB ESPN'!$N$4:$N$999,MATCH('CBB ESPN'!$S165,'CBB ESPN'!$M$4:$M$999,0)))*1=1,"",INDEX('CBB ESPN'!$N$4:$N$999,MATCH('CBB ESPN'!$S165,'CBB ESPN'!$M$4:$M$999,0)))</f>
        <v/>
      </c>
      <c r="AP166" t="str">
        <f>IF(ISERROR(INDEX('CBB ESPN'!$N$4:$N$999,MATCH('CBB ESPN'!$T165,'CBB ESPN'!$M$4:$M$999,0)))*1=1,"",INDEX('CBB ESPN'!$N$4:$N$999,MATCH('CBB ESPN'!$T165,'CBB ESPN'!$M$4:$M$999,0)))</f>
        <v/>
      </c>
      <c r="AQ166" s="13" t="str">
        <f t="shared" si="49"/>
        <v/>
      </c>
      <c r="AR166" s="13" t="str">
        <f t="shared" si="50"/>
        <v/>
      </c>
      <c r="AS166" s="13" t="str">
        <f>IF(AA165="Flip",AR166,AQ166)</f>
        <v/>
      </c>
      <c r="AT166" s="13" t="str">
        <f>IF(AA165="Flip",AQ166,AR166)</f>
        <v/>
      </c>
      <c r="AU166" s="13" t="str">
        <f t="shared" si="51"/>
        <v/>
      </c>
      <c r="AW166" t="str">
        <f>IF(ISERROR(INDEX('CBB ESPN'!$N$4:$N$999,MATCH('CBB ESPN'!$S165,'CBB ESPN'!$M$4:$M$999,0)))*1=1,"",INDEX('CBB ESPN'!$N$4:$N$999,MATCH('CBB ESPN'!$S165,'CBB ESPN'!$M$4:$M$999,0)))</f>
        <v/>
      </c>
      <c r="AX166" t="str">
        <f>IF(ISERROR(INDEX('CBB ESPN'!$N$4:$N$999,MATCH('CBB ESPN'!$T165,'CBB ESPN'!$M$4:$M$999,0)))*1=1,"",INDEX('CBB ESPN'!$N$4:$N$999,MATCH('CBB ESPN'!$T165,'CBB ESPN'!$M$4:$M$999,0)))</f>
        <v/>
      </c>
      <c r="AY166" s="13" t="str">
        <f t="shared" si="57"/>
        <v/>
      </c>
      <c r="AZ166" s="13" t="str">
        <f t="shared" si="58"/>
        <v/>
      </c>
      <c r="BA166" s="13" t="str">
        <f t="shared" si="52"/>
        <v/>
      </c>
      <c r="BB166" s="13" t="str">
        <f t="shared" si="53"/>
        <v/>
      </c>
      <c r="BC166" s="13" t="str">
        <f t="shared" si="54"/>
        <v/>
      </c>
    </row>
    <row r="167" spans="12:55">
      <c r="L167" s="400"/>
      <c r="M167" t="s">
        <v>1449</v>
      </c>
      <c r="N167" t="s">
        <v>1407</v>
      </c>
      <c r="O167" t="s">
        <v>1311</v>
      </c>
      <c r="P167" s="13" t="str">
        <f>'CBB Games'!S168</f>
        <v>0 v 0</v>
      </c>
      <c r="Q167" s="173" t="str">
        <f t="shared" si="55"/>
        <v/>
      </c>
      <c r="R167" s="173" t="str">
        <f t="shared" si="56"/>
        <v/>
      </c>
      <c r="S167" s="177"/>
      <c r="T167" s="16"/>
      <c r="U167" s="155"/>
      <c r="V167" s="16"/>
      <c r="W167" s="16"/>
      <c r="X167" s="16"/>
      <c r="Y167" s="176"/>
      <c r="Z167" s="176"/>
      <c r="AA167" s="176"/>
      <c r="AB167" s="13" t="b">
        <f>ISNUMBER(SEARCH($AB$3,X166))</f>
        <v>0</v>
      </c>
      <c r="AC167" s="13" t="b">
        <f>ISNUMBER(SEARCH(AC$3,X166))</f>
        <v>0</v>
      </c>
      <c r="AD167" s="13" t="b">
        <f>ISNUMBER(SEARCH(AD$3,X166))</f>
        <v>0</v>
      </c>
      <c r="AE167" s="13" t="b">
        <f>ISNUMBER(SEARCH(AE$3,Y166))</f>
        <v>0</v>
      </c>
      <c r="AG167" t="str">
        <f>IF(ISERROR(INDEX('CBB ESPN'!$N$4:$N$999,MATCH('CBB ESPN'!S166,'CBB ESPN'!$M$4:$M$999,0)))*1=1,"",INDEX('CBB ESPN'!$N$4:$N$999,MATCH('CBB ESPN'!S166,'CBB ESPN'!$M$4:$M$999,0)))</f>
        <v/>
      </c>
      <c r="AH167" t="str">
        <f>IF(ISERROR(INDEX('CBB ESPN'!$N$4:$N$999,MATCH('CBB ESPN'!T166,'CBB ESPN'!$M$4:$M$999,0)))*1=1,"",INDEX('CBB ESPN'!$N$4:$N$999,MATCH('CBB ESPN'!T166,'CBB ESPN'!$M$4:$M$999,0)))</f>
        <v/>
      </c>
      <c r="AI167" s="13" t="str">
        <f t="shared" si="42"/>
        <v/>
      </c>
      <c r="AJ167" s="13" t="str">
        <f t="shared" si="43"/>
        <v/>
      </c>
      <c r="AK167" s="13" t="str">
        <f>IF(AA166="Flip",AJ167,AI167)</f>
        <v/>
      </c>
      <c r="AL167" s="13" t="str">
        <f>IF(AA166="Flip",AI167,AJ167)</f>
        <v/>
      </c>
      <c r="AM167" s="13" t="str">
        <f t="shared" si="44"/>
        <v/>
      </c>
      <c r="AO167" t="str">
        <f>IF(ISERROR(INDEX('CBB ESPN'!$N$4:$N$999,MATCH('CBB ESPN'!$S166,'CBB ESPN'!$M$4:$M$999,0)))*1=1,"",INDEX('CBB ESPN'!$N$4:$N$999,MATCH('CBB ESPN'!$S166,'CBB ESPN'!$M$4:$M$999,0)))</f>
        <v/>
      </c>
      <c r="AP167" t="str">
        <f>IF(ISERROR(INDEX('CBB ESPN'!$N$4:$N$999,MATCH('CBB ESPN'!$T166,'CBB ESPN'!$M$4:$M$999,0)))*1=1,"",INDEX('CBB ESPN'!$N$4:$N$999,MATCH('CBB ESPN'!$T166,'CBB ESPN'!$M$4:$M$999,0)))</f>
        <v/>
      </c>
      <c r="AQ167" s="13" t="str">
        <f t="shared" si="49"/>
        <v/>
      </c>
      <c r="AR167" s="13" t="str">
        <f t="shared" si="50"/>
        <v/>
      </c>
      <c r="AS167" s="13" t="str">
        <f>IF(AA166="Flip",AR167,AQ167)</f>
        <v/>
      </c>
      <c r="AT167" s="13" t="str">
        <f>IF(AA166="Flip",AQ167,AR167)</f>
        <v/>
      </c>
      <c r="AU167" s="13" t="str">
        <f t="shared" si="51"/>
        <v/>
      </c>
      <c r="AW167" t="str">
        <f>IF(ISERROR(INDEX('CBB ESPN'!$N$4:$N$999,MATCH('CBB ESPN'!$S166,'CBB ESPN'!$M$4:$M$999,0)))*1=1,"",INDEX('CBB ESPN'!$N$4:$N$999,MATCH('CBB ESPN'!$S166,'CBB ESPN'!$M$4:$M$999,0)))</f>
        <v/>
      </c>
      <c r="AX167" t="str">
        <f>IF(ISERROR(INDEX('CBB ESPN'!$N$4:$N$999,MATCH('CBB ESPN'!$T166,'CBB ESPN'!$M$4:$M$999,0)))*1=1,"",INDEX('CBB ESPN'!$N$4:$N$999,MATCH('CBB ESPN'!$T166,'CBB ESPN'!$M$4:$M$999,0)))</f>
        <v/>
      </c>
      <c r="AY167" s="13" t="str">
        <f t="shared" si="57"/>
        <v/>
      </c>
      <c r="AZ167" s="13" t="str">
        <f t="shared" si="58"/>
        <v/>
      </c>
      <c r="BA167" s="13" t="str">
        <f t="shared" si="52"/>
        <v/>
      </c>
      <c r="BB167" s="13" t="str">
        <f t="shared" si="53"/>
        <v/>
      </c>
      <c r="BC167" s="13" t="str">
        <f t="shared" si="54"/>
        <v/>
      </c>
    </row>
    <row r="168" spans="12:55">
      <c r="L168" s="400"/>
      <c r="M168" t="s">
        <v>932</v>
      </c>
      <c r="N168" t="s">
        <v>1400</v>
      </c>
      <c r="O168" t="s">
        <v>1311</v>
      </c>
      <c r="P168" s="13" t="str">
        <f>'CBB Games'!S169</f>
        <v>0 v 0</v>
      </c>
      <c r="Q168" s="173" t="str">
        <f t="shared" si="55"/>
        <v/>
      </c>
      <c r="R168" s="173" t="str">
        <f t="shared" si="56"/>
        <v/>
      </c>
      <c r="S168" s="178"/>
      <c r="T168" s="156"/>
      <c r="U168" s="157"/>
      <c r="V168" s="156"/>
      <c r="W168" s="156"/>
      <c r="X168" s="156"/>
      <c r="Y168" s="174"/>
      <c r="Z168" s="174"/>
      <c r="AA168" s="174"/>
      <c r="AB168" s="13" t="b">
        <f>ISNUMBER(SEARCH($AB$3,X167))</f>
        <v>0</v>
      </c>
      <c r="AC168" s="13" t="b">
        <f>ISNUMBER(SEARCH(AC$3,X167))</f>
        <v>0</v>
      </c>
      <c r="AD168" s="13" t="b">
        <f>ISNUMBER(SEARCH(AD$3,X167))</f>
        <v>0</v>
      </c>
      <c r="AE168" s="13" t="b">
        <f>ISNUMBER(SEARCH(AE$3,Y167))</f>
        <v>0</v>
      </c>
      <c r="AG168" t="str">
        <f>IF(ISERROR(INDEX('CBB ESPN'!$N$4:$N$999,MATCH('CBB ESPN'!S167,'CBB ESPN'!$M$4:$M$999,0)))*1=1,"",INDEX('CBB ESPN'!$N$4:$N$999,MATCH('CBB ESPN'!S167,'CBB ESPN'!$M$4:$M$999,0)))</f>
        <v/>
      </c>
      <c r="AH168" t="str">
        <f>IF(ISERROR(INDEX('CBB ESPN'!$N$4:$N$999,MATCH('CBB ESPN'!T167,'CBB ESPN'!$M$4:$M$999,0)))*1=1,"",INDEX('CBB ESPN'!$N$4:$N$999,MATCH('CBB ESPN'!T167,'CBB ESPN'!$M$4:$M$999,0)))</f>
        <v/>
      </c>
      <c r="AI168" s="13" t="str">
        <f t="shared" si="42"/>
        <v/>
      </c>
      <c r="AJ168" s="13" t="str">
        <f t="shared" si="43"/>
        <v/>
      </c>
      <c r="AK168" s="13" t="str">
        <f>IF(AA167="Flip",AJ168,AI168)</f>
        <v/>
      </c>
      <c r="AL168" s="13" t="str">
        <f>IF(AA167="Flip",AI168,AJ168)</f>
        <v/>
      </c>
      <c r="AM168" s="13" t="str">
        <f t="shared" si="44"/>
        <v/>
      </c>
      <c r="AO168" t="str">
        <f>IF(ISERROR(INDEX('CBB ESPN'!$N$4:$N$999,MATCH('CBB ESPN'!$S167,'CBB ESPN'!$M$4:$M$999,0)))*1=1,"",INDEX('CBB ESPN'!$N$4:$N$999,MATCH('CBB ESPN'!$S167,'CBB ESPN'!$M$4:$M$999,0)))</f>
        <v/>
      </c>
      <c r="AP168" t="str">
        <f>IF(ISERROR(INDEX('CBB ESPN'!$N$4:$N$999,MATCH('CBB ESPN'!$T167,'CBB ESPN'!$M$4:$M$999,0)))*1=1,"",INDEX('CBB ESPN'!$N$4:$N$999,MATCH('CBB ESPN'!$T167,'CBB ESPN'!$M$4:$M$999,0)))</f>
        <v/>
      </c>
      <c r="AQ168" s="13" t="str">
        <f t="shared" si="49"/>
        <v/>
      </c>
      <c r="AR168" s="13" t="str">
        <f t="shared" si="50"/>
        <v/>
      </c>
      <c r="AS168" s="13" t="str">
        <f>IF(AA167="Flip",AR168,AQ168)</f>
        <v/>
      </c>
      <c r="AT168" s="13" t="str">
        <f>IF(AA167="Flip",AQ168,AR168)</f>
        <v/>
      </c>
      <c r="AU168" s="13" t="str">
        <f t="shared" si="51"/>
        <v/>
      </c>
      <c r="AW168" t="str">
        <f>IF(ISERROR(INDEX('CBB ESPN'!$N$4:$N$999,MATCH('CBB ESPN'!$S167,'CBB ESPN'!$M$4:$M$999,0)))*1=1,"",INDEX('CBB ESPN'!$N$4:$N$999,MATCH('CBB ESPN'!$S167,'CBB ESPN'!$M$4:$M$999,0)))</f>
        <v/>
      </c>
      <c r="AX168" t="str">
        <f>IF(ISERROR(INDEX('CBB ESPN'!$N$4:$N$999,MATCH('CBB ESPN'!$T167,'CBB ESPN'!$M$4:$M$999,0)))*1=1,"",INDEX('CBB ESPN'!$N$4:$N$999,MATCH('CBB ESPN'!$T167,'CBB ESPN'!$M$4:$M$999,0)))</f>
        <v/>
      </c>
      <c r="AY168" s="13" t="str">
        <f t="shared" si="57"/>
        <v/>
      </c>
      <c r="AZ168" s="13" t="str">
        <f t="shared" si="58"/>
        <v/>
      </c>
      <c r="BA168" s="13" t="str">
        <f t="shared" si="52"/>
        <v/>
      </c>
      <c r="BB168" s="13" t="str">
        <f t="shared" si="53"/>
        <v/>
      </c>
      <c r="BC168" s="13" t="str">
        <f t="shared" si="54"/>
        <v/>
      </c>
    </row>
    <row r="169" spans="12:55">
      <c r="L169" s="400"/>
      <c r="M169" t="s">
        <v>28</v>
      </c>
      <c r="N169" t="s">
        <v>1416</v>
      </c>
      <c r="O169" t="s">
        <v>1311</v>
      </c>
      <c r="P169" s="13" t="str">
        <f>'CBB Games'!S170</f>
        <v>0 v 0</v>
      </c>
      <c r="Q169" s="173" t="str">
        <f t="shared" si="55"/>
        <v/>
      </c>
      <c r="R169" s="173" t="str">
        <f t="shared" si="56"/>
        <v/>
      </c>
      <c r="S169" s="177"/>
      <c r="T169" s="16"/>
      <c r="U169" s="155"/>
      <c r="V169" s="16"/>
      <c r="W169" s="16"/>
      <c r="X169" s="16"/>
      <c r="Y169" s="176"/>
      <c r="Z169" s="176"/>
      <c r="AA169" s="176"/>
      <c r="AB169" s="13" t="b">
        <f>ISNUMBER(SEARCH($AB$3,X168))</f>
        <v>0</v>
      </c>
      <c r="AC169" s="13" t="b">
        <f>ISNUMBER(SEARCH(AC$3,X168))</f>
        <v>0</v>
      </c>
      <c r="AD169" s="13" t="b">
        <f>ISNUMBER(SEARCH(AD$3,X168))</f>
        <v>0</v>
      </c>
      <c r="AE169" s="13" t="b">
        <f>ISNUMBER(SEARCH(AE$3,Y168))</f>
        <v>0</v>
      </c>
      <c r="AG169" t="str">
        <f>IF(ISERROR(INDEX('CBB ESPN'!$N$4:$N$999,MATCH('CBB ESPN'!S168,'CBB ESPN'!$M$4:$M$999,0)))*1=1,"",INDEX('CBB ESPN'!$N$4:$N$999,MATCH('CBB ESPN'!S168,'CBB ESPN'!$M$4:$M$999,0)))</f>
        <v/>
      </c>
      <c r="AH169" t="str">
        <f>IF(ISERROR(INDEX('CBB ESPN'!$N$4:$N$999,MATCH('CBB ESPN'!T168,'CBB ESPN'!$M$4:$M$999,0)))*1=1,"",INDEX('CBB ESPN'!$N$4:$N$999,MATCH('CBB ESPN'!T168,'CBB ESPN'!$M$4:$M$999,0)))</f>
        <v/>
      </c>
      <c r="AI169" s="13" t="str">
        <f t="shared" si="42"/>
        <v/>
      </c>
      <c r="AJ169" s="13" t="str">
        <f t="shared" si="43"/>
        <v/>
      </c>
      <c r="AK169" s="13" t="str">
        <f>IF(AA168="Flip",AJ169,AI169)</f>
        <v/>
      </c>
      <c r="AL169" s="13" t="str">
        <f>IF(AA168="Flip",AI169,AJ169)</f>
        <v/>
      </c>
      <c r="AM169" s="13" t="str">
        <f t="shared" si="44"/>
        <v/>
      </c>
      <c r="AO169" t="str">
        <f>IF(ISERROR(INDEX('CBB ESPN'!$N$4:$N$999,MATCH('CBB ESPN'!$S168,'CBB ESPN'!$M$4:$M$999,0)))*1=1,"",INDEX('CBB ESPN'!$N$4:$N$999,MATCH('CBB ESPN'!$S168,'CBB ESPN'!$M$4:$M$999,0)))</f>
        <v/>
      </c>
      <c r="AP169" t="str">
        <f>IF(ISERROR(INDEX('CBB ESPN'!$N$4:$N$999,MATCH('CBB ESPN'!$T168,'CBB ESPN'!$M$4:$M$999,0)))*1=1,"",INDEX('CBB ESPN'!$N$4:$N$999,MATCH('CBB ESPN'!$T168,'CBB ESPN'!$M$4:$M$999,0)))</f>
        <v/>
      </c>
      <c r="AQ169" s="13" t="str">
        <f t="shared" si="49"/>
        <v/>
      </c>
      <c r="AR169" s="13" t="str">
        <f t="shared" si="50"/>
        <v/>
      </c>
      <c r="AS169" s="13" t="str">
        <f>IF(AA168="Flip",AR169,AQ169)</f>
        <v/>
      </c>
      <c r="AT169" s="13" t="str">
        <f>IF(AA168="Flip",AQ169,AR169)</f>
        <v/>
      </c>
      <c r="AU169" s="13" t="str">
        <f t="shared" si="51"/>
        <v/>
      </c>
      <c r="AW169" t="str">
        <f>IF(ISERROR(INDEX('CBB ESPN'!$N$4:$N$999,MATCH('CBB ESPN'!$S168,'CBB ESPN'!$M$4:$M$999,0)))*1=1,"",INDEX('CBB ESPN'!$N$4:$N$999,MATCH('CBB ESPN'!$S168,'CBB ESPN'!$M$4:$M$999,0)))</f>
        <v/>
      </c>
      <c r="AX169" t="str">
        <f>IF(ISERROR(INDEX('CBB ESPN'!$N$4:$N$999,MATCH('CBB ESPN'!$T168,'CBB ESPN'!$M$4:$M$999,0)))*1=1,"",INDEX('CBB ESPN'!$N$4:$N$999,MATCH('CBB ESPN'!$T168,'CBB ESPN'!$M$4:$M$999,0)))</f>
        <v/>
      </c>
      <c r="AY169" s="13" t="str">
        <f t="shared" si="57"/>
        <v/>
      </c>
      <c r="AZ169" s="13" t="str">
        <f t="shared" si="58"/>
        <v/>
      </c>
      <c r="BA169" s="13" t="str">
        <f t="shared" si="52"/>
        <v/>
      </c>
      <c r="BB169" s="13" t="str">
        <f t="shared" si="53"/>
        <v/>
      </c>
      <c r="BC169" s="13" t="str">
        <f t="shared" si="54"/>
        <v/>
      </c>
    </row>
    <row r="170" spans="12:55">
      <c r="L170" s="400"/>
      <c r="M170" t="s">
        <v>942</v>
      </c>
      <c r="N170" t="s">
        <v>1418</v>
      </c>
      <c r="O170" t="s">
        <v>1311</v>
      </c>
      <c r="P170" s="13" t="str">
        <f>'CBB Games'!S171</f>
        <v>0 v 0</v>
      </c>
      <c r="Q170" s="173" t="str">
        <f t="shared" si="55"/>
        <v/>
      </c>
      <c r="R170" s="173" t="str">
        <f t="shared" si="56"/>
        <v/>
      </c>
      <c r="S170" s="178"/>
      <c r="T170" s="156"/>
      <c r="U170" s="157"/>
      <c r="V170" s="156"/>
      <c r="W170" s="156"/>
      <c r="X170" s="156"/>
      <c r="Y170" s="174"/>
      <c r="Z170" s="174"/>
      <c r="AA170" s="174"/>
      <c r="AB170" s="13" t="b">
        <f>ISNUMBER(SEARCH($AB$3,X169))</f>
        <v>0</v>
      </c>
      <c r="AC170" s="13" t="b">
        <f>ISNUMBER(SEARCH(AC$3,X169))</f>
        <v>0</v>
      </c>
      <c r="AD170" s="13" t="b">
        <f>ISNUMBER(SEARCH(AD$3,X169))</f>
        <v>0</v>
      </c>
      <c r="AE170" s="13" t="b">
        <f>ISNUMBER(SEARCH(AE$3,Y169))</f>
        <v>0</v>
      </c>
      <c r="AG170" t="str">
        <f>IF(ISERROR(INDEX('CBB ESPN'!$N$4:$N$999,MATCH('CBB ESPN'!S169,'CBB ESPN'!$M$4:$M$999,0)))*1=1,"",INDEX('CBB ESPN'!$N$4:$N$999,MATCH('CBB ESPN'!S169,'CBB ESPN'!$M$4:$M$999,0)))</f>
        <v/>
      </c>
      <c r="AH170" t="str">
        <f>IF(ISERROR(INDEX('CBB ESPN'!$N$4:$N$999,MATCH('CBB ESPN'!T169,'CBB ESPN'!$M$4:$M$999,0)))*1=1,"",INDEX('CBB ESPN'!$N$4:$N$999,MATCH('CBB ESPN'!T169,'CBB ESPN'!$M$4:$M$999,0)))</f>
        <v/>
      </c>
      <c r="AI170" s="13" t="str">
        <f t="shared" si="42"/>
        <v/>
      </c>
      <c r="AJ170" s="13" t="str">
        <f t="shared" si="43"/>
        <v/>
      </c>
      <c r="AK170" s="13" t="str">
        <f>IF(AA169="Flip",AJ170,AI170)</f>
        <v/>
      </c>
      <c r="AL170" s="13" t="str">
        <f>IF(AA169="Flip",AI170,AJ170)</f>
        <v/>
      </c>
      <c r="AM170" s="13" t="str">
        <f t="shared" si="44"/>
        <v/>
      </c>
      <c r="AO170" t="str">
        <f>IF(ISERROR(INDEX('CBB ESPN'!$N$4:$N$999,MATCH('CBB ESPN'!$S169,'CBB ESPN'!$M$4:$M$999,0)))*1=1,"",INDEX('CBB ESPN'!$N$4:$N$999,MATCH('CBB ESPN'!$S169,'CBB ESPN'!$M$4:$M$999,0)))</f>
        <v/>
      </c>
      <c r="AP170" t="str">
        <f>IF(ISERROR(INDEX('CBB ESPN'!$N$4:$N$999,MATCH('CBB ESPN'!$T169,'CBB ESPN'!$M$4:$M$999,0)))*1=1,"",INDEX('CBB ESPN'!$N$4:$N$999,MATCH('CBB ESPN'!$T169,'CBB ESPN'!$M$4:$M$999,0)))</f>
        <v/>
      </c>
      <c r="AQ170" s="13" t="str">
        <f t="shared" si="49"/>
        <v/>
      </c>
      <c r="AR170" s="13" t="str">
        <f t="shared" si="50"/>
        <v/>
      </c>
      <c r="AS170" s="13" t="str">
        <f>IF(AA169="Flip",AR170,AQ170)</f>
        <v/>
      </c>
      <c r="AT170" s="13" t="str">
        <f>IF(AA169="Flip",AQ170,AR170)</f>
        <v/>
      </c>
      <c r="AU170" s="13" t="str">
        <f t="shared" si="51"/>
        <v/>
      </c>
      <c r="AW170" t="str">
        <f>IF(ISERROR(INDEX('CBB ESPN'!$N$4:$N$999,MATCH('CBB ESPN'!$S169,'CBB ESPN'!$M$4:$M$999,0)))*1=1,"",INDEX('CBB ESPN'!$N$4:$N$999,MATCH('CBB ESPN'!$S169,'CBB ESPN'!$M$4:$M$999,0)))</f>
        <v/>
      </c>
      <c r="AX170" t="str">
        <f>IF(ISERROR(INDEX('CBB ESPN'!$N$4:$N$999,MATCH('CBB ESPN'!$T169,'CBB ESPN'!$M$4:$M$999,0)))*1=1,"",INDEX('CBB ESPN'!$N$4:$N$999,MATCH('CBB ESPN'!$T169,'CBB ESPN'!$M$4:$M$999,0)))</f>
        <v/>
      </c>
      <c r="AY170" s="13" t="str">
        <f t="shared" si="57"/>
        <v/>
      </c>
      <c r="AZ170" s="13" t="str">
        <f t="shared" si="58"/>
        <v/>
      </c>
      <c r="BA170" s="13" t="str">
        <f t="shared" si="52"/>
        <v/>
      </c>
      <c r="BB170" s="13" t="str">
        <f t="shared" si="53"/>
        <v/>
      </c>
      <c r="BC170" s="13" t="str">
        <f t="shared" si="54"/>
        <v/>
      </c>
    </row>
    <row r="171" spans="12:55">
      <c r="L171" s="400"/>
      <c r="M171" t="s">
        <v>1005</v>
      </c>
      <c r="N171" t="s">
        <v>1380</v>
      </c>
      <c r="O171" t="s">
        <v>1311</v>
      </c>
      <c r="P171" s="13" t="str">
        <f>'CBB Games'!S172</f>
        <v>0 v 0</v>
      </c>
      <c r="Q171" s="173" t="str">
        <f t="shared" si="55"/>
        <v/>
      </c>
      <c r="R171" s="173" t="str">
        <f t="shared" si="56"/>
        <v/>
      </c>
      <c r="S171" s="177"/>
      <c r="T171" s="16"/>
      <c r="U171" s="155"/>
      <c r="V171" s="16"/>
      <c r="W171" s="16"/>
      <c r="X171" s="16"/>
      <c r="Y171" s="176"/>
      <c r="Z171" s="176"/>
      <c r="AA171" s="176"/>
      <c r="AB171" s="13" t="b">
        <f>ISNUMBER(SEARCH($AB$3,X170))</f>
        <v>0</v>
      </c>
      <c r="AC171" s="13" t="b">
        <f>ISNUMBER(SEARCH(AC$3,X170))</f>
        <v>0</v>
      </c>
      <c r="AD171" s="13" t="b">
        <f>ISNUMBER(SEARCH(AD$3,X170))</f>
        <v>0</v>
      </c>
      <c r="AE171" s="13" t="b">
        <f>ISNUMBER(SEARCH(AE$3,Y170))</f>
        <v>0</v>
      </c>
      <c r="AG171" t="str">
        <f>IF(ISERROR(INDEX('CBB ESPN'!$N$4:$N$999,MATCH('CBB ESPN'!S170,'CBB ESPN'!$M$4:$M$999,0)))*1=1,"",INDEX('CBB ESPN'!$N$4:$N$999,MATCH('CBB ESPN'!S170,'CBB ESPN'!$M$4:$M$999,0)))</f>
        <v/>
      </c>
      <c r="AH171" t="str">
        <f>IF(ISERROR(INDEX('CBB ESPN'!$N$4:$N$999,MATCH('CBB ESPN'!T170,'CBB ESPN'!$M$4:$M$999,0)))*1=1,"",INDEX('CBB ESPN'!$N$4:$N$999,MATCH('CBB ESPN'!T170,'CBB ESPN'!$M$4:$M$999,0)))</f>
        <v/>
      </c>
      <c r="AI171" s="13" t="str">
        <f t="shared" si="42"/>
        <v/>
      </c>
      <c r="AJ171" s="13" t="str">
        <f t="shared" si="43"/>
        <v/>
      </c>
      <c r="AK171" s="13" t="str">
        <f>IF(AA170="Flip",AJ171,AI171)</f>
        <v/>
      </c>
      <c r="AL171" s="13" t="str">
        <f>IF(AA170="Flip",AI171,AJ171)</f>
        <v/>
      </c>
      <c r="AM171" s="13" t="str">
        <f t="shared" si="44"/>
        <v/>
      </c>
      <c r="AO171" t="str">
        <f>IF(ISERROR(INDEX('CBB ESPN'!$N$4:$N$999,MATCH('CBB ESPN'!$S170,'CBB ESPN'!$M$4:$M$999,0)))*1=1,"",INDEX('CBB ESPN'!$N$4:$N$999,MATCH('CBB ESPN'!$S170,'CBB ESPN'!$M$4:$M$999,0)))</f>
        <v/>
      </c>
      <c r="AP171" t="str">
        <f>IF(ISERROR(INDEX('CBB ESPN'!$N$4:$N$999,MATCH('CBB ESPN'!$T170,'CBB ESPN'!$M$4:$M$999,0)))*1=1,"",INDEX('CBB ESPN'!$N$4:$N$999,MATCH('CBB ESPN'!$T170,'CBB ESPN'!$M$4:$M$999,0)))</f>
        <v/>
      </c>
      <c r="AQ171" s="13" t="str">
        <f t="shared" si="49"/>
        <v/>
      </c>
      <c r="AR171" s="13" t="str">
        <f t="shared" si="50"/>
        <v/>
      </c>
      <c r="AS171" s="13" t="str">
        <f>IF(AA170="Flip",AR171,AQ171)</f>
        <v/>
      </c>
      <c r="AT171" s="13" t="str">
        <f>IF(AA170="Flip",AQ171,AR171)</f>
        <v/>
      </c>
      <c r="AU171" s="13" t="str">
        <f t="shared" si="51"/>
        <v/>
      </c>
      <c r="AW171" t="str">
        <f>IF(ISERROR(INDEX('CBB ESPN'!$N$4:$N$999,MATCH('CBB ESPN'!$S170,'CBB ESPN'!$M$4:$M$999,0)))*1=1,"",INDEX('CBB ESPN'!$N$4:$N$999,MATCH('CBB ESPN'!$S170,'CBB ESPN'!$M$4:$M$999,0)))</f>
        <v/>
      </c>
      <c r="AX171" t="str">
        <f>IF(ISERROR(INDEX('CBB ESPN'!$N$4:$N$999,MATCH('CBB ESPN'!$T170,'CBB ESPN'!$M$4:$M$999,0)))*1=1,"",INDEX('CBB ESPN'!$N$4:$N$999,MATCH('CBB ESPN'!$T170,'CBB ESPN'!$M$4:$M$999,0)))</f>
        <v/>
      </c>
      <c r="AY171" s="13" t="str">
        <f t="shared" si="57"/>
        <v/>
      </c>
      <c r="AZ171" s="13" t="str">
        <f t="shared" si="58"/>
        <v/>
      </c>
      <c r="BA171" s="13" t="str">
        <f t="shared" si="52"/>
        <v/>
      </c>
      <c r="BB171" s="13" t="str">
        <f t="shared" si="53"/>
        <v/>
      </c>
      <c r="BC171" s="13" t="str">
        <f t="shared" si="54"/>
        <v/>
      </c>
    </row>
    <row r="172" spans="12:55">
      <c r="L172" s="400"/>
      <c r="M172" t="s">
        <v>795</v>
      </c>
      <c r="N172" t="s">
        <v>1380</v>
      </c>
      <c r="O172" t="s">
        <v>1311</v>
      </c>
      <c r="P172" s="13" t="str">
        <f>'CBB Games'!S173</f>
        <v>0 v 0</v>
      </c>
      <c r="Q172" s="173" t="str">
        <f t="shared" si="55"/>
        <v/>
      </c>
      <c r="R172" s="173" t="str">
        <f t="shared" si="56"/>
        <v/>
      </c>
      <c r="S172" s="178"/>
      <c r="T172" s="156"/>
      <c r="U172" s="157"/>
      <c r="V172" s="156"/>
      <c r="W172" s="156"/>
      <c r="X172" s="156"/>
      <c r="Y172" s="174"/>
      <c r="Z172" s="174"/>
      <c r="AA172" s="174"/>
      <c r="AB172" s="13" t="b">
        <f>ISNUMBER(SEARCH($AB$3,X171))</f>
        <v>0</v>
      </c>
      <c r="AC172" s="13" t="b">
        <f>ISNUMBER(SEARCH(AC$3,X171))</f>
        <v>0</v>
      </c>
      <c r="AD172" s="13" t="b">
        <f>ISNUMBER(SEARCH(AD$3,X171))</f>
        <v>0</v>
      </c>
      <c r="AE172" s="13" t="b">
        <f>ISNUMBER(SEARCH(AE$3,Y171))</f>
        <v>0</v>
      </c>
      <c r="AG172" t="str">
        <f>IF(ISERROR(INDEX('CBB ESPN'!$N$4:$N$999,MATCH('CBB ESPN'!S171,'CBB ESPN'!$M$4:$M$999,0)))*1=1,"",INDEX('CBB ESPN'!$N$4:$N$999,MATCH('CBB ESPN'!S171,'CBB ESPN'!$M$4:$M$999,0)))</f>
        <v/>
      </c>
      <c r="AH172" t="str">
        <f>IF(ISERROR(INDEX('CBB ESPN'!$N$4:$N$999,MATCH('CBB ESPN'!T171,'CBB ESPN'!$M$4:$M$999,0)))*1=1,"",INDEX('CBB ESPN'!$N$4:$N$999,MATCH('CBB ESPN'!T171,'CBB ESPN'!$M$4:$M$999,0)))</f>
        <v/>
      </c>
      <c r="AI172" s="13" t="str">
        <f t="shared" si="42"/>
        <v/>
      </c>
      <c r="AJ172" s="13" t="str">
        <f t="shared" si="43"/>
        <v/>
      </c>
      <c r="AK172" s="13" t="str">
        <f>IF(AA171="Flip",AJ172,AI172)</f>
        <v/>
      </c>
      <c r="AL172" s="13" t="str">
        <f>IF(AA171="Flip",AI172,AJ172)</f>
        <v/>
      </c>
      <c r="AM172" s="13" t="str">
        <f t="shared" si="44"/>
        <v/>
      </c>
      <c r="AO172" t="str">
        <f>IF(ISERROR(INDEX('CBB ESPN'!$N$4:$N$999,MATCH('CBB ESPN'!$S171,'CBB ESPN'!$M$4:$M$999,0)))*1=1,"",INDEX('CBB ESPN'!$N$4:$N$999,MATCH('CBB ESPN'!$S171,'CBB ESPN'!$M$4:$M$999,0)))</f>
        <v/>
      </c>
      <c r="AP172" t="str">
        <f>IF(ISERROR(INDEX('CBB ESPN'!$N$4:$N$999,MATCH('CBB ESPN'!$T171,'CBB ESPN'!$M$4:$M$999,0)))*1=1,"",INDEX('CBB ESPN'!$N$4:$N$999,MATCH('CBB ESPN'!$T171,'CBB ESPN'!$M$4:$M$999,0)))</f>
        <v/>
      </c>
      <c r="AQ172" s="13" t="str">
        <f t="shared" si="49"/>
        <v/>
      </c>
      <c r="AR172" s="13" t="str">
        <f t="shared" si="50"/>
        <v/>
      </c>
      <c r="AS172" s="13" t="str">
        <f>IF(AA171="Flip",AR172,AQ172)</f>
        <v/>
      </c>
      <c r="AT172" s="13" t="str">
        <f>IF(AA171="Flip",AQ172,AR172)</f>
        <v/>
      </c>
      <c r="AU172" s="13" t="str">
        <f t="shared" si="51"/>
        <v/>
      </c>
      <c r="AW172" t="str">
        <f>IF(ISERROR(INDEX('CBB ESPN'!$N$4:$N$999,MATCH('CBB ESPN'!$S171,'CBB ESPN'!$M$4:$M$999,0)))*1=1,"",INDEX('CBB ESPN'!$N$4:$N$999,MATCH('CBB ESPN'!$S171,'CBB ESPN'!$M$4:$M$999,0)))</f>
        <v/>
      </c>
      <c r="AX172" t="str">
        <f>IF(ISERROR(INDEX('CBB ESPN'!$N$4:$N$999,MATCH('CBB ESPN'!$T171,'CBB ESPN'!$M$4:$M$999,0)))*1=1,"",INDEX('CBB ESPN'!$N$4:$N$999,MATCH('CBB ESPN'!$T171,'CBB ESPN'!$M$4:$M$999,0)))</f>
        <v/>
      </c>
      <c r="AY172" s="13" t="str">
        <f t="shared" si="57"/>
        <v/>
      </c>
      <c r="AZ172" s="13" t="str">
        <f t="shared" si="58"/>
        <v/>
      </c>
      <c r="BA172" s="13" t="str">
        <f t="shared" si="52"/>
        <v/>
      </c>
      <c r="BB172" s="13" t="str">
        <f t="shared" si="53"/>
        <v/>
      </c>
      <c r="BC172" s="13" t="str">
        <f t="shared" si="54"/>
        <v/>
      </c>
    </row>
    <row r="173" spans="12:55">
      <c r="L173" s="400"/>
      <c r="M173" t="s">
        <v>553</v>
      </c>
      <c r="N173" t="s">
        <v>1421</v>
      </c>
      <c r="O173" t="s">
        <v>1311</v>
      </c>
      <c r="P173" s="13" t="str">
        <f>'CBB Games'!S174</f>
        <v>0 v 0</v>
      </c>
      <c r="Q173" s="173" t="str">
        <f t="shared" si="55"/>
        <v/>
      </c>
      <c r="R173" s="173" t="str">
        <f t="shared" si="56"/>
        <v/>
      </c>
      <c r="S173" s="177"/>
      <c r="T173" s="16"/>
      <c r="U173" s="155"/>
      <c r="V173" s="16"/>
      <c r="W173" s="16"/>
      <c r="X173" s="16"/>
      <c r="Y173" s="175"/>
      <c r="Z173" s="175"/>
      <c r="AA173" s="175"/>
      <c r="AB173" s="13" t="b">
        <f>ISNUMBER(SEARCH($AB$3,X172))</f>
        <v>0</v>
      </c>
      <c r="AC173" s="13" t="b">
        <f>ISNUMBER(SEARCH(AC$3,X172))</f>
        <v>0</v>
      </c>
      <c r="AD173" s="13" t="b">
        <f>ISNUMBER(SEARCH(AD$3,X172))</f>
        <v>0</v>
      </c>
      <c r="AE173" s="13" t="b">
        <f>ISNUMBER(SEARCH(AE$3,Y172))</f>
        <v>0</v>
      </c>
      <c r="AG173" t="str">
        <f>IF(ISERROR(INDEX('CBB ESPN'!$N$4:$N$999,MATCH('CBB ESPN'!S172,'CBB ESPN'!$M$4:$M$999,0)))*1=1,"",INDEX('CBB ESPN'!$N$4:$N$999,MATCH('CBB ESPN'!S172,'CBB ESPN'!$M$4:$M$999,0)))</f>
        <v/>
      </c>
      <c r="AH173" t="str">
        <f>IF(ISERROR(INDEX('CBB ESPN'!$N$4:$N$999,MATCH('CBB ESPN'!T172,'CBB ESPN'!$M$4:$M$999,0)))*1=1,"",INDEX('CBB ESPN'!$N$4:$N$999,MATCH('CBB ESPN'!T172,'CBB ESPN'!$M$4:$M$999,0)))</f>
        <v/>
      </c>
      <c r="AI173" s="13" t="str">
        <f t="shared" si="42"/>
        <v/>
      </c>
      <c r="AJ173" s="13" t="str">
        <f t="shared" si="43"/>
        <v/>
      </c>
      <c r="AK173" s="13" t="str">
        <f>IF(AA172="Flip",AJ173,AI173)</f>
        <v/>
      </c>
      <c r="AL173" s="13" t="str">
        <f>IF(AA172="Flip",AI173,AJ173)</f>
        <v/>
      </c>
      <c r="AM173" s="13" t="str">
        <f t="shared" si="44"/>
        <v/>
      </c>
      <c r="AO173" t="str">
        <f>IF(ISERROR(INDEX('CBB ESPN'!$N$4:$N$999,MATCH('CBB ESPN'!$S172,'CBB ESPN'!$M$4:$M$999,0)))*1=1,"",INDEX('CBB ESPN'!$N$4:$N$999,MATCH('CBB ESPN'!$S172,'CBB ESPN'!$M$4:$M$999,0)))</f>
        <v/>
      </c>
      <c r="AP173" t="str">
        <f>IF(ISERROR(INDEX('CBB ESPN'!$N$4:$N$999,MATCH('CBB ESPN'!$T172,'CBB ESPN'!$M$4:$M$999,0)))*1=1,"",INDEX('CBB ESPN'!$N$4:$N$999,MATCH('CBB ESPN'!$T172,'CBB ESPN'!$M$4:$M$999,0)))</f>
        <v/>
      </c>
      <c r="AQ173" s="13" t="str">
        <f t="shared" si="49"/>
        <v/>
      </c>
      <c r="AR173" s="13" t="str">
        <f t="shared" si="50"/>
        <v/>
      </c>
      <c r="AS173" s="13" t="str">
        <f>IF(AA172="Flip",AR173,AQ173)</f>
        <v/>
      </c>
      <c r="AT173" s="13" t="str">
        <f>IF(AA172="Flip",AQ173,AR173)</f>
        <v/>
      </c>
      <c r="AU173" s="13" t="str">
        <f t="shared" si="51"/>
        <v/>
      </c>
      <c r="AW173" t="str">
        <f>IF(ISERROR(INDEX('CBB ESPN'!$N$4:$N$999,MATCH('CBB ESPN'!$S172,'CBB ESPN'!$M$4:$M$999,0)))*1=1,"",INDEX('CBB ESPN'!$N$4:$N$999,MATCH('CBB ESPN'!$S172,'CBB ESPN'!$M$4:$M$999,0)))</f>
        <v/>
      </c>
      <c r="AX173" t="str">
        <f>IF(ISERROR(INDEX('CBB ESPN'!$N$4:$N$999,MATCH('CBB ESPN'!$T172,'CBB ESPN'!$M$4:$M$999,0)))*1=1,"",INDEX('CBB ESPN'!$N$4:$N$999,MATCH('CBB ESPN'!$T172,'CBB ESPN'!$M$4:$M$999,0)))</f>
        <v/>
      </c>
      <c r="AY173" s="13" t="str">
        <f t="shared" si="57"/>
        <v/>
      </c>
      <c r="AZ173" s="13" t="str">
        <f t="shared" si="58"/>
        <v/>
      </c>
      <c r="BA173" s="13" t="str">
        <f t="shared" si="52"/>
        <v/>
      </c>
      <c r="BB173" s="13" t="str">
        <f t="shared" si="53"/>
        <v/>
      </c>
      <c r="BC173" s="13" t="str">
        <f t="shared" si="54"/>
        <v/>
      </c>
    </row>
    <row r="174" spans="12:55">
      <c r="L174" s="400"/>
      <c r="M174" t="s">
        <v>277</v>
      </c>
      <c r="N174" t="s">
        <v>1405</v>
      </c>
      <c r="O174" t="s">
        <v>1311</v>
      </c>
      <c r="P174" s="13" t="str">
        <f>'CBB Games'!S175</f>
        <v>0 v 0</v>
      </c>
      <c r="Q174" s="173" t="str">
        <f t="shared" si="55"/>
        <v/>
      </c>
      <c r="R174" s="173" t="str">
        <f t="shared" si="56"/>
        <v/>
      </c>
      <c r="S174" s="178"/>
      <c r="T174" s="156"/>
      <c r="U174" s="157"/>
      <c r="V174" s="156"/>
      <c r="W174" s="156"/>
      <c r="X174" s="156"/>
      <c r="Y174" s="174"/>
      <c r="Z174" s="174"/>
      <c r="AA174" s="174"/>
      <c r="AB174" s="13" t="b">
        <f>ISNUMBER(SEARCH($AB$3,X173))</f>
        <v>0</v>
      </c>
      <c r="AC174" s="13" t="b">
        <f>ISNUMBER(SEARCH(AC$3,X173))</f>
        <v>0</v>
      </c>
      <c r="AD174" s="13" t="b">
        <f>ISNUMBER(SEARCH(AD$3,X173))</f>
        <v>0</v>
      </c>
      <c r="AE174" s="13" t="b">
        <f>ISNUMBER(SEARCH(AE$3,Y173))</f>
        <v>0</v>
      </c>
      <c r="AG174" t="str">
        <f>IF(ISERROR(INDEX('CBB ESPN'!$N$4:$N$999,MATCH('CBB ESPN'!S173,'CBB ESPN'!$M$4:$M$999,0)))*1=1,"",INDEX('CBB ESPN'!$N$4:$N$999,MATCH('CBB ESPN'!S173,'CBB ESPN'!$M$4:$M$999,0)))</f>
        <v/>
      </c>
      <c r="AH174" t="str">
        <f>IF(ISERROR(INDEX('CBB ESPN'!$N$4:$N$999,MATCH('CBB ESPN'!T173,'CBB ESPN'!$M$4:$M$999,0)))*1=1,"",INDEX('CBB ESPN'!$N$4:$N$999,MATCH('CBB ESPN'!T173,'CBB ESPN'!$M$4:$M$999,0)))</f>
        <v/>
      </c>
      <c r="AI174" s="13" t="str">
        <f t="shared" si="42"/>
        <v/>
      </c>
      <c r="AJ174" s="13" t="str">
        <f t="shared" si="43"/>
        <v/>
      </c>
      <c r="AK174" s="13" t="str">
        <f>IF(AA173="Flip",AJ174,AI174)</f>
        <v/>
      </c>
      <c r="AL174" s="13" t="str">
        <f>IF(AA173="Flip",AI174,AJ174)</f>
        <v/>
      </c>
      <c r="AM174" s="13" t="str">
        <f t="shared" si="44"/>
        <v/>
      </c>
      <c r="AO174" t="str">
        <f>IF(ISERROR(INDEX('CBB ESPN'!$N$4:$N$999,MATCH('CBB ESPN'!$S173,'CBB ESPN'!$M$4:$M$999,0)))*1=1,"",INDEX('CBB ESPN'!$N$4:$N$999,MATCH('CBB ESPN'!$S173,'CBB ESPN'!$M$4:$M$999,0)))</f>
        <v/>
      </c>
      <c r="AP174" t="str">
        <f>IF(ISERROR(INDEX('CBB ESPN'!$N$4:$N$999,MATCH('CBB ESPN'!$T173,'CBB ESPN'!$M$4:$M$999,0)))*1=1,"",INDEX('CBB ESPN'!$N$4:$N$999,MATCH('CBB ESPN'!$T173,'CBB ESPN'!$M$4:$M$999,0)))</f>
        <v/>
      </c>
      <c r="AQ174" s="13" t="str">
        <f t="shared" si="49"/>
        <v/>
      </c>
      <c r="AR174" s="13" t="str">
        <f t="shared" si="50"/>
        <v/>
      </c>
      <c r="AS174" s="13" t="str">
        <f>IF(AA173="Flip",AR174,AQ174)</f>
        <v/>
      </c>
      <c r="AT174" s="13" t="str">
        <f>IF(AA173="Flip",AQ174,AR174)</f>
        <v/>
      </c>
      <c r="AU174" s="13" t="str">
        <f t="shared" si="51"/>
        <v/>
      </c>
      <c r="AW174" t="str">
        <f>IF(ISERROR(INDEX('CBB ESPN'!$N$4:$N$999,MATCH('CBB ESPN'!$S173,'CBB ESPN'!$M$4:$M$999,0)))*1=1,"",INDEX('CBB ESPN'!$N$4:$N$999,MATCH('CBB ESPN'!$S173,'CBB ESPN'!$M$4:$M$999,0)))</f>
        <v/>
      </c>
      <c r="AX174" t="str">
        <f>IF(ISERROR(INDEX('CBB ESPN'!$N$4:$N$999,MATCH('CBB ESPN'!$T173,'CBB ESPN'!$M$4:$M$999,0)))*1=1,"",INDEX('CBB ESPN'!$N$4:$N$999,MATCH('CBB ESPN'!$T173,'CBB ESPN'!$M$4:$M$999,0)))</f>
        <v/>
      </c>
      <c r="AY174" s="13" t="str">
        <f t="shared" si="57"/>
        <v/>
      </c>
      <c r="AZ174" s="13" t="str">
        <f t="shared" si="58"/>
        <v/>
      </c>
      <c r="BA174" s="13" t="str">
        <f t="shared" si="52"/>
        <v/>
      </c>
      <c r="BB174" s="13" t="str">
        <f t="shared" si="53"/>
        <v/>
      </c>
      <c r="BC174" s="13" t="str">
        <f t="shared" si="54"/>
        <v/>
      </c>
    </row>
    <row r="175" spans="12:55">
      <c r="L175" s="400"/>
      <c r="M175" t="s">
        <v>278</v>
      </c>
      <c r="N175" t="s">
        <v>1407</v>
      </c>
      <c r="O175" t="s">
        <v>1311</v>
      </c>
      <c r="P175" s="13" t="str">
        <f>'CBB Games'!S176</f>
        <v>0 v 0</v>
      </c>
      <c r="Q175" s="173" t="str">
        <f t="shared" si="55"/>
        <v/>
      </c>
      <c r="R175" s="173" t="str">
        <f t="shared" si="56"/>
        <v/>
      </c>
      <c r="S175" s="177"/>
      <c r="T175" s="16"/>
      <c r="U175" s="155"/>
      <c r="V175" s="16"/>
      <c r="W175" s="16"/>
      <c r="X175" s="16"/>
      <c r="Y175" s="176"/>
      <c r="Z175" s="176"/>
      <c r="AA175" s="176"/>
      <c r="AB175" s="13" t="b">
        <f>ISNUMBER(SEARCH($AB$3,X174))</f>
        <v>0</v>
      </c>
      <c r="AC175" s="13" t="b">
        <f>ISNUMBER(SEARCH(AC$3,X174))</f>
        <v>0</v>
      </c>
      <c r="AD175" s="13" t="b">
        <f>ISNUMBER(SEARCH(AD$3,X174))</f>
        <v>0</v>
      </c>
      <c r="AE175" s="13" t="b">
        <f>ISNUMBER(SEARCH(AE$3,Y174))</f>
        <v>0</v>
      </c>
      <c r="AG175" t="str">
        <f>IF(ISERROR(INDEX('CBB ESPN'!$N$4:$N$999,MATCH('CBB ESPN'!S174,'CBB ESPN'!$M$4:$M$999,0)))*1=1,"",INDEX('CBB ESPN'!$N$4:$N$999,MATCH('CBB ESPN'!S174,'CBB ESPN'!$M$4:$M$999,0)))</f>
        <v/>
      </c>
      <c r="AH175" t="str">
        <f>IF(ISERROR(INDEX('CBB ESPN'!$N$4:$N$999,MATCH('CBB ESPN'!T174,'CBB ESPN'!$M$4:$M$999,0)))*1=1,"",INDEX('CBB ESPN'!$N$4:$N$999,MATCH('CBB ESPN'!T174,'CBB ESPN'!$M$4:$M$999,0)))</f>
        <v/>
      </c>
      <c r="AI175" s="13" t="str">
        <f t="shared" si="42"/>
        <v/>
      </c>
      <c r="AJ175" s="13" t="str">
        <f t="shared" si="43"/>
        <v/>
      </c>
      <c r="AK175" s="13" t="str">
        <f>IF(AA174="Flip",AJ175,AI175)</f>
        <v/>
      </c>
      <c r="AL175" s="13" t="str">
        <f>IF(AA174="Flip",AI175,AJ175)</f>
        <v/>
      </c>
      <c r="AM175" s="13" t="str">
        <f t="shared" si="44"/>
        <v/>
      </c>
      <c r="AO175" t="str">
        <f>IF(ISERROR(INDEX('CBB ESPN'!$N$4:$N$999,MATCH('CBB ESPN'!$S174,'CBB ESPN'!$M$4:$M$999,0)))*1=1,"",INDEX('CBB ESPN'!$N$4:$N$999,MATCH('CBB ESPN'!$S174,'CBB ESPN'!$M$4:$M$999,0)))</f>
        <v/>
      </c>
      <c r="AP175" t="str">
        <f>IF(ISERROR(INDEX('CBB ESPN'!$N$4:$N$999,MATCH('CBB ESPN'!$T174,'CBB ESPN'!$M$4:$M$999,0)))*1=1,"",INDEX('CBB ESPN'!$N$4:$N$999,MATCH('CBB ESPN'!$T174,'CBB ESPN'!$M$4:$M$999,0)))</f>
        <v/>
      </c>
      <c r="AQ175" s="13" t="str">
        <f t="shared" si="49"/>
        <v/>
      </c>
      <c r="AR175" s="13" t="str">
        <f t="shared" si="50"/>
        <v/>
      </c>
      <c r="AS175" s="13" t="str">
        <f>IF(AA174="Flip",AR175,AQ175)</f>
        <v/>
      </c>
      <c r="AT175" s="13" t="str">
        <f>IF(AA174="Flip",AQ175,AR175)</f>
        <v/>
      </c>
      <c r="AU175" s="13" t="str">
        <f t="shared" si="51"/>
        <v/>
      </c>
      <c r="AW175" t="str">
        <f>IF(ISERROR(INDEX('CBB ESPN'!$N$4:$N$999,MATCH('CBB ESPN'!$S174,'CBB ESPN'!$M$4:$M$999,0)))*1=1,"",INDEX('CBB ESPN'!$N$4:$N$999,MATCH('CBB ESPN'!$S174,'CBB ESPN'!$M$4:$M$999,0)))</f>
        <v/>
      </c>
      <c r="AX175" t="str">
        <f>IF(ISERROR(INDEX('CBB ESPN'!$N$4:$N$999,MATCH('CBB ESPN'!$T174,'CBB ESPN'!$M$4:$M$999,0)))*1=1,"",INDEX('CBB ESPN'!$N$4:$N$999,MATCH('CBB ESPN'!$T174,'CBB ESPN'!$M$4:$M$999,0)))</f>
        <v/>
      </c>
      <c r="AY175" s="13" t="str">
        <f t="shared" si="57"/>
        <v/>
      </c>
      <c r="AZ175" s="13" t="str">
        <f t="shared" si="58"/>
        <v/>
      </c>
      <c r="BA175" s="13" t="str">
        <f t="shared" si="52"/>
        <v/>
      </c>
      <c r="BB175" s="13" t="str">
        <f t="shared" si="53"/>
        <v/>
      </c>
      <c r="BC175" s="13" t="str">
        <f t="shared" si="54"/>
        <v/>
      </c>
    </row>
    <row r="176" spans="12:55">
      <c r="L176" s="400"/>
      <c r="M176" t="s">
        <v>1269</v>
      </c>
      <c r="N176" t="s">
        <v>1407</v>
      </c>
      <c r="P176" s="13" t="str">
        <f>'CBB Games'!S177</f>
        <v>0 v 0</v>
      </c>
      <c r="Q176" s="173" t="str">
        <f t="shared" si="55"/>
        <v/>
      </c>
      <c r="R176" s="173" t="str">
        <f t="shared" si="56"/>
        <v/>
      </c>
      <c r="S176" s="178"/>
      <c r="T176" s="156"/>
      <c r="U176" s="157"/>
      <c r="V176" s="156"/>
      <c r="W176" s="156"/>
      <c r="X176" s="156"/>
      <c r="Y176" s="174"/>
      <c r="Z176" s="174"/>
      <c r="AA176" s="174"/>
      <c r="AB176" s="13" t="b">
        <f>ISNUMBER(SEARCH($AB$3,X175))</f>
        <v>0</v>
      </c>
      <c r="AC176" s="13" t="b">
        <f>ISNUMBER(SEARCH(AC$3,X175))</f>
        <v>0</v>
      </c>
      <c r="AD176" s="13" t="b">
        <f>ISNUMBER(SEARCH(AD$3,X175))</f>
        <v>0</v>
      </c>
      <c r="AE176" s="13" t="b">
        <f>ISNUMBER(SEARCH(AE$3,Y175))</f>
        <v>0</v>
      </c>
      <c r="AG176" t="str">
        <f>IF(ISERROR(INDEX('CBB ESPN'!$N$4:$N$999,MATCH('CBB ESPN'!S175,'CBB ESPN'!$M$4:$M$999,0)))*1=1,"",INDEX('CBB ESPN'!$N$4:$N$999,MATCH('CBB ESPN'!S175,'CBB ESPN'!$M$4:$M$999,0)))</f>
        <v/>
      </c>
      <c r="AH176" t="str">
        <f>IF(ISERROR(INDEX('CBB ESPN'!$N$4:$N$999,MATCH('CBB ESPN'!T175,'CBB ESPN'!$M$4:$M$999,0)))*1=1,"",INDEX('CBB ESPN'!$N$4:$N$999,MATCH('CBB ESPN'!T175,'CBB ESPN'!$M$4:$M$999,0)))</f>
        <v/>
      </c>
      <c r="AI176" s="13" t="str">
        <f t="shared" si="42"/>
        <v/>
      </c>
      <c r="AJ176" s="13" t="str">
        <f t="shared" si="43"/>
        <v/>
      </c>
      <c r="AK176" s="13" t="str">
        <f>IF(AA175="Flip",AJ176,AI176)</f>
        <v/>
      </c>
      <c r="AL176" s="13" t="str">
        <f>IF(AA175="Flip",AI176,AJ176)</f>
        <v/>
      </c>
      <c r="AM176" s="13" t="str">
        <f t="shared" si="44"/>
        <v/>
      </c>
      <c r="AO176" t="str">
        <f>IF(ISERROR(INDEX('CBB ESPN'!$N$4:$N$999,MATCH('CBB ESPN'!$S175,'CBB ESPN'!$M$4:$M$999,0)))*1=1,"",INDEX('CBB ESPN'!$N$4:$N$999,MATCH('CBB ESPN'!$S175,'CBB ESPN'!$M$4:$M$999,0)))</f>
        <v/>
      </c>
      <c r="AP176" t="str">
        <f>IF(ISERROR(INDEX('CBB ESPN'!$N$4:$N$999,MATCH('CBB ESPN'!$T175,'CBB ESPN'!$M$4:$M$999,0)))*1=1,"",INDEX('CBB ESPN'!$N$4:$N$999,MATCH('CBB ESPN'!$T175,'CBB ESPN'!$M$4:$M$999,0)))</f>
        <v/>
      </c>
      <c r="AQ176" s="13" t="str">
        <f t="shared" si="49"/>
        <v/>
      </c>
      <c r="AR176" s="13" t="str">
        <f t="shared" si="50"/>
        <v/>
      </c>
      <c r="AS176" s="13" t="str">
        <f>IF(AA175="Flip",AR176,AQ176)</f>
        <v/>
      </c>
      <c r="AT176" s="13" t="str">
        <f>IF(AA175="Flip",AQ176,AR176)</f>
        <v/>
      </c>
      <c r="AU176" s="13" t="str">
        <f t="shared" si="51"/>
        <v/>
      </c>
      <c r="AW176" t="str">
        <f>IF(ISERROR(INDEX('CBB ESPN'!$N$4:$N$999,MATCH('CBB ESPN'!$S175,'CBB ESPN'!$M$4:$M$999,0)))*1=1,"",INDEX('CBB ESPN'!$N$4:$N$999,MATCH('CBB ESPN'!$S175,'CBB ESPN'!$M$4:$M$999,0)))</f>
        <v/>
      </c>
      <c r="AX176" t="str">
        <f>IF(ISERROR(INDEX('CBB ESPN'!$N$4:$N$999,MATCH('CBB ESPN'!$T175,'CBB ESPN'!$M$4:$M$999,0)))*1=1,"",INDEX('CBB ESPN'!$N$4:$N$999,MATCH('CBB ESPN'!$T175,'CBB ESPN'!$M$4:$M$999,0)))</f>
        <v/>
      </c>
      <c r="AY176" s="13" t="str">
        <f t="shared" si="57"/>
        <v/>
      </c>
      <c r="AZ176" s="13" t="str">
        <f t="shared" si="58"/>
        <v/>
      </c>
      <c r="BA176" s="13" t="str">
        <f t="shared" si="52"/>
        <v/>
      </c>
      <c r="BB176" s="13" t="str">
        <f t="shared" si="53"/>
        <v/>
      </c>
      <c r="BC176" s="13" t="str">
        <f t="shared" si="54"/>
        <v/>
      </c>
    </row>
    <row r="177" spans="12:55">
      <c r="L177" s="400"/>
      <c r="M177" t="s">
        <v>1318</v>
      </c>
      <c r="N177" t="s">
        <v>1416</v>
      </c>
      <c r="O177" t="s">
        <v>1311</v>
      </c>
      <c r="P177" s="13" t="str">
        <f>'CBB Games'!S178</f>
        <v>0 v 0</v>
      </c>
      <c r="Q177" s="173" t="str">
        <f t="shared" si="55"/>
        <v/>
      </c>
      <c r="R177" s="173" t="str">
        <f t="shared" si="56"/>
        <v/>
      </c>
      <c r="S177" s="177"/>
      <c r="T177" s="16"/>
      <c r="U177" s="155"/>
      <c r="V177" s="16"/>
      <c r="W177" s="16"/>
      <c r="X177" s="16"/>
      <c r="Y177" s="176"/>
      <c r="Z177" s="176"/>
      <c r="AA177" s="176"/>
      <c r="AB177" s="13" t="b">
        <f>ISNUMBER(SEARCH($AB$3,X176))</f>
        <v>0</v>
      </c>
      <c r="AC177" s="13" t="b">
        <f>ISNUMBER(SEARCH(AC$3,X176))</f>
        <v>0</v>
      </c>
      <c r="AD177" s="13" t="b">
        <f>ISNUMBER(SEARCH(AD$3,X176))</f>
        <v>0</v>
      </c>
      <c r="AE177" s="13" t="b">
        <f>ISNUMBER(SEARCH(AE$3,Y176))</f>
        <v>0</v>
      </c>
      <c r="AG177" t="str">
        <f>IF(ISERROR(INDEX('CBB ESPN'!$N$4:$N$999,MATCH('CBB ESPN'!S176,'CBB ESPN'!$M$4:$M$999,0)))*1=1,"",INDEX('CBB ESPN'!$N$4:$N$999,MATCH('CBB ESPN'!S176,'CBB ESPN'!$M$4:$M$999,0)))</f>
        <v/>
      </c>
      <c r="AH177" t="str">
        <f>IF(ISERROR(INDEX('CBB ESPN'!$N$4:$N$999,MATCH('CBB ESPN'!T176,'CBB ESPN'!$M$4:$M$999,0)))*1=1,"",INDEX('CBB ESPN'!$N$4:$N$999,MATCH('CBB ESPN'!T176,'CBB ESPN'!$M$4:$M$999,0)))</f>
        <v/>
      </c>
      <c r="AI177" s="13" t="str">
        <f t="shared" ref="AI177:AI200" si="59">IF(ISNUMBER(SEARCH($AI$3,AG177)),"Team NJ","")</f>
        <v/>
      </c>
      <c r="AJ177" s="13" t="str">
        <f t="shared" ref="AJ177:AJ200" si="60">IF(ISNUMBER(SEARCH($AJ$3,AH177)),"Team NJ","")</f>
        <v/>
      </c>
      <c r="AK177" s="13" t="str">
        <f>IF(AA176="Flip",AJ177,AI177)</f>
        <v/>
      </c>
      <c r="AL177" s="13" t="str">
        <f>IF(AA176="Flip",AI177,AJ177)</f>
        <v/>
      </c>
      <c r="AM177" s="13" t="str">
        <f t="shared" ref="AM177:AM200" si="61">IF(ISNUMBER(SEARCH("TRUE",AB177)),"Played in NJ","")</f>
        <v/>
      </c>
      <c r="AO177" t="str">
        <f>IF(ISERROR(INDEX('CBB ESPN'!$N$4:$N$999,MATCH('CBB ESPN'!$S176,'CBB ESPN'!$M$4:$M$999,0)))*1=1,"",INDEX('CBB ESPN'!$N$4:$N$999,MATCH('CBB ESPN'!$S176,'CBB ESPN'!$M$4:$M$999,0)))</f>
        <v/>
      </c>
      <c r="AP177" t="str">
        <f>IF(ISERROR(INDEX('CBB ESPN'!$N$4:$N$999,MATCH('CBB ESPN'!$T176,'CBB ESPN'!$M$4:$M$999,0)))*1=1,"",INDEX('CBB ESPN'!$N$4:$N$999,MATCH('CBB ESPN'!$T176,'CBB ESPN'!$M$4:$M$999,0)))</f>
        <v/>
      </c>
      <c r="AQ177" s="13" t="str">
        <f t="shared" si="49"/>
        <v/>
      </c>
      <c r="AR177" s="13" t="str">
        <f t="shared" si="50"/>
        <v/>
      </c>
      <c r="AS177" s="13" t="str">
        <f>IF(AA176="Flip",AR177,AQ177)</f>
        <v/>
      </c>
      <c r="AT177" s="13" t="str">
        <f>IF(AA176="Flip",AQ177,AR177)</f>
        <v/>
      </c>
      <c r="AU177" s="13" t="str">
        <f t="shared" si="51"/>
        <v/>
      </c>
      <c r="AW177" t="str">
        <f>IF(ISERROR(INDEX('CBB ESPN'!$N$4:$N$999,MATCH('CBB ESPN'!$S176,'CBB ESPN'!$M$4:$M$999,0)))*1=1,"",INDEX('CBB ESPN'!$N$4:$N$999,MATCH('CBB ESPN'!$S176,'CBB ESPN'!$M$4:$M$999,0)))</f>
        <v/>
      </c>
      <c r="AX177" t="str">
        <f>IF(ISERROR(INDEX('CBB ESPN'!$N$4:$N$999,MATCH('CBB ESPN'!$T176,'CBB ESPN'!$M$4:$M$999,0)))*1=1,"",INDEX('CBB ESPN'!$N$4:$N$999,MATCH('CBB ESPN'!$T176,'CBB ESPN'!$M$4:$M$999,0)))</f>
        <v/>
      </c>
      <c r="AY177" s="13" t="str">
        <f t="shared" si="57"/>
        <v/>
      </c>
      <c r="AZ177" s="13" t="str">
        <f t="shared" si="58"/>
        <v/>
      </c>
      <c r="BA177" s="13" t="str">
        <f t="shared" si="52"/>
        <v/>
      </c>
      <c r="BB177" s="13" t="str">
        <f t="shared" si="53"/>
        <v/>
      </c>
      <c r="BC177" s="13" t="str">
        <f t="shared" si="54"/>
        <v/>
      </c>
    </row>
    <row r="178" spans="12:55">
      <c r="L178" s="400"/>
      <c r="M178" t="s">
        <v>1386</v>
      </c>
      <c r="N178" t="s">
        <v>1407</v>
      </c>
      <c r="O178" t="s">
        <v>1311</v>
      </c>
      <c r="P178" s="13" t="str">
        <f>'CBB Games'!S179</f>
        <v>0 v 0</v>
      </c>
      <c r="Q178" s="173" t="str">
        <f t="shared" si="55"/>
        <v/>
      </c>
      <c r="R178" s="173" t="str">
        <f t="shared" si="56"/>
        <v/>
      </c>
      <c r="S178" s="178"/>
      <c r="T178" s="156"/>
      <c r="U178" s="157"/>
      <c r="V178" s="156"/>
      <c r="W178" s="156"/>
      <c r="X178" s="156"/>
      <c r="Y178" s="174"/>
      <c r="Z178" s="174"/>
      <c r="AA178" s="174"/>
      <c r="AB178" s="13" t="b">
        <f>ISNUMBER(SEARCH($AB$3,X177))</f>
        <v>0</v>
      </c>
      <c r="AC178" s="13" t="b">
        <f>ISNUMBER(SEARCH(AC$3,X177))</f>
        <v>0</v>
      </c>
      <c r="AD178" s="13" t="b">
        <f>ISNUMBER(SEARCH(AD$3,X177))</f>
        <v>0</v>
      </c>
      <c r="AE178" s="13" t="b">
        <f>ISNUMBER(SEARCH(AE$3,Y177))</f>
        <v>0</v>
      </c>
      <c r="AG178" t="str">
        <f>IF(ISERROR(INDEX('CBB ESPN'!$N$4:$N$999,MATCH('CBB ESPN'!S177,'CBB ESPN'!$M$4:$M$999,0)))*1=1,"",INDEX('CBB ESPN'!$N$4:$N$999,MATCH('CBB ESPN'!S177,'CBB ESPN'!$M$4:$M$999,0)))</f>
        <v/>
      </c>
      <c r="AH178" t="str">
        <f>IF(ISERROR(INDEX('CBB ESPN'!$N$4:$N$999,MATCH('CBB ESPN'!T177,'CBB ESPN'!$M$4:$M$999,0)))*1=1,"",INDEX('CBB ESPN'!$N$4:$N$999,MATCH('CBB ESPN'!T177,'CBB ESPN'!$M$4:$M$999,0)))</f>
        <v/>
      </c>
      <c r="AI178" s="13" t="str">
        <f t="shared" si="59"/>
        <v/>
      </c>
      <c r="AJ178" s="13" t="str">
        <f t="shared" si="60"/>
        <v/>
      </c>
      <c r="AK178" s="13" t="str">
        <f>IF(AA177="Flip",AJ178,AI178)</f>
        <v/>
      </c>
      <c r="AL178" s="13" t="str">
        <f>IF(AA177="Flip",AI178,AJ178)</f>
        <v/>
      </c>
      <c r="AM178" s="13" t="str">
        <f t="shared" si="61"/>
        <v/>
      </c>
      <c r="AO178" t="str">
        <f>IF(ISERROR(INDEX('CBB ESPN'!$N$4:$N$999,MATCH('CBB ESPN'!$S177,'CBB ESPN'!$M$4:$M$999,0)))*1=1,"",INDEX('CBB ESPN'!$N$4:$N$999,MATCH('CBB ESPN'!$S177,'CBB ESPN'!$M$4:$M$999,0)))</f>
        <v/>
      </c>
      <c r="AP178" t="str">
        <f>IF(ISERROR(INDEX('CBB ESPN'!$N$4:$N$999,MATCH('CBB ESPN'!$T177,'CBB ESPN'!$M$4:$M$999,0)))*1=1,"",INDEX('CBB ESPN'!$N$4:$N$999,MATCH('CBB ESPN'!$T177,'CBB ESPN'!$M$4:$M$999,0)))</f>
        <v/>
      </c>
      <c r="AQ178" s="13" t="str">
        <f t="shared" si="49"/>
        <v/>
      </c>
      <c r="AR178" s="13" t="str">
        <f t="shared" si="50"/>
        <v/>
      </c>
      <c r="AS178" s="13" t="str">
        <f>IF(AA177="Flip",AR178,AQ178)</f>
        <v/>
      </c>
      <c r="AT178" s="13" t="str">
        <f>IF(AA177="Flip",AQ178,AR178)</f>
        <v/>
      </c>
      <c r="AU178" s="13" t="str">
        <f t="shared" si="51"/>
        <v/>
      </c>
      <c r="AW178" t="str">
        <f>IF(ISERROR(INDEX('CBB ESPN'!$N$4:$N$999,MATCH('CBB ESPN'!$S177,'CBB ESPN'!$M$4:$M$999,0)))*1=1,"",INDEX('CBB ESPN'!$N$4:$N$999,MATCH('CBB ESPN'!$S177,'CBB ESPN'!$M$4:$M$999,0)))</f>
        <v/>
      </c>
      <c r="AX178" t="str">
        <f>IF(ISERROR(INDEX('CBB ESPN'!$N$4:$N$999,MATCH('CBB ESPN'!$T177,'CBB ESPN'!$M$4:$M$999,0)))*1=1,"",INDEX('CBB ESPN'!$N$4:$N$999,MATCH('CBB ESPN'!$T177,'CBB ESPN'!$M$4:$M$999,0)))</f>
        <v/>
      </c>
      <c r="AY178" s="13" t="str">
        <f t="shared" si="57"/>
        <v/>
      </c>
      <c r="AZ178" s="13" t="str">
        <f t="shared" si="58"/>
        <v/>
      </c>
      <c r="BA178" s="13" t="str">
        <f t="shared" si="52"/>
        <v/>
      </c>
      <c r="BB178" s="13" t="str">
        <f t="shared" si="53"/>
        <v/>
      </c>
      <c r="BC178" s="13" t="str">
        <f t="shared" si="54"/>
        <v/>
      </c>
    </row>
    <row r="179" spans="12:55">
      <c r="L179" s="400"/>
      <c r="M179" t="s">
        <v>280</v>
      </c>
      <c r="N179" t="s">
        <v>1392</v>
      </c>
      <c r="O179" t="s">
        <v>1311</v>
      </c>
      <c r="P179" s="13" t="str">
        <f>'CBB Games'!S180</f>
        <v>0 v 0</v>
      </c>
      <c r="Q179" s="173" t="str">
        <f t="shared" si="55"/>
        <v/>
      </c>
      <c r="R179" s="173" t="str">
        <f t="shared" si="56"/>
        <v/>
      </c>
      <c r="S179" s="177"/>
      <c r="T179" s="16"/>
      <c r="U179" s="155"/>
      <c r="V179" s="16"/>
      <c r="W179" s="16"/>
      <c r="X179" s="16"/>
      <c r="Y179" s="176"/>
      <c r="Z179" s="176"/>
      <c r="AA179" s="176"/>
      <c r="AB179" s="13" t="b">
        <f>ISNUMBER(SEARCH($AB$3,X178))</f>
        <v>0</v>
      </c>
      <c r="AC179" s="13" t="b">
        <f>ISNUMBER(SEARCH(AC$3,X178))</f>
        <v>0</v>
      </c>
      <c r="AD179" s="13" t="b">
        <f>ISNUMBER(SEARCH(AD$3,X178))</f>
        <v>0</v>
      </c>
      <c r="AE179" s="13" t="b">
        <f>ISNUMBER(SEARCH(AE$3,Y178))</f>
        <v>0</v>
      </c>
      <c r="AG179" t="str">
        <f>IF(ISERROR(INDEX('CBB ESPN'!$N$4:$N$999,MATCH('CBB ESPN'!S178,'CBB ESPN'!$M$4:$M$999,0)))*1=1,"",INDEX('CBB ESPN'!$N$4:$N$999,MATCH('CBB ESPN'!S178,'CBB ESPN'!$M$4:$M$999,0)))</f>
        <v/>
      </c>
      <c r="AH179" t="str">
        <f>IF(ISERROR(INDEX('CBB ESPN'!$N$4:$N$999,MATCH('CBB ESPN'!T178,'CBB ESPN'!$M$4:$M$999,0)))*1=1,"",INDEX('CBB ESPN'!$N$4:$N$999,MATCH('CBB ESPN'!T178,'CBB ESPN'!$M$4:$M$999,0)))</f>
        <v/>
      </c>
      <c r="AI179" s="13" t="str">
        <f t="shared" si="59"/>
        <v/>
      </c>
      <c r="AJ179" s="13" t="str">
        <f t="shared" si="60"/>
        <v/>
      </c>
      <c r="AK179" s="13" t="str">
        <f>IF(AA178="Flip",AJ179,AI179)</f>
        <v/>
      </c>
      <c r="AL179" s="13" t="str">
        <f>IF(AA178="Flip",AI179,AJ179)</f>
        <v/>
      </c>
      <c r="AM179" s="13" t="str">
        <f t="shared" si="61"/>
        <v/>
      </c>
      <c r="AO179" t="str">
        <f>IF(ISERROR(INDEX('CBB ESPN'!$N$4:$N$999,MATCH('CBB ESPN'!$S178,'CBB ESPN'!$M$4:$M$999,0)))*1=1,"",INDEX('CBB ESPN'!$N$4:$N$999,MATCH('CBB ESPN'!$S178,'CBB ESPN'!$M$4:$M$999,0)))</f>
        <v/>
      </c>
      <c r="AP179" t="str">
        <f>IF(ISERROR(INDEX('CBB ESPN'!$N$4:$N$999,MATCH('CBB ESPN'!$T178,'CBB ESPN'!$M$4:$M$999,0)))*1=1,"",INDEX('CBB ESPN'!$N$4:$N$999,MATCH('CBB ESPN'!$T178,'CBB ESPN'!$M$4:$M$999,0)))</f>
        <v/>
      </c>
      <c r="AQ179" s="13" t="str">
        <f t="shared" si="49"/>
        <v/>
      </c>
      <c r="AR179" s="13" t="str">
        <f t="shared" si="50"/>
        <v/>
      </c>
      <c r="AS179" s="13" t="str">
        <f>IF(AA178="Flip",AR179,AQ179)</f>
        <v/>
      </c>
      <c r="AT179" s="13" t="str">
        <f>IF(AA178="Flip",AQ179,AR179)</f>
        <v/>
      </c>
      <c r="AU179" s="13" t="str">
        <f t="shared" si="51"/>
        <v/>
      </c>
      <c r="AW179" t="str">
        <f>IF(ISERROR(INDEX('CBB ESPN'!$N$4:$N$999,MATCH('CBB ESPN'!$S178,'CBB ESPN'!$M$4:$M$999,0)))*1=1,"",INDEX('CBB ESPN'!$N$4:$N$999,MATCH('CBB ESPN'!$S178,'CBB ESPN'!$M$4:$M$999,0)))</f>
        <v/>
      </c>
      <c r="AX179" t="str">
        <f>IF(ISERROR(INDEX('CBB ESPN'!$N$4:$N$999,MATCH('CBB ESPN'!$T178,'CBB ESPN'!$M$4:$M$999,0)))*1=1,"",INDEX('CBB ESPN'!$N$4:$N$999,MATCH('CBB ESPN'!$T178,'CBB ESPN'!$M$4:$M$999,0)))</f>
        <v/>
      </c>
      <c r="AY179" s="13" t="str">
        <f t="shared" si="57"/>
        <v/>
      </c>
      <c r="AZ179" s="13" t="str">
        <f t="shared" si="58"/>
        <v/>
      </c>
      <c r="BA179" s="13" t="str">
        <f t="shared" si="52"/>
        <v/>
      </c>
      <c r="BB179" s="13" t="str">
        <f t="shared" si="53"/>
        <v/>
      </c>
      <c r="BC179" s="13" t="str">
        <f t="shared" si="54"/>
        <v/>
      </c>
    </row>
    <row r="180" spans="12:55">
      <c r="L180" s="400"/>
      <c r="M180" t="s">
        <v>1154</v>
      </c>
      <c r="N180" t="s">
        <v>1414</v>
      </c>
      <c r="O180" t="s">
        <v>1311</v>
      </c>
      <c r="P180" s="13" t="str">
        <f>'CBB Games'!S181</f>
        <v>0 v 0</v>
      </c>
      <c r="Q180" s="173" t="str">
        <f t="shared" si="55"/>
        <v/>
      </c>
      <c r="R180" s="173" t="str">
        <f t="shared" si="56"/>
        <v/>
      </c>
      <c r="S180" s="178"/>
      <c r="T180" s="156"/>
      <c r="U180" s="157"/>
      <c r="V180" s="156"/>
      <c r="W180" s="156"/>
      <c r="X180" s="156"/>
      <c r="Y180" s="174"/>
      <c r="Z180" s="174"/>
      <c r="AA180" s="174"/>
      <c r="AB180" s="13" t="b">
        <f>ISNUMBER(SEARCH($AB$3,X179))</f>
        <v>0</v>
      </c>
      <c r="AC180" s="13" t="b">
        <f>ISNUMBER(SEARCH(AC$3,X179))</f>
        <v>0</v>
      </c>
      <c r="AD180" s="13" t="b">
        <f>ISNUMBER(SEARCH(AD$3,X179))</f>
        <v>0</v>
      </c>
      <c r="AE180" s="13" t="b">
        <f>ISNUMBER(SEARCH(AE$3,Y179))</f>
        <v>0</v>
      </c>
      <c r="AG180" t="str">
        <f>IF(ISERROR(INDEX('CBB ESPN'!$N$4:$N$999,MATCH('CBB ESPN'!S179,'CBB ESPN'!$M$4:$M$999,0)))*1=1,"",INDEX('CBB ESPN'!$N$4:$N$999,MATCH('CBB ESPN'!S179,'CBB ESPN'!$M$4:$M$999,0)))</f>
        <v/>
      </c>
      <c r="AH180" t="str">
        <f>IF(ISERROR(INDEX('CBB ESPN'!$N$4:$N$999,MATCH('CBB ESPN'!T179,'CBB ESPN'!$M$4:$M$999,0)))*1=1,"",INDEX('CBB ESPN'!$N$4:$N$999,MATCH('CBB ESPN'!T179,'CBB ESPN'!$M$4:$M$999,0)))</f>
        <v/>
      </c>
      <c r="AI180" s="13" t="str">
        <f t="shared" si="59"/>
        <v/>
      </c>
      <c r="AJ180" s="13" t="str">
        <f t="shared" si="60"/>
        <v/>
      </c>
      <c r="AK180" s="13" t="str">
        <f>IF(AA179="Flip",AJ180,AI180)</f>
        <v/>
      </c>
      <c r="AL180" s="13" t="str">
        <f>IF(AA179="Flip",AI180,AJ180)</f>
        <v/>
      </c>
      <c r="AM180" s="13" t="str">
        <f t="shared" si="61"/>
        <v/>
      </c>
      <c r="AO180" t="str">
        <f>IF(ISERROR(INDEX('CBB ESPN'!$N$4:$N$999,MATCH('CBB ESPN'!$S179,'CBB ESPN'!$M$4:$M$999,0)))*1=1,"",INDEX('CBB ESPN'!$N$4:$N$999,MATCH('CBB ESPN'!$S179,'CBB ESPN'!$M$4:$M$999,0)))</f>
        <v/>
      </c>
      <c r="AP180" t="str">
        <f>IF(ISERROR(INDEX('CBB ESPN'!$N$4:$N$999,MATCH('CBB ESPN'!$T179,'CBB ESPN'!$M$4:$M$999,0)))*1=1,"",INDEX('CBB ESPN'!$N$4:$N$999,MATCH('CBB ESPN'!$T179,'CBB ESPN'!$M$4:$M$999,0)))</f>
        <v/>
      </c>
      <c r="AQ180" s="13" t="str">
        <f t="shared" si="49"/>
        <v/>
      </c>
      <c r="AR180" s="13" t="str">
        <f t="shared" si="50"/>
        <v/>
      </c>
      <c r="AS180" s="13" t="str">
        <f>IF(AA179="Flip",AR180,AQ180)</f>
        <v/>
      </c>
      <c r="AT180" s="13" t="str">
        <f>IF(AA179="Flip",AQ180,AR180)</f>
        <v/>
      </c>
      <c r="AU180" s="13" t="str">
        <f t="shared" si="51"/>
        <v/>
      </c>
      <c r="AW180" t="str">
        <f>IF(ISERROR(INDEX('CBB ESPN'!$N$4:$N$999,MATCH('CBB ESPN'!$S179,'CBB ESPN'!$M$4:$M$999,0)))*1=1,"",INDEX('CBB ESPN'!$N$4:$N$999,MATCH('CBB ESPN'!$S179,'CBB ESPN'!$M$4:$M$999,0)))</f>
        <v/>
      </c>
      <c r="AX180" t="str">
        <f>IF(ISERROR(INDEX('CBB ESPN'!$N$4:$N$999,MATCH('CBB ESPN'!$T179,'CBB ESPN'!$M$4:$M$999,0)))*1=1,"",INDEX('CBB ESPN'!$N$4:$N$999,MATCH('CBB ESPN'!$T179,'CBB ESPN'!$M$4:$M$999,0)))</f>
        <v/>
      </c>
      <c r="AY180" s="13" t="str">
        <f t="shared" si="57"/>
        <v/>
      </c>
      <c r="AZ180" s="13" t="str">
        <f t="shared" si="58"/>
        <v/>
      </c>
      <c r="BA180" s="13" t="str">
        <f t="shared" si="52"/>
        <v/>
      </c>
      <c r="BB180" s="13" t="str">
        <f t="shared" si="53"/>
        <v/>
      </c>
      <c r="BC180" s="13" t="str">
        <f t="shared" si="54"/>
        <v/>
      </c>
    </row>
    <row r="181" spans="12:55">
      <c r="L181" s="400"/>
      <c r="M181" t="s">
        <v>1163</v>
      </c>
      <c r="N181" t="s">
        <v>1396</v>
      </c>
      <c r="O181" t="s">
        <v>1311</v>
      </c>
      <c r="P181" s="13" t="str">
        <f>'CBB Games'!S182</f>
        <v>0 v 0</v>
      </c>
      <c r="Q181" s="173" t="str">
        <f t="shared" si="55"/>
        <v/>
      </c>
      <c r="R181" s="173" t="str">
        <f t="shared" si="56"/>
        <v/>
      </c>
      <c r="S181" s="177"/>
      <c r="T181" s="16"/>
      <c r="U181" s="155"/>
      <c r="V181" s="16"/>
      <c r="W181" s="16"/>
      <c r="X181" s="16"/>
      <c r="Y181" s="176"/>
      <c r="Z181" s="176"/>
      <c r="AA181" s="176"/>
      <c r="AB181" s="13" t="b">
        <f>ISNUMBER(SEARCH($AB$3,X180))</f>
        <v>0</v>
      </c>
      <c r="AC181" s="13" t="b">
        <f>ISNUMBER(SEARCH(AC$3,X180))</f>
        <v>0</v>
      </c>
      <c r="AD181" s="13" t="b">
        <f>ISNUMBER(SEARCH(AD$3,X180))</f>
        <v>0</v>
      </c>
      <c r="AE181" s="13" t="b">
        <f>ISNUMBER(SEARCH(AE$3,Y180))</f>
        <v>0</v>
      </c>
      <c r="AG181" t="str">
        <f>IF(ISERROR(INDEX('CBB ESPN'!$N$4:$N$999,MATCH('CBB ESPN'!S180,'CBB ESPN'!$M$4:$M$999,0)))*1=1,"",INDEX('CBB ESPN'!$N$4:$N$999,MATCH('CBB ESPN'!S180,'CBB ESPN'!$M$4:$M$999,0)))</f>
        <v/>
      </c>
      <c r="AH181" t="str">
        <f>IF(ISERROR(INDEX('CBB ESPN'!$N$4:$N$999,MATCH('CBB ESPN'!T180,'CBB ESPN'!$M$4:$M$999,0)))*1=1,"",INDEX('CBB ESPN'!$N$4:$N$999,MATCH('CBB ESPN'!T180,'CBB ESPN'!$M$4:$M$999,0)))</f>
        <v/>
      </c>
      <c r="AI181" s="13" t="str">
        <f t="shared" si="59"/>
        <v/>
      </c>
      <c r="AJ181" s="13" t="str">
        <f t="shared" si="60"/>
        <v/>
      </c>
      <c r="AK181" s="13" t="str">
        <f>IF(AA180="Flip",AJ181,AI181)</f>
        <v/>
      </c>
      <c r="AL181" s="13" t="str">
        <f>IF(AA180="Flip",AI181,AJ181)</f>
        <v/>
      </c>
      <c r="AM181" s="13" t="str">
        <f t="shared" si="61"/>
        <v/>
      </c>
      <c r="AO181" t="str">
        <f>IF(ISERROR(INDEX('CBB ESPN'!$N$4:$N$999,MATCH('CBB ESPN'!$S180,'CBB ESPN'!$M$4:$M$999,0)))*1=1,"",INDEX('CBB ESPN'!$N$4:$N$999,MATCH('CBB ESPN'!$S180,'CBB ESPN'!$M$4:$M$999,0)))</f>
        <v/>
      </c>
      <c r="AP181" t="str">
        <f>IF(ISERROR(INDEX('CBB ESPN'!$N$4:$N$999,MATCH('CBB ESPN'!$T180,'CBB ESPN'!$M$4:$M$999,0)))*1=1,"",INDEX('CBB ESPN'!$N$4:$N$999,MATCH('CBB ESPN'!$T180,'CBB ESPN'!$M$4:$M$999,0)))</f>
        <v/>
      </c>
      <c r="AQ181" s="13" t="str">
        <f t="shared" si="49"/>
        <v/>
      </c>
      <c r="AR181" s="13" t="str">
        <f t="shared" si="50"/>
        <v/>
      </c>
      <c r="AS181" s="13" t="str">
        <f>IF(AA180="Flip",AR181,AQ181)</f>
        <v/>
      </c>
      <c r="AT181" s="13" t="str">
        <f>IF(AA180="Flip",AQ181,AR181)</f>
        <v/>
      </c>
      <c r="AU181" s="13" t="str">
        <f t="shared" si="51"/>
        <v/>
      </c>
      <c r="AW181" t="str">
        <f>IF(ISERROR(INDEX('CBB ESPN'!$N$4:$N$999,MATCH('CBB ESPN'!$S180,'CBB ESPN'!$M$4:$M$999,0)))*1=1,"",INDEX('CBB ESPN'!$N$4:$N$999,MATCH('CBB ESPN'!$S180,'CBB ESPN'!$M$4:$M$999,0)))</f>
        <v/>
      </c>
      <c r="AX181" t="str">
        <f>IF(ISERROR(INDEX('CBB ESPN'!$N$4:$N$999,MATCH('CBB ESPN'!$T180,'CBB ESPN'!$M$4:$M$999,0)))*1=1,"",INDEX('CBB ESPN'!$N$4:$N$999,MATCH('CBB ESPN'!$T180,'CBB ESPN'!$M$4:$M$999,0)))</f>
        <v/>
      </c>
      <c r="AY181" s="13" t="str">
        <f t="shared" si="57"/>
        <v/>
      </c>
      <c r="AZ181" s="13" t="str">
        <f t="shared" si="58"/>
        <v/>
      </c>
      <c r="BA181" s="13" t="str">
        <f t="shared" si="52"/>
        <v/>
      </c>
      <c r="BB181" s="13" t="str">
        <f t="shared" si="53"/>
        <v/>
      </c>
      <c r="BC181" s="13" t="str">
        <f t="shared" si="54"/>
        <v/>
      </c>
    </row>
    <row r="182" spans="12:55">
      <c r="L182" s="400"/>
      <c r="M182" t="s">
        <v>1271</v>
      </c>
      <c r="N182" t="s">
        <v>1375</v>
      </c>
      <c r="P182" s="13" t="str">
        <f>'CBB Games'!S183</f>
        <v>0 v 0</v>
      </c>
      <c r="Q182" s="173" t="str">
        <f t="shared" si="55"/>
        <v/>
      </c>
      <c r="R182" s="173" t="str">
        <f t="shared" si="56"/>
        <v/>
      </c>
      <c r="S182" s="178"/>
      <c r="T182" s="156"/>
      <c r="U182" s="157"/>
      <c r="V182" s="156"/>
      <c r="W182" s="156"/>
      <c r="X182" s="156"/>
      <c r="Y182" s="174"/>
      <c r="Z182" s="174"/>
      <c r="AA182" s="174"/>
      <c r="AB182" s="13" t="b">
        <f>ISNUMBER(SEARCH($AB$3,X181))</f>
        <v>0</v>
      </c>
      <c r="AC182" s="13" t="b">
        <f>ISNUMBER(SEARCH(AC$3,X181))</f>
        <v>0</v>
      </c>
      <c r="AD182" s="13" t="b">
        <f>ISNUMBER(SEARCH(AD$3,X181))</f>
        <v>0</v>
      </c>
      <c r="AE182" s="13" t="b">
        <f>ISNUMBER(SEARCH(AE$3,Y181))</f>
        <v>0</v>
      </c>
      <c r="AG182" t="str">
        <f>IF(ISERROR(INDEX('CBB ESPN'!$N$4:$N$999,MATCH('CBB ESPN'!S181,'CBB ESPN'!$M$4:$M$999,0)))*1=1,"",INDEX('CBB ESPN'!$N$4:$N$999,MATCH('CBB ESPN'!S181,'CBB ESPN'!$M$4:$M$999,0)))</f>
        <v/>
      </c>
      <c r="AH182" t="str">
        <f>IF(ISERROR(INDEX('CBB ESPN'!$N$4:$N$999,MATCH('CBB ESPN'!T181,'CBB ESPN'!$M$4:$M$999,0)))*1=1,"",INDEX('CBB ESPN'!$N$4:$N$999,MATCH('CBB ESPN'!T181,'CBB ESPN'!$M$4:$M$999,0)))</f>
        <v/>
      </c>
      <c r="AI182" s="13" t="str">
        <f t="shared" si="59"/>
        <v/>
      </c>
      <c r="AJ182" s="13" t="str">
        <f t="shared" si="60"/>
        <v/>
      </c>
      <c r="AK182" s="13" t="str">
        <f>IF(AA181="Flip",AJ182,AI182)</f>
        <v/>
      </c>
      <c r="AL182" s="13" t="str">
        <f>IF(AA181="Flip",AI182,AJ182)</f>
        <v/>
      </c>
      <c r="AM182" s="13" t="str">
        <f t="shared" si="61"/>
        <v/>
      </c>
      <c r="AO182" t="str">
        <f>IF(ISERROR(INDEX('CBB ESPN'!$N$4:$N$999,MATCH('CBB ESPN'!$S181,'CBB ESPN'!$M$4:$M$999,0)))*1=1,"",INDEX('CBB ESPN'!$N$4:$N$999,MATCH('CBB ESPN'!$S181,'CBB ESPN'!$M$4:$M$999,0)))</f>
        <v/>
      </c>
      <c r="AP182" t="str">
        <f>IF(ISERROR(INDEX('CBB ESPN'!$N$4:$N$999,MATCH('CBB ESPN'!$T181,'CBB ESPN'!$M$4:$M$999,0)))*1=1,"",INDEX('CBB ESPN'!$N$4:$N$999,MATCH('CBB ESPN'!$T181,'CBB ESPN'!$M$4:$M$999,0)))</f>
        <v/>
      </c>
      <c r="AQ182" s="13" t="str">
        <f t="shared" si="49"/>
        <v/>
      </c>
      <c r="AR182" s="13" t="str">
        <f t="shared" si="50"/>
        <v/>
      </c>
      <c r="AS182" s="13" t="str">
        <f>IF(AA181="Flip",AR182,AQ182)</f>
        <v/>
      </c>
      <c r="AT182" s="13" t="str">
        <f>IF(AA181="Flip",AQ182,AR182)</f>
        <v/>
      </c>
      <c r="AU182" s="13" t="str">
        <f t="shared" si="51"/>
        <v/>
      </c>
      <c r="AW182" t="str">
        <f>IF(ISERROR(INDEX('CBB ESPN'!$N$4:$N$999,MATCH('CBB ESPN'!$S181,'CBB ESPN'!$M$4:$M$999,0)))*1=1,"",INDEX('CBB ESPN'!$N$4:$N$999,MATCH('CBB ESPN'!$S181,'CBB ESPN'!$M$4:$M$999,0)))</f>
        <v/>
      </c>
      <c r="AX182" t="str">
        <f>IF(ISERROR(INDEX('CBB ESPN'!$N$4:$N$999,MATCH('CBB ESPN'!$T181,'CBB ESPN'!$M$4:$M$999,0)))*1=1,"",INDEX('CBB ESPN'!$N$4:$N$999,MATCH('CBB ESPN'!$T181,'CBB ESPN'!$M$4:$M$999,0)))</f>
        <v/>
      </c>
      <c r="AY182" s="13" t="str">
        <f t="shared" si="57"/>
        <v/>
      </c>
      <c r="AZ182" s="13" t="str">
        <f t="shared" si="58"/>
        <v/>
      </c>
      <c r="BA182" s="13" t="str">
        <f t="shared" si="52"/>
        <v/>
      </c>
      <c r="BB182" s="13" t="str">
        <f t="shared" si="53"/>
        <v/>
      </c>
      <c r="BC182" s="13" t="str">
        <f t="shared" si="54"/>
        <v/>
      </c>
    </row>
    <row r="183" spans="12:55">
      <c r="L183" s="400"/>
      <c r="M183" t="s">
        <v>411</v>
      </c>
      <c r="N183" t="s">
        <v>1422</v>
      </c>
      <c r="O183" t="s">
        <v>1311</v>
      </c>
      <c r="P183" s="13" t="str">
        <f>'CBB Games'!S184</f>
        <v>0 v 0</v>
      </c>
      <c r="Q183" s="173" t="str">
        <f t="shared" si="55"/>
        <v/>
      </c>
      <c r="R183" s="173" t="str">
        <f t="shared" si="56"/>
        <v/>
      </c>
      <c r="S183" s="177"/>
      <c r="T183" s="16"/>
      <c r="U183" s="155"/>
      <c r="V183" s="16"/>
      <c r="W183" s="16"/>
      <c r="X183" s="16"/>
      <c r="Y183" s="176"/>
      <c r="Z183" s="176"/>
      <c r="AA183" s="176"/>
      <c r="AB183" s="13" t="b">
        <f>ISNUMBER(SEARCH($AB$3,X182))</f>
        <v>0</v>
      </c>
      <c r="AC183" s="13" t="b">
        <f>ISNUMBER(SEARCH(AC$3,X182))</f>
        <v>0</v>
      </c>
      <c r="AD183" s="13" t="b">
        <f>ISNUMBER(SEARCH(AD$3,X182))</f>
        <v>0</v>
      </c>
      <c r="AE183" s="13" t="b">
        <f>ISNUMBER(SEARCH(AE$3,Y182))</f>
        <v>0</v>
      </c>
      <c r="AG183" t="str">
        <f>IF(ISERROR(INDEX('CBB ESPN'!$N$4:$N$999,MATCH('CBB ESPN'!S182,'CBB ESPN'!$M$4:$M$999,0)))*1=1,"",INDEX('CBB ESPN'!$N$4:$N$999,MATCH('CBB ESPN'!S182,'CBB ESPN'!$M$4:$M$999,0)))</f>
        <v/>
      </c>
      <c r="AH183" t="str">
        <f>IF(ISERROR(INDEX('CBB ESPN'!$N$4:$N$999,MATCH('CBB ESPN'!T182,'CBB ESPN'!$M$4:$M$999,0)))*1=1,"",INDEX('CBB ESPN'!$N$4:$N$999,MATCH('CBB ESPN'!T182,'CBB ESPN'!$M$4:$M$999,0)))</f>
        <v/>
      </c>
      <c r="AI183" s="13" t="str">
        <f t="shared" si="59"/>
        <v/>
      </c>
      <c r="AJ183" s="13" t="str">
        <f t="shared" si="60"/>
        <v/>
      </c>
      <c r="AK183" s="13" t="str">
        <f>IF(AA182="Flip",AJ183,AI183)</f>
        <v/>
      </c>
      <c r="AL183" s="13" t="str">
        <f>IF(AA182="Flip",AI183,AJ183)</f>
        <v/>
      </c>
      <c r="AM183" s="13" t="str">
        <f t="shared" si="61"/>
        <v/>
      </c>
      <c r="AO183" t="str">
        <f>IF(ISERROR(INDEX('CBB ESPN'!$N$4:$N$999,MATCH('CBB ESPN'!$S182,'CBB ESPN'!$M$4:$M$999,0)))*1=1,"",INDEX('CBB ESPN'!$N$4:$N$999,MATCH('CBB ESPN'!$S182,'CBB ESPN'!$M$4:$M$999,0)))</f>
        <v/>
      </c>
      <c r="AP183" t="str">
        <f>IF(ISERROR(INDEX('CBB ESPN'!$N$4:$N$999,MATCH('CBB ESPN'!$T182,'CBB ESPN'!$M$4:$M$999,0)))*1=1,"",INDEX('CBB ESPN'!$N$4:$N$999,MATCH('CBB ESPN'!$T182,'CBB ESPN'!$M$4:$M$999,0)))</f>
        <v/>
      </c>
      <c r="AQ183" s="13" t="str">
        <f t="shared" si="49"/>
        <v/>
      </c>
      <c r="AR183" s="13" t="str">
        <f t="shared" si="50"/>
        <v/>
      </c>
      <c r="AS183" s="13" t="str">
        <f>IF(AA182="Flip",AR183,AQ183)</f>
        <v/>
      </c>
      <c r="AT183" s="13" t="str">
        <f>IF(AA182="Flip",AQ183,AR183)</f>
        <v/>
      </c>
      <c r="AU183" s="13" t="str">
        <f t="shared" si="51"/>
        <v/>
      </c>
      <c r="AW183" t="str">
        <f>IF(ISERROR(INDEX('CBB ESPN'!$N$4:$N$999,MATCH('CBB ESPN'!$S182,'CBB ESPN'!$M$4:$M$999,0)))*1=1,"",INDEX('CBB ESPN'!$N$4:$N$999,MATCH('CBB ESPN'!$S182,'CBB ESPN'!$M$4:$M$999,0)))</f>
        <v/>
      </c>
      <c r="AX183" t="str">
        <f>IF(ISERROR(INDEX('CBB ESPN'!$N$4:$N$999,MATCH('CBB ESPN'!$T182,'CBB ESPN'!$M$4:$M$999,0)))*1=1,"",INDEX('CBB ESPN'!$N$4:$N$999,MATCH('CBB ESPN'!$T182,'CBB ESPN'!$M$4:$M$999,0)))</f>
        <v/>
      </c>
      <c r="AY183" s="13" t="str">
        <f t="shared" si="57"/>
        <v/>
      </c>
      <c r="AZ183" s="13" t="str">
        <f t="shared" si="58"/>
        <v/>
      </c>
      <c r="BA183" s="13" t="str">
        <f t="shared" si="52"/>
        <v/>
      </c>
      <c r="BB183" s="13" t="str">
        <f t="shared" si="53"/>
        <v/>
      </c>
      <c r="BC183" s="13" t="str">
        <f t="shared" si="54"/>
        <v/>
      </c>
    </row>
    <row r="184" spans="12:55">
      <c r="L184" s="400"/>
      <c r="M184" t="s">
        <v>157</v>
      </c>
      <c r="N184" t="s">
        <v>1394</v>
      </c>
      <c r="O184" t="s">
        <v>1311</v>
      </c>
      <c r="P184" s="13" t="str">
        <f>'CBB Games'!S185</f>
        <v>0 v 0</v>
      </c>
      <c r="Q184" s="173" t="str">
        <f t="shared" si="55"/>
        <v/>
      </c>
      <c r="R184" s="173" t="str">
        <f t="shared" si="56"/>
        <v/>
      </c>
      <c r="S184" s="178"/>
      <c r="T184" s="156"/>
      <c r="U184" s="157"/>
      <c r="V184" s="156"/>
      <c r="W184" s="156"/>
      <c r="X184" s="156"/>
      <c r="Y184" s="174"/>
      <c r="Z184" s="174"/>
      <c r="AA184" s="174"/>
      <c r="AB184" s="13" t="b">
        <f>ISNUMBER(SEARCH($AB$3,X183))</f>
        <v>0</v>
      </c>
      <c r="AC184" s="13" t="b">
        <f>ISNUMBER(SEARCH(AC$3,X183))</f>
        <v>0</v>
      </c>
      <c r="AD184" s="13" t="b">
        <f>ISNUMBER(SEARCH(AD$3,X183))</f>
        <v>0</v>
      </c>
      <c r="AE184" s="13" t="b">
        <f>ISNUMBER(SEARCH(AE$3,Y183))</f>
        <v>0</v>
      </c>
      <c r="AG184" t="str">
        <f>IF(ISERROR(INDEX('CBB ESPN'!$N$4:$N$999,MATCH('CBB ESPN'!S183,'CBB ESPN'!$M$4:$M$999,0)))*1=1,"",INDEX('CBB ESPN'!$N$4:$N$999,MATCH('CBB ESPN'!S183,'CBB ESPN'!$M$4:$M$999,0)))</f>
        <v/>
      </c>
      <c r="AH184" t="str">
        <f>IF(ISERROR(INDEX('CBB ESPN'!$N$4:$N$999,MATCH('CBB ESPN'!T183,'CBB ESPN'!$M$4:$M$999,0)))*1=1,"",INDEX('CBB ESPN'!$N$4:$N$999,MATCH('CBB ESPN'!T183,'CBB ESPN'!$M$4:$M$999,0)))</f>
        <v/>
      </c>
      <c r="AI184" s="13" t="str">
        <f t="shared" si="59"/>
        <v/>
      </c>
      <c r="AJ184" s="13" t="str">
        <f t="shared" si="60"/>
        <v/>
      </c>
      <c r="AK184" s="13" t="str">
        <f>IF(AA183="Flip",AJ184,AI184)</f>
        <v/>
      </c>
      <c r="AL184" s="13" t="str">
        <f>IF(AA183="Flip",AI184,AJ184)</f>
        <v/>
      </c>
      <c r="AM184" s="13" t="str">
        <f t="shared" si="61"/>
        <v/>
      </c>
      <c r="AO184" t="str">
        <f>IF(ISERROR(INDEX('CBB ESPN'!$N$4:$N$999,MATCH('CBB ESPN'!$S183,'CBB ESPN'!$M$4:$M$999,0)))*1=1,"",INDEX('CBB ESPN'!$N$4:$N$999,MATCH('CBB ESPN'!$S183,'CBB ESPN'!$M$4:$M$999,0)))</f>
        <v/>
      </c>
      <c r="AP184" t="str">
        <f>IF(ISERROR(INDEX('CBB ESPN'!$N$4:$N$999,MATCH('CBB ESPN'!$T183,'CBB ESPN'!$M$4:$M$999,0)))*1=1,"",INDEX('CBB ESPN'!$N$4:$N$999,MATCH('CBB ESPN'!$T183,'CBB ESPN'!$M$4:$M$999,0)))</f>
        <v/>
      </c>
      <c r="AQ184" s="13" t="str">
        <f t="shared" si="49"/>
        <v/>
      </c>
      <c r="AR184" s="13" t="str">
        <f t="shared" si="50"/>
        <v/>
      </c>
      <c r="AS184" s="13" t="str">
        <f>IF(AA183="Flip",AR184,AQ184)</f>
        <v/>
      </c>
      <c r="AT184" s="13" t="str">
        <f>IF(AA183="Flip",AQ184,AR184)</f>
        <v/>
      </c>
      <c r="AU184" s="13" t="str">
        <f t="shared" si="51"/>
        <v/>
      </c>
      <c r="AW184" t="str">
        <f>IF(ISERROR(INDEX('CBB ESPN'!$N$4:$N$999,MATCH('CBB ESPN'!$S183,'CBB ESPN'!$M$4:$M$999,0)))*1=1,"",INDEX('CBB ESPN'!$N$4:$N$999,MATCH('CBB ESPN'!$S183,'CBB ESPN'!$M$4:$M$999,0)))</f>
        <v/>
      </c>
      <c r="AX184" t="str">
        <f>IF(ISERROR(INDEX('CBB ESPN'!$N$4:$N$999,MATCH('CBB ESPN'!$T183,'CBB ESPN'!$M$4:$M$999,0)))*1=1,"",INDEX('CBB ESPN'!$N$4:$N$999,MATCH('CBB ESPN'!$T183,'CBB ESPN'!$M$4:$M$999,0)))</f>
        <v/>
      </c>
      <c r="AY184" s="13" t="str">
        <f t="shared" si="57"/>
        <v/>
      </c>
      <c r="AZ184" s="13" t="str">
        <f t="shared" si="58"/>
        <v/>
      </c>
      <c r="BA184" s="13" t="str">
        <f t="shared" si="52"/>
        <v/>
      </c>
      <c r="BB184" s="13" t="str">
        <f t="shared" si="53"/>
        <v/>
      </c>
      <c r="BC184" s="13" t="str">
        <f t="shared" si="54"/>
        <v/>
      </c>
    </row>
    <row r="185" spans="12:55">
      <c r="L185" s="400"/>
      <c r="M185" t="s">
        <v>282</v>
      </c>
      <c r="N185" t="s">
        <v>1376</v>
      </c>
      <c r="O185" t="s">
        <v>1311</v>
      </c>
      <c r="P185" s="13" t="str">
        <f>'CBB Games'!S186</f>
        <v>0 v 0</v>
      </c>
      <c r="Q185" s="173" t="str">
        <f t="shared" si="55"/>
        <v/>
      </c>
      <c r="R185" s="173" t="str">
        <f t="shared" si="56"/>
        <v/>
      </c>
      <c r="S185" s="177"/>
      <c r="T185" s="16"/>
      <c r="U185" s="155"/>
      <c r="V185" s="16"/>
      <c r="W185" s="16"/>
      <c r="X185" s="16"/>
      <c r="Y185" s="175"/>
      <c r="Z185" s="175"/>
      <c r="AA185" s="175"/>
      <c r="AB185" s="13" t="b">
        <f>ISNUMBER(SEARCH($AB$3,X184))</f>
        <v>0</v>
      </c>
      <c r="AC185" s="13" t="b">
        <f>ISNUMBER(SEARCH(AC$3,X184))</f>
        <v>0</v>
      </c>
      <c r="AD185" s="13" t="b">
        <f>ISNUMBER(SEARCH(AD$3,X184))</f>
        <v>0</v>
      </c>
      <c r="AE185" s="13" t="b">
        <f>ISNUMBER(SEARCH(AE$3,Y184))</f>
        <v>0</v>
      </c>
      <c r="AG185" t="str">
        <f>IF(ISERROR(INDEX('CBB ESPN'!$N$4:$N$999,MATCH('CBB ESPN'!S184,'CBB ESPN'!$M$4:$M$999,0)))*1=1,"",INDEX('CBB ESPN'!$N$4:$N$999,MATCH('CBB ESPN'!S184,'CBB ESPN'!$M$4:$M$999,0)))</f>
        <v/>
      </c>
      <c r="AH185" t="str">
        <f>IF(ISERROR(INDEX('CBB ESPN'!$N$4:$N$999,MATCH('CBB ESPN'!T184,'CBB ESPN'!$M$4:$M$999,0)))*1=1,"",INDEX('CBB ESPN'!$N$4:$N$999,MATCH('CBB ESPN'!T184,'CBB ESPN'!$M$4:$M$999,0)))</f>
        <v/>
      </c>
      <c r="AI185" s="13" t="str">
        <f t="shared" si="59"/>
        <v/>
      </c>
      <c r="AJ185" s="13" t="str">
        <f t="shared" si="60"/>
        <v/>
      </c>
      <c r="AK185" s="13" t="str">
        <f>IF(AA184="Flip",AJ185,AI185)</f>
        <v/>
      </c>
      <c r="AL185" s="13" t="str">
        <f>IF(AA184="Flip",AI185,AJ185)</f>
        <v/>
      </c>
      <c r="AM185" s="13" t="str">
        <f t="shared" si="61"/>
        <v/>
      </c>
      <c r="AO185" t="str">
        <f>IF(ISERROR(INDEX('CBB ESPN'!$N$4:$N$999,MATCH('CBB ESPN'!$S184,'CBB ESPN'!$M$4:$M$999,0)))*1=1,"",INDEX('CBB ESPN'!$N$4:$N$999,MATCH('CBB ESPN'!$S184,'CBB ESPN'!$M$4:$M$999,0)))</f>
        <v/>
      </c>
      <c r="AP185" t="str">
        <f>IF(ISERROR(INDEX('CBB ESPN'!$N$4:$N$999,MATCH('CBB ESPN'!$T184,'CBB ESPN'!$M$4:$M$999,0)))*1=1,"",INDEX('CBB ESPN'!$N$4:$N$999,MATCH('CBB ESPN'!$T184,'CBB ESPN'!$M$4:$M$999,0)))</f>
        <v/>
      </c>
      <c r="AQ185" s="13" t="str">
        <f t="shared" si="49"/>
        <v/>
      </c>
      <c r="AR185" s="13" t="str">
        <f t="shared" si="50"/>
        <v/>
      </c>
      <c r="AS185" s="13" t="str">
        <f>IF(AA184="Flip",AR185,AQ185)</f>
        <v/>
      </c>
      <c r="AT185" s="13" t="str">
        <f>IF(AA184="Flip",AQ185,AR185)</f>
        <v/>
      </c>
      <c r="AU185" s="13" t="str">
        <f t="shared" si="51"/>
        <v/>
      </c>
      <c r="AW185" t="str">
        <f>IF(ISERROR(INDEX('CBB ESPN'!$N$4:$N$999,MATCH('CBB ESPN'!$S184,'CBB ESPN'!$M$4:$M$999,0)))*1=1,"",INDEX('CBB ESPN'!$N$4:$N$999,MATCH('CBB ESPN'!$S184,'CBB ESPN'!$M$4:$M$999,0)))</f>
        <v/>
      </c>
      <c r="AX185" t="str">
        <f>IF(ISERROR(INDEX('CBB ESPN'!$N$4:$N$999,MATCH('CBB ESPN'!$T184,'CBB ESPN'!$M$4:$M$999,0)))*1=1,"",INDEX('CBB ESPN'!$N$4:$N$999,MATCH('CBB ESPN'!$T184,'CBB ESPN'!$M$4:$M$999,0)))</f>
        <v/>
      </c>
      <c r="AY185" s="13" t="str">
        <f t="shared" si="57"/>
        <v/>
      </c>
      <c r="AZ185" s="13" t="str">
        <f t="shared" si="58"/>
        <v/>
      </c>
      <c r="BA185" s="13" t="str">
        <f t="shared" si="52"/>
        <v/>
      </c>
      <c r="BB185" s="13" t="str">
        <f t="shared" si="53"/>
        <v/>
      </c>
      <c r="BC185" s="13" t="str">
        <f t="shared" si="54"/>
        <v/>
      </c>
    </row>
    <row r="186" spans="12:55">
      <c r="L186" s="400"/>
      <c r="M186" t="s">
        <v>283</v>
      </c>
      <c r="N186" t="s">
        <v>1402</v>
      </c>
      <c r="O186" t="s">
        <v>1311</v>
      </c>
      <c r="P186" s="13" t="str">
        <f>'CBB Games'!S187</f>
        <v>0 v 0</v>
      </c>
      <c r="Q186" s="173" t="str">
        <f t="shared" si="55"/>
        <v/>
      </c>
      <c r="R186" s="173" t="str">
        <f t="shared" si="56"/>
        <v/>
      </c>
      <c r="S186" s="178"/>
      <c r="T186" s="156"/>
      <c r="U186" s="157"/>
      <c r="V186" s="156"/>
      <c r="W186" s="156"/>
      <c r="X186" s="156"/>
      <c r="Y186" s="174"/>
      <c r="Z186" s="174"/>
      <c r="AA186" s="174"/>
      <c r="AB186" s="13" t="b">
        <f>ISNUMBER(SEARCH($AB$3,X185))</f>
        <v>0</v>
      </c>
      <c r="AC186" s="13" t="b">
        <f>ISNUMBER(SEARCH(AC$3,X185))</f>
        <v>0</v>
      </c>
      <c r="AD186" s="13" t="b">
        <f>ISNUMBER(SEARCH(AD$3,X185))</f>
        <v>0</v>
      </c>
      <c r="AE186" s="13" t="b">
        <f>ISNUMBER(SEARCH(AE$3,Y185))</f>
        <v>0</v>
      </c>
      <c r="AG186" t="str">
        <f>IF(ISERROR(INDEX('CBB ESPN'!$N$4:$N$999,MATCH('CBB ESPN'!S185,'CBB ESPN'!$M$4:$M$999,0)))*1=1,"",INDEX('CBB ESPN'!$N$4:$N$999,MATCH('CBB ESPN'!S185,'CBB ESPN'!$M$4:$M$999,0)))</f>
        <v/>
      </c>
      <c r="AH186" t="str">
        <f>IF(ISERROR(INDEX('CBB ESPN'!$N$4:$N$999,MATCH('CBB ESPN'!T185,'CBB ESPN'!$M$4:$M$999,0)))*1=1,"",INDEX('CBB ESPN'!$N$4:$N$999,MATCH('CBB ESPN'!T185,'CBB ESPN'!$M$4:$M$999,0)))</f>
        <v/>
      </c>
      <c r="AI186" s="13" t="str">
        <f t="shared" si="59"/>
        <v/>
      </c>
      <c r="AJ186" s="13" t="str">
        <f t="shared" si="60"/>
        <v/>
      </c>
      <c r="AK186" s="13" t="str">
        <f>IF(AA185="Flip",AJ186,AI186)</f>
        <v/>
      </c>
      <c r="AL186" s="13" t="str">
        <f>IF(AA185="Flip",AI186,AJ186)</f>
        <v/>
      </c>
      <c r="AM186" s="13" t="str">
        <f t="shared" si="61"/>
        <v/>
      </c>
      <c r="AO186" t="str">
        <f>IF(ISERROR(INDEX('CBB ESPN'!$N$4:$N$999,MATCH('CBB ESPN'!$S185,'CBB ESPN'!$M$4:$M$999,0)))*1=1,"",INDEX('CBB ESPN'!$N$4:$N$999,MATCH('CBB ESPN'!$S185,'CBB ESPN'!$M$4:$M$999,0)))</f>
        <v/>
      </c>
      <c r="AP186" t="str">
        <f>IF(ISERROR(INDEX('CBB ESPN'!$N$4:$N$999,MATCH('CBB ESPN'!$T185,'CBB ESPN'!$M$4:$M$999,0)))*1=1,"",INDEX('CBB ESPN'!$N$4:$N$999,MATCH('CBB ESPN'!$T185,'CBB ESPN'!$M$4:$M$999,0)))</f>
        <v/>
      </c>
      <c r="AQ186" s="13" t="str">
        <f t="shared" si="49"/>
        <v/>
      </c>
      <c r="AR186" s="13" t="str">
        <f t="shared" si="50"/>
        <v/>
      </c>
      <c r="AS186" s="13" t="str">
        <f>IF(AA185="Flip",AR186,AQ186)</f>
        <v/>
      </c>
      <c r="AT186" s="13" t="str">
        <f>IF(AA185="Flip",AQ186,AR186)</f>
        <v/>
      </c>
      <c r="AU186" s="13" t="str">
        <f t="shared" si="51"/>
        <v/>
      </c>
      <c r="AW186" t="str">
        <f>IF(ISERROR(INDEX('CBB ESPN'!$N$4:$N$999,MATCH('CBB ESPN'!$S185,'CBB ESPN'!$M$4:$M$999,0)))*1=1,"",INDEX('CBB ESPN'!$N$4:$N$999,MATCH('CBB ESPN'!$S185,'CBB ESPN'!$M$4:$M$999,0)))</f>
        <v/>
      </c>
      <c r="AX186" t="str">
        <f>IF(ISERROR(INDEX('CBB ESPN'!$N$4:$N$999,MATCH('CBB ESPN'!$T185,'CBB ESPN'!$M$4:$M$999,0)))*1=1,"",INDEX('CBB ESPN'!$N$4:$N$999,MATCH('CBB ESPN'!$T185,'CBB ESPN'!$M$4:$M$999,0)))</f>
        <v/>
      </c>
      <c r="AY186" s="13" t="str">
        <f t="shared" si="57"/>
        <v/>
      </c>
      <c r="AZ186" s="13" t="str">
        <f t="shared" si="58"/>
        <v/>
      </c>
      <c r="BA186" s="13" t="str">
        <f t="shared" si="52"/>
        <v/>
      </c>
      <c r="BB186" s="13" t="str">
        <f t="shared" si="53"/>
        <v/>
      </c>
      <c r="BC186" s="13" t="str">
        <f t="shared" si="54"/>
        <v/>
      </c>
    </row>
    <row r="187" spans="12:55">
      <c r="L187" s="400"/>
      <c r="M187" t="s">
        <v>421</v>
      </c>
      <c r="N187" t="s">
        <v>1402</v>
      </c>
      <c r="O187" t="s">
        <v>1311</v>
      </c>
      <c r="P187" s="13" t="str">
        <f>'CBB Games'!S188</f>
        <v>0 v 0</v>
      </c>
      <c r="Q187" s="173" t="str">
        <f t="shared" si="55"/>
        <v/>
      </c>
      <c r="R187" s="173" t="str">
        <f t="shared" si="56"/>
        <v/>
      </c>
      <c r="S187" s="177"/>
      <c r="T187" s="16"/>
      <c r="U187" s="155"/>
      <c r="V187" s="16"/>
      <c r="W187" s="16"/>
      <c r="X187" s="16"/>
      <c r="Y187" s="176"/>
      <c r="Z187" s="176"/>
      <c r="AA187" s="176"/>
      <c r="AB187" s="13" t="b">
        <f>ISNUMBER(SEARCH($AB$3,X186))</f>
        <v>0</v>
      </c>
      <c r="AC187" s="13" t="b">
        <f>ISNUMBER(SEARCH(AC$3,X186))</f>
        <v>0</v>
      </c>
      <c r="AD187" s="13" t="b">
        <f>ISNUMBER(SEARCH(AD$3,X186))</f>
        <v>0</v>
      </c>
      <c r="AE187" s="13" t="b">
        <f>ISNUMBER(SEARCH(AE$3,Y186))</f>
        <v>0</v>
      </c>
      <c r="AG187" t="str">
        <f>IF(ISERROR(INDEX('CBB ESPN'!$N$4:$N$999,MATCH('CBB ESPN'!S186,'CBB ESPN'!$M$4:$M$999,0)))*1=1,"",INDEX('CBB ESPN'!$N$4:$N$999,MATCH('CBB ESPN'!S186,'CBB ESPN'!$M$4:$M$999,0)))</f>
        <v/>
      </c>
      <c r="AH187" t="str">
        <f>IF(ISERROR(INDEX('CBB ESPN'!$N$4:$N$999,MATCH('CBB ESPN'!T186,'CBB ESPN'!$M$4:$M$999,0)))*1=1,"",INDEX('CBB ESPN'!$N$4:$N$999,MATCH('CBB ESPN'!T186,'CBB ESPN'!$M$4:$M$999,0)))</f>
        <v/>
      </c>
      <c r="AI187" s="13" t="str">
        <f t="shared" si="59"/>
        <v/>
      </c>
      <c r="AJ187" s="13" t="str">
        <f t="shared" si="60"/>
        <v/>
      </c>
      <c r="AK187" s="13" t="str">
        <f>IF(AA186="Flip",AJ187,AI187)</f>
        <v/>
      </c>
      <c r="AL187" s="13" t="str">
        <f>IF(AA186="Flip",AI187,AJ187)</f>
        <v/>
      </c>
      <c r="AM187" s="13" t="str">
        <f t="shared" si="61"/>
        <v/>
      </c>
      <c r="AO187" t="str">
        <f>IF(ISERROR(INDEX('CBB ESPN'!$N$4:$N$999,MATCH('CBB ESPN'!$S186,'CBB ESPN'!$M$4:$M$999,0)))*1=1,"",INDEX('CBB ESPN'!$N$4:$N$999,MATCH('CBB ESPN'!$S186,'CBB ESPN'!$M$4:$M$999,0)))</f>
        <v/>
      </c>
      <c r="AP187" t="str">
        <f>IF(ISERROR(INDEX('CBB ESPN'!$N$4:$N$999,MATCH('CBB ESPN'!$T186,'CBB ESPN'!$M$4:$M$999,0)))*1=1,"",INDEX('CBB ESPN'!$N$4:$N$999,MATCH('CBB ESPN'!$T186,'CBB ESPN'!$M$4:$M$999,0)))</f>
        <v/>
      </c>
      <c r="AQ187" s="13" t="str">
        <f t="shared" si="49"/>
        <v/>
      </c>
      <c r="AR187" s="13" t="str">
        <f t="shared" si="50"/>
        <v/>
      </c>
      <c r="AS187" s="13" t="str">
        <f>IF(AA186="Flip",AR187,AQ187)</f>
        <v/>
      </c>
      <c r="AT187" s="13" t="str">
        <f>IF(AA186="Flip",AQ187,AR187)</f>
        <v/>
      </c>
      <c r="AU187" s="13" t="str">
        <f t="shared" si="51"/>
        <v/>
      </c>
      <c r="AW187" t="str">
        <f>IF(ISERROR(INDEX('CBB ESPN'!$N$4:$N$999,MATCH('CBB ESPN'!$S186,'CBB ESPN'!$M$4:$M$999,0)))*1=1,"",INDEX('CBB ESPN'!$N$4:$N$999,MATCH('CBB ESPN'!$S186,'CBB ESPN'!$M$4:$M$999,0)))</f>
        <v/>
      </c>
      <c r="AX187" t="str">
        <f>IF(ISERROR(INDEX('CBB ESPN'!$N$4:$N$999,MATCH('CBB ESPN'!$T186,'CBB ESPN'!$M$4:$M$999,0)))*1=1,"",INDEX('CBB ESPN'!$N$4:$N$999,MATCH('CBB ESPN'!$T186,'CBB ESPN'!$M$4:$M$999,0)))</f>
        <v/>
      </c>
      <c r="AY187" s="13" t="str">
        <f t="shared" si="57"/>
        <v/>
      </c>
      <c r="AZ187" s="13" t="str">
        <f t="shared" si="58"/>
        <v/>
      </c>
      <c r="BA187" s="13" t="str">
        <f t="shared" si="52"/>
        <v/>
      </c>
      <c r="BB187" s="13" t="str">
        <f t="shared" si="53"/>
        <v/>
      </c>
      <c r="BC187" s="13" t="str">
        <f t="shared" si="54"/>
        <v/>
      </c>
    </row>
    <row r="188" spans="12:55">
      <c r="L188" s="400"/>
      <c r="M188" t="s">
        <v>284</v>
      </c>
      <c r="N188" t="s">
        <v>1392</v>
      </c>
      <c r="O188" t="s">
        <v>1311</v>
      </c>
      <c r="P188" s="13" t="str">
        <f>'CBB Games'!S189</f>
        <v>0 v 0</v>
      </c>
      <c r="Q188" s="173" t="str">
        <f t="shared" si="55"/>
        <v/>
      </c>
      <c r="R188" s="173" t="str">
        <f t="shared" si="56"/>
        <v/>
      </c>
      <c r="S188" s="178"/>
      <c r="T188" s="156"/>
      <c r="U188" s="157"/>
      <c r="V188" s="156"/>
      <c r="W188" s="156"/>
      <c r="X188" s="156"/>
      <c r="Y188" s="174"/>
      <c r="Z188" s="174"/>
      <c r="AA188" s="174"/>
      <c r="AB188" s="13" t="b">
        <f>ISNUMBER(SEARCH($AB$3,X187))</f>
        <v>0</v>
      </c>
      <c r="AC188" s="13" t="b">
        <f>ISNUMBER(SEARCH(AC$3,X187))</f>
        <v>0</v>
      </c>
      <c r="AD188" s="13" t="b">
        <f>ISNUMBER(SEARCH(AD$3,X187))</f>
        <v>0</v>
      </c>
      <c r="AE188" s="13" t="b">
        <f>ISNUMBER(SEARCH(AE$3,Y187))</f>
        <v>0</v>
      </c>
      <c r="AG188" t="str">
        <f>IF(ISERROR(INDEX('CBB ESPN'!$N$4:$N$999,MATCH('CBB ESPN'!S187,'CBB ESPN'!$M$4:$M$999,0)))*1=1,"",INDEX('CBB ESPN'!$N$4:$N$999,MATCH('CBB ESPN'!S187,'CBB ESPN'!$M$4:$M$999,0)))</f>
        <v/>
      </c>
      <c r="AH188" t="str">
        <f>IF(ISERROR(INDEX('CBB ESPN'!$N$4:$N$999,MATCH('CBB ESPN'!T187,'CBB ESPN'!$M$4:$M$999,0)))*1=1,"",INDEX('CBB ESPN'!$N$4:$N$999,MATCH('CBB ESPN'!T187,'CBB ESPN'!$M$4:$M$999,0)))</f>
        <v/>
      </c>
      <c r="AI188" s="13" t="str">
        <f t="shared" si="59"/>
        <v/>
      </c>
      <c r="AJ188" s="13" t="str">
        <f t="shared" si="60"/>
        <v/>
      </c>
      <c r="AK188" s="13" t="str">
        <f>IF(AA187="Flip",AJ188,AI188)</f>
        <v/>
      </c>
      <c r="AL188" s="13" t="str">
        <f>IF(AA187="Flip",AI188,AJ188)</f>
        <v/>
      </c>
      <c r="AM188" s="13" t="str">
        <f t="shared" si="61"/>
        <v/>
      </c>
      <c r="AO188" t="str">
        <f>IF(ISERROR(INDEX('CBB ESPN'!$N$4:$N$999,MATCH('CBB ESPN'!$S187,'CBB ESPN'!$M$4:$M$999,0)))*1=1,"",INDEX('CBB ESPN'!$N$4:$N$999,MATCH('CBB ESPN'!$S187,'CBB ESPN'!$M$4:$M$999,0)))</f>
        <v/>
      </c>
      <c r="AP188" t="str">
        <f>IF(ISERROR(INDEX('CBB ESPN'!$N$4:$N$999,MATCH('CBB ESPN'!$T187,'CBB ESPN'!$M$4:$M$999,0)))*1=1,"",INDEX('CBB ESPN'!$N$4:$N$999,MATCH('CBB ESPN'!$T187,'CBB ESPN'!$M$4:$M$999,0)))</f>
        <v/>
      </c>
      <c r="AQ188" s="13" t="str">
        <f t="shared" si="49"/>
        <v/>
      </c>
      <c r="AR188" s="13" t="str">
        <f t="shared" si="50"/>
        <v/>
      </c>
      <c r="AS188" s="13" t="str">
        <f>IF(AA187="Flip",AR188,AQ188)</f>
        <v/>
      </c>
      <c r="AT188" s="13" t="str">
        <f>IF(AA187="Flip",AQ188,AR188)</f>
        <v/>
      </c>
      <c r="AU188" s="13" t="str">
        <f t="shared" si="51"/>
        <v/>
      </c>
      <c r="AW188" t="str">
        <f>IF(ISERROR(INDEX('CBB ESPN'!$N$4:$N$999,MATCH('CBB ESPN'!$S187,'CBB ESPN'!$M$4:$M$999,0)))*1=1,"",INDEX('CBB ESPN'!$N$4:$N$999,MATCH('CBB ESPN'!$S187,'CBB ESPN'!$M$4:$M$999,0)))</f>
        <v/>
      </c>
      <c r="AX188" t="str">
        <f>IF(ISERROR(INDEX('CBB ESPN'!$N$4:$N$999,MATCH('CBB ESPN'!$T187,'CBB ESPN'!$M$4:$M$999,0)))*1=1,"",INDEX('CBB ESPN'!$N$4:$N$999,MATCH('CBB ESPN'!$T187,'CBB ESPN'!$M$4:$M$999,0)))</f>
        <v/>
      </c>
      <c r="AY188" s="13" t="str">
        <f t="shared" si="57"/>
        <v/>
      </c>
      <c r="AZ188" s="13" t="str">
        <f t="shared" si="58"/>
        <v/>
      </c>
      <c r="BA188" s="13" t="str">
        <f t="shared" si="52"/>
        <v/>
      </c>
      <c r="BB188" s="13" t="str">
        <f t="shared" si="53"/>
        <v/>
      </c>
      <c r="BC188" s="13" t="str">
        <f t="shared" si="54"/>
        <v/>
      </c>
    </row>
    <row r="189" spans="12:55">
      <c r="L189" s="400"/>
      <c r="M189" t="s">
        <v>154</v>
      </c>
      <c r="N189" t="s">
        <v>1419</v>
      </c>
      <c r="O189" t="s">
        <v>1311</v>
      </c>
      <c r="P189" s="13" t="str">
        <f>'CBB Games'!S190</f>
        <v>0 v 0</v>
      </c>
      <c r="Q189" s="173" t="str">
        <f t="shared" si="55"/>
        <v/>
      </c>
      <c r="R189" s="173" t="str">
        <f t="shared" si="56"/>
        <v/>
      </c>
      <c r="S189" s="177"/>
      <c r="T189" s="16"/>
      <c r="U189" s="155"/>
      <c r="V189" s="16"/>
      <c r="W189" s="16"/>
      <c r="X189" s="16"/>
      <c r="Y189" s="176"/>
      <c r="Z189" s="176"/>
      <c r="AA189" s="176"/>
      <c r="AB189" s="13" t="b">
        <f>ISNUMBER(SEARCH($AB$3,X188))</f>
        <v>0</v>
      </c>
      <c r="AC189" s="13" t="b">
        <f>ISNUMBER(SEARCH(AC$3,X188))</f>
        <v>0</v>
      </c>
      <c r="AD189" s="13" t="b">
        <f>ISNUMBER(SEARCH(AD$3,X188))</f>
        <v>0</v>
      </c>
      <c r="AE189" s="13" t="b">
        <f>ISNUMBER(SEARCH(AE$3,Y188))</f>
        <v>0</v>
      </c>
      <c r="AG189" t="str">
        <f>IF(ISERROR(INDEX('CBB ESPN'!$N$4:$N$999,MATCH('CBB ESPN'!S188,'CBB ESPN'!$M$4:$M$999,0)))*1=1,"",INDEX('CBB ESPN'!$N$4:$N$999,MATCH('CBB ESPN'!S188,'CBB ESPN'!$M$4:$M$999,0)))</f>
        <v/>
      </c>
      <c r="AH189" t="str">
        <f>IF(ISERROR(INDEX('CBB ESPN'!$N$4:$N$999,MATCH('CBB ESPN'!T188,'CBB ESPN'!$M$4:$M$999,0)))*1=1,"",INDEX('CBB ESPN'!$N$4:$N$999,MATCH('CBB ESPN'!T188,'CBB ESPN'!$M$4:$M$999,0)))</f>
        <v/>
      </c>
      <c r="AI189" s="13" t="str">
        <f t="shared" si="59"/>
        <v/>
      </c>
      <c r="AJ189" s="13" t="str">
        <f t="shared" si="60"/>
        <v/>
      </c>
      <c r="AK189" s="13" t="str">
        <f>IF(AA188="Flip",AJ189,AI189)</f>
        <v/>
      </c>
      <c r="AL189" s="13" t="str">
        <f>IF(AA188="Flip",AI189,AJ189)</f>
        <v/>
      </c>
      <c r="AM189" s="13" t="str">
        <f t="shared" si="61"/>
        <v/>
      </c>
      <c r="AO189" t="str">
        <f>IF(ISERROR(INDEX('CBB ESPN'!$N$4:$N$999,MATCH('CBB ESPN'!$S188,'CBB ESPN'!$M$4:$M$999,0)))*1=1,"",INDEX('CBB ESPN'!$N$4:$N$999,MATCH('CBB ESPN'!$S188,'CBB ESPN'!$M$4:$M$999,0)))</f>
        <v/>
      </c>
      <c r="AP189" t="str">
        <f>IF(ISERROR(INDEX('CBB ESPN'!$N$4:$N$999,MATCH('CBB ESPN'!$T188,'CBB ESPN'!$M$4:$M$999,0)))*1=1,"",INDEX('CBB ESPN'!$N$4:$N$999,MATCH('CBB ESPN'!$T188,'CBB ESPN'!$M$4:$M$999,0)))</f>
        <v/>
      </c>
      <c r="AQ189" s="13" t="str">
        <f t="shared" si="49"/>
        <v/>
      </c>
      <c r="AR189" s="13" t="str">
        <f t="shared" si="50"/>
        <v/>
      </c>
      <c r="AS189" s="13" t="str">
        <f>IF(AA188="Flip",AR189,AQ189)</f>
        <v/>
      </c>
      <c r="AT189" s="13" t="str">
        <f>IF(AA188="Flip",AQ189,AR189)</f>
        <v/>
      </c>
      <c r="AU189" s="13" t="str">
        <f t="shared" si="51"/>
        <v/>
      </c>
      <c r="AW189" t="str">
        <f>IF(ISERROR(INDEX('CBB ESPN'!$N$4:$N$999,MATCH('CBB ESPN'!$S188,'CBB ESPN'!$M$4:$M$999,0)))*1=1,"",INDEX('CBB ESPN'!$N$4:$N$999,MATCH('CBB ESPN'!$S188,'CBB ESPN'!$M$4:$M$999,0)))</f>
        <v/>
      </c>
      <c r="AX189" t="str">
        <f>IF(ISERROR(INDEX('CBB ESPN'!$N$4:$N$999,MATCH('CBB ESPN'!$T188,'CBB ESPN'!$M$4:$M$999,0)))*1=1,"",INDEX('CBB ESPN'!$N$4:$N$999,MATCH('CBB ESPN'!$T188,'CBB ESPN'!$M$4:$M$999,0)))</f>
        <v/>
      </c>
      <c r="AY189" s="13" t="str">
        <f t="shared" si="57"/>
        <v/>
      </c>
      <c r="AZ189" s="13" t="str">
        <f t="shared" si="58"/>
        <v/>
      </c>
      <c r="BA189" s="13" t="str">
        <f t="shared" si="52"/>
        <v/>
      </c>
      <c r="BB189" s="13" t="str">
        <f t="shared" si="53"/>
        <v/>
      </c>
      <c r="BC189" s="13" t="str">
        <f t="shared" si="54"/>
        <v/>
      </c>
    </row>
    <row r="190" spans="12:55">
      <c r="L190" s="400"/>
      <c r="M190" t="s">
        <v>842</v>
      </c>
      <c r="N190" t="s">
        <v>1381</v>
      </c>
      <c r="O190" t="s">
        <v>1311</v>
      </c>
      <c r="P190" s="13" t="str">
        <f>'CBB Games'!S191</f>
        <v>0 v 0</v>
      </c>
      <c r="Q190" s="173" t="str">
        <f t="shared" si="55"/>
        <v/>
      </c>
      <c r="R190" s="173" t="str">
        <f t="shared" si="56"/>
        <v/>
      </c>
      <c r="S190" s="178"/>
      <c r="T190" s="156"/>
      <c r="U190" s="157"/>
      <c r="V190" s="156"/>
      <c r="W190" s="156"/>
      <c r="X190" s="156"/>
      <c r="Y190" s="174"/>
      <c r="Z190" s="174"/>
      <c r="AA190" s="174"/>
      <c r="AB190" s="13" t="b">
        <f>ISNUMBER(SEARCH($AB$3,X189))</f>
        <v>0</v>
      </c>
      <c r="AC190" s="13" t="b">
        <f>ISNUMBER(SEARCH(AC$3,X189))</f>
        <v>0</v>
      </c>
      <c r="AD190" s="13" t="b">
        <f>ISNUMBER(SEARCH(AD$3,X189))</f>
        <v>0</v>
      </c>
      <c r="AE190" s="13" t="b">
        <f>ISNUMBER(SEARCH(AE$3,Y189))</f>
        <v>0</v>
      </c>
      <c r="AG190" t="str">
        <f>IF(ISERROR(INDEX('CBB ESPN'!$N$4:$N$999,MATCH('CBB ESPN'!S189,'CBB ESPN'!$M$4:$M$999,0)))*1=1,"",INDEX('CBB ESPN'!$N$4:$N$999,MATCH('CBB ESPN'!S189,'CBB ESPN'!$M$4:$M$999,0)))</f>
        <v/>
      </c>
      <c r="AH190" t="str">
        <f>IF(ISERROR(INDEX('CBB ESPN'!$N$4:$N$999,MATCH('CBB ESPN'!T189,'CBB ESPN'!$M$4:$M$999,0)))*1=1,"",INDEX('CBB ESPN'!$N$4:$N$999,MATCH('CBB ESPN'!T189,'CBB ESPN'!$M$4:$M$999,0)))</f>
        <v/>
      </c>
      <c r="AI190" s="13" t="str">
        <f t="shared" si="59"/>
        <v/>
      </c>
      <c r="AJ190" s="13" t="str">
        <f t="shared" si="60"/>
        <v/>
      </c>
      <c r="AK190" s="13" t="str">
        <f>IF(AA189="Flip",AJ190,AI190)</f>
        <v/>
      </c>
      <c r="AL190" s="13" t="str">
        <f>IF(AA189="Flip",AI190,AJ190)</f>
        <v/>
      </c>
      <c r="AM190" s="13" t="str">
        <f t="shared" si="61"/>
        <v/>
      </c>
      <c r="AO190" t="str">
        <f>IF(ISERROR(INDEX('CBB ESPN'!$N$4:$N$999,MATCH('CBB ESPN'!$S189,'CBB ESPN'!$M$4:$M$999,0)))*1=1,"",INDEX('CBB ESPN'!$N$4:$N$999,MATCH('CBB ESPN'!$S189,'CBB ESPN'!$M$4:$M$999,0)))</f>
        <v/>
      </c>
      <c r="AP190" t="str">
        <f>IF(ISERROR(INDEX('CBB ESPN'!$N$4:$N$999,MATCH('CBB ESPN'!$T189,'CBB ESPN'!$M$4:$M$999,0)))*1=1,"",INDEX('CBB ESPN'!$N$4:$N$999,MATCH('CBB ESPN'!$T189,'CBB ESPN'!$M$4:$M$999,0)))</f>
        <v/>
      </c>
      <c r="AQ190" s="13" t="str">
        <f t="shared" si="49"/>
        <v/>
      </c>
      <c r="AR190" s="13" t="str">
        <f t="shared" si="50"/>
        <v/>
      </c>
      <c r="AS190" s="13" t="str">
        <f>IF(AA189="Flip",AR190,AQ190)</f>
        <v/>
      </c>
      <c r="AT190" s="13" t="str">
        <f>IF(AA189="Flip",AQ190,AR190)</f>
        <v/>
      </c>
      <c r="AU190" s="13" t="str">
        <f t="shared" si="51"/>
        <v/>
      </c>
      <c r="AW190" t="str">
        <f>IF(ISERROR(INDEX('CBB ESPN'!$N$4:$N$999,MATCH('CBB ESPN'!$S189,'CBB ESPN'!$M$4:$M$999,0)))*1=1,"",INDEX('CBB ESPN'!$N$4:$N$999,MATCH('CBB ESPN'!$S189,'CBB ESPN'!$M$4:$M$999,0)))</f>
        <v/>
      </c>
      <c r="AX190" t="str">
        <f>IF(ISERROR(INDEX('CBB ESPN'!$N$4:$N$999,MATCH('CBB ESPN'!$T189,'CBB ESPN'!$M$4:$M$999,0)))*1=1,"",INDEX('CBB ESPN'!$N$4:$N$999,MATCH('CBB ESPN'!$T189,'CBB ESPN'!$M$4:$M$999,0)))</f>
        <v/>
      </c>
      <c r="AY190" s="13" t="str">
        <f t="shared" si="57"/>
        <v/>
      </c>
      <c r="AZ190" s="13" t="str">
        <f t="shared" si="58"/>
        <v/>
      </c>
      <c r="BA190" s="13" t="str">
        <f t="shared" si="52"/>
        <v/>
      </c>
      <c r="BB190" s="13" t="str">
        <f t="shared" si="53"/>
        <v/>
      </c>
      <c r="BC190" s="13" t="str">
        <f t="shared" si="54"/>
        <v/>
      </c>
    </row>
    <row r="191" spans="12:55">
      <c r="L191" s="400"/>
      <c r="M191" t="s">
        <v>410</v>
      </c>
      <c r="N191" t="s">
        <v>1381</v>
      </c>
      <c r="O191" t="s">
        <v>1311</v>
      </c>
      <c r="P191" s="13" t="str">
        <f>'CBB Games'!S192</f>
        <v>0 v 0</v>
      </c>
      <c r="Q191" s="173" t="str">
        <f t="shared" si="55"/>
        <v/>
      </c>
      <c r="R191" s="173" t="str">
        <f t="shared" si="56"/>
        <v/>
      </c>
      <c r="S191" s="177"/>
      <c r="T191" s="16"/>
      <c r="U191" s="155"/>
      <c r="V191" s="16"/>
      <c r="W191" s="16"/>
      <c r="X191" s="16"/>
      <c r="Y191" s="176"/>
      <c r="Z191" s="176"/>
      <c r="AA191" s="176"/>
      <c r="AB191" s="13" t="b">
        <f>ISNUMBER(SEARCH($AB$3,X190))</f>
        <v>0</v>
      </c>
      <c r="AC191" s="13" t="b">
        <f>ISNUMBER(SEARCH(AC$3,X190))</f>
        <v>0</v>
      </c>
      <c r="AD191" s="13" t="b">
        <f>ISNUMBER(SEARCH(AD$3,X190))</f>
        <v>0</v>
      </c>
      <c r="AE191" s="13" t="b">
        <f>ISNUMBER(SEARCH(AE$3,Y190))</f>
        <v>0</v>
      </c>
      <c r="AG191" t="str">
        <f>IF(ISERROR(INDEX('CBB ESPN'!$N$4:$N$999,MATCH('CBB ESPN'!S190,'CBB ESPN'!$M$4:$M$999,0)))*1=1,"",INDEX('CBB ESPN'!$N$4:$N$999,MATCH('CBB ESPN'!S190,'CBB ESPN'!$M$4:$M$999,0)))</f>
        <v/>
      </c>
      <c r="AH191" t="str">
        <f>IF(ISERROR(INDEX('CBB ESPN'!$N$4:$N$999,MATCH('CBB ESPN'!T190,'CBB ESPN'!$M$4:$M$999,0)))*1=1,"",INDEX('CBB ESPN'!$N$4:$N$999,MATCH('CBB ESPN'!T190,'CBB ESPN'!$M$4:$M$999,0)))</f>
        <v/>
      </c>
      <c r="AI191" s="13" t="str">
        <f t="shared" si="59"/>
        <v/>
      </c>
      <c r="AJ191" s="13" t="str">
        <f t="shared" si="60"/>
        <v/>
      </c>
      <c r="AK191" s="13" t="str">
        <f>IF(AA190="Flip",AJ191,AI191)</f>
        <v/>
      </c>
      <c r="AL191" s="13" t="str">
        <f>IF(AA190="Flip",AI191,AJ191)</f>
        <v/>
      </c>
      <c r="AM191" s="13" t="str">
        <f t="shared" si="61"/>
        <v/>
      </c>
      <c r="AO191" t="str">
        <f>IF(ISERROR(INDEX('CBB ESPN'!$N$4:$N$999,MATCH('CBB ESPN'!$S190,'CBB ESPN'!$M$4:$M$999,0)))*1=1,"",INDEX('CBB ESPN'!$N$4:$N$999,MATCH('CBB ESPN'!$S190,'CBB ESPN'!$M$4:$M$999,0)))</f>
        <v/>
      </c>
      <c r="AP191" t="str">
        <f>IF(ISERROR(INDEX('CBB ESPN'!$N$4:$N$999,MATCH('CBB ESPN'!$T190,'CBB ESPN'!$M$4:$M$999,0)))*1=1,"",INDEX('CBB ESPN'!$N$4:$N$999,MATCH('CBB ESPN'!$T190,'CBB ESPN'!$M$4:$M$999,0)))</f>
        <v/>
      </c>
      <c r="AQ191" s="13" t="str">
        <f t="shared" si="49"/>
        <v/>
      </c>
      <c r="AR191" s="13" t="str">
        <f t="shared" si="50"/>
        <v/>
      </c>
      <c r="AS191" s="13" t="str">
        <f>IF(AA190="Flip",AR191,AQ191)</f>
        <v/>
      </c>
      <c r="AT191" s="13" t="str">
        <f>IF(AA190="Flip",AQ191,AR191)</f>
        <v/>
      </c>
      <c r="AU191" s="13" t="str">
        <f t="shared" si="51"/>
        <v/>
      </c>
      <c r="AW191" t="str">
        <f>IF(ISERROR(INDEX('CBB ESPN'!$N$4:$N$999,MATCH('CBB ESPN'!$S190,'CBB ESPN'!$M$4:$M$999,0)))*1=1,"",INDEX('CBB ESPN'!$N$4:$N$999,MATCH('CBB ESPN'!$S190,'CBB ESPN'!$M$4:$M$999,0)))</f>
        <v/>
      </c>
      <c r="AX191" t="str">
        <f>IF(ISERROR(INDEX('CBB ESPN'!$N$4:$N$999,MATCH('CBB ESPN'!$T190,'CBB ESPN'!$M$4:$M$999,0)))*1=1,"",INDEX('CBB ESPN'!$N$4:$N$999,MATCH('CBB ESPN'!$T190,'CBB ESPN'!$M$4:$M$999,0)))</f>
        <v/>
      </c>
      <c r="AY191" s="13" t="str">
        <f t="shared" si="57"/>
        <v/>
      </c>
      <c r="AZ191" s="13" t="str">
        <f t="shared" si="58"/>
        <v/>
      </c>
      <c r="BA191" s="13" t="str">
        <f t="shared" si="52"/>
        <v/>
      </c>
      <c r="BB191" s="13" t="str">
        <f t="shared" si="53"/>
        <v/>
      </c>
      <c r="BC191" s="13" t="str">
        <f t="shared" si="54"/>
        <v/>
      </c>
    </row>
    <row r="192" spans="12:55">
      <c r="L192" s="400"/>
      <c r="M192" t="s">
        <v>286</v>
      </c>
      <c r="N192" t="s">
        <v>1403</v>
      </c>
      <c r="O192" t="s">
        <v>1311</v>
      </c>
      <c r="P192" s="13" t="str">
        <f>'CBB Games'!S193</f>
        <v>0 v 0</v>
      </c>
      <c r="Q192" s="173" t="str">
        <f t="shared" si="55"/>
        <v/>
      </c>
      <c r="R192" s="173" t="str">
        <f t="shared" si="56"/>
        <v/>
      </c>
      <c r="S192" s="178"/>
      <c r="T192" s="156"/>
      <c r="U192" s="157"/>
      <c r="V192" s="156"/>
      <c r="W192" s="156"/>
      <c r="X192" s="156"/>
      <c r="Y192" s="174"/>
      <c r="Z192" s="174"/>
      <c r="AA192" s="174"/>
      <c r="AB192" s="13" t="b">
        <f>ISNUMBER(SEARCH($AB$3,X191))</f>
        <v>0</v>
      </c>
      <c r="AC192" s="13" t="b">
        <f>ISNUMBER(SEARCH(AC$3,X191))</f>
        <v>0</v>
      </c>
      <c r="AD192" s="13" t="b">
        <f>ISNUMBER(SEARCH(AD$3,X191))</f>
        <v>0</v>
      </c>
      <c r="AE192" s="13" t="b">
        <f>ISNUMBER(SEARCH(AE$3,Y191))</f>
        <v>0</v>
      </c>
      <c r="AG192" t="str">
        <f>IF(ISERROR(INDEX('CBB ESPN'!$N$4:$N$999,MATCH('CBB ESPN'!S191,'CBB ESPN'!$M$4:$M$999,0)))*1=1,"",INDEX('CBB ESPN'!$N$4:$N$999,MATCH('CBB ESPN'!S191,'CBB ESPN'!$M$4:$M$999,0)))</f>
        <v/>
      </c>
      <c r="AH192" t="str">
        <f>IF(ISERROR(INDEX('CBB ESPN'!$N$4:$N$999,MATCH('CBB ESPN'!T191,'CBB ESPN'!$M$4:$M$999,0)))*1=1,"",INDEX('CBB ESPN'!$N$4:$N$999,MATCH('CBB ESPN'!T191,'CBB ESPN'!$M$4:$M$999,0)))</f>
        <v/>
      </c>
      <c r="AI192" s="13" t="str">
        <f t="shared" si="59"/>
        <v/>
      </c>
      <c r="AJ192" s="13" t="str">
        <f t="shared" si="60"/>
        <v/>
      </c>
      <c r="AK192" s="13" t="str">
        <f>IF(AA191="Flip",AJ192,AI192)</f>
        <v/>
      </c>
      <c r="AL192" s="13" t="str">
        <f>IF(AA191="Flip",AI192,AJ192)</f>
        <v/>
      </c>
      <c r="AM192" s="13" t="str">
        <f t="shared" si="61"/>
        <v/>
      </c>
      <c r="AO192" t="str">
        <f>IF(ISERROR(INDEX('CBB ESPN'!$N$4:$N$999,MATCH('CBB ESPN'!$S191,'CBB ESPN'!$M$4:$M$999,0)))*1=1,"",INDEX('CBB ESPN'!$N$4:$N$999,MATCH('CBB ESPN'!$S191,'CBB ESPN'!$M$4:$M$999,0)))</f>
        <v/>
      </c>
      <c r="AP192" t="str">
        <f>IF(ISERROR(INDEX('CBB ESPN'!$N$4:$N$999,MATCH('CBB ESPN'!$T191,'CBB ESPN'!$M$4:$M$999,0)))*1=1,"",INDEX('CBB ESPN'!$N$4:$N$999,MATCH('CBB ESPN'!$T191,'CBB ESPN'!$M$4:$M$999,0)))</f>
        <v/>
      </c>
      <c r="AQ192" s="13" t="str">
        <f t="shared" si="49"/>
        <v/>
      </c>
      <c r="AR192" s="13" t="str">
        <f t="shared" si="50"/>
        <v/>
      </c>
      <c r="AS192" s="13" t="str">
        <f>IF(AA191="Flip",AR192,AQ192)</f>
        <v/>
      </c>
      <c r="AT192" s="13" t="str">
        <f>IF(AA191="Flip",AQ192,AR192)</f>
        <v/>
      </c>
      <c r="AU192" s="13" t="str">
        <f t="shared" si="51"/>
        <v/>
      </c>
      <c r="AW192" t="str">
        <f>IF(ISERROR(INDEX('CBB ESPN'!$N$4:$N$999,MATCH('CBB ESPN'!$S191,'CBB ESPN'!$M$4:$M$999,0)))*1=1,"",INDEX('CBB ESPN'!$N$4:$N$999,MATCH('CBB ESPN'!$S191,'CBB ESPN'!$M$4:$M$999,0)))</f>
        <v/>
      </c>
      <c r="AX192" t="str">
        <f>IF(ISERROR(INDEX('CBB ESPN'!$N$4:$N$999,MATCH('CBB ESPN'!$T191,'CBB ESPN'!$M$4:$M$999,0)))*1=1,"",INDEX('CBB ESPN'!$N$4:$N$999,MATCH('CBB ESPN'!$T191,'CBB ESPN'!$M$4:$M$999,0)))</f>
        <v/>
      </c>
      <c r="AY192" s="13" t="str">
        <f t="shared" si="57"/>
        <v/>
      </c>
      <c r="AZ192" s="13" t="str">
        <f t="shared" si="58"/>
        <v/>
      </c>
      <c r="BA192" s="13" t="str">
        <f t="shared" si="52"/>
        <v/>
      </c>
      <c r="BB192" s="13" t="str">
        <f t="shared" si="53"/>
        <v/>
      </c>
      <c r="BC192" s="13" t="str">
        <f t="shared" si="54"/>
        <v/>
      </c>
    </row>
    <row r="193" spans="12:55">
      <c r="L193" s="400"/>
      <c r="M193" t="s">
        <v>702</v>
      </c>
      <c r="N193" t="s">
        <v>1403</v>
      </c>
      <c r="O193" t="s">
        <v>1311</v>
      </c>
      <c r="P193" s="13" t="str">
        <f>'CBB Games'!S194</f>
        <v>0 v 0</v>
      </c>
      <c r="Q193" s="173" t="str">
        <f t="shared" si="55"/>
        <v/>
      </c>
      <c r="R193" s="173" t="str">
        <f t="shared" si="56"/>
        <v/>
      </c>
      <c r="S193" s="177"/>
      <c r="T193" s="16"/>
      <c r="U193" s="155"/>
      <c r="V193" s="16"/>
      <c r="W193" s="16"/>
      <c r="X193" s="16"/>
      <c r="Y193" s="176"/>
      <c r="Z193" s="176"/>
      <c r="AA193" s="176"/>
      <c r="AB193" s="13" t="b">
        <f>ISNUMBER(SEARCH($AB$3,X192))</f>
        <v>0</v>
      </c>
      <c r="AC193" s="13" t="b">
        <f>ISNUMBER(SEARCH(AC$3,X192))</f>
        <v>0</v>
      </c>
      <c r="AD193" s="13" t="b">
        <f>ISNUMBER(SEARCH(AD$3,X192))</f>
        <v>0</v>
      </c>
      <c r="AE193" s="13" t="b">
        <f>ISNUMBER(SEARCH(AE$3,Y192))</f>
        <v>0</v>
      </c>
      <c r="AG193" t="str">
        <f>IF(ISERROR(INDEX('CBB ESPN'!$N$4:$N$999,MATCH('CBB ESPN'!S192,'CBB ESPN'!$M$4:$M$999,0)))*1=1,"",INDEX('CBB ESPN'!$N$4:$N$999,MATCH('CBB ESPN'!S192,'CBB ESPN'!$M$4:$M$999,0)))</f>
        <v/>
      </c>
      <c r="AH193" t="str">
        <f>IF(ISERROR(INDEX('CBB ESPN'!$N$4:$N$999,MATCH('CBB ESPN'!T192,'CBB ESPN'!$M$4:$M$999,0)))*1=1,"",INDEX('CBB ESPN'!$N$4:$N$999,MATCH('CBB ESPN'!T192,'CBB ESPN'!$M$4:$M$999,0)))</f>
        <v/>
      </c>
      <c r="AI193" s="13" t="str">
        <f t="shared" si="59"/>
        <v/>
      </c>
      <c r="AJ193" s="13" t="str">
        <f t="shared" si="60"/>
        <v/>
      </c>
      <c r="AK193" s="13" t="str">
        <f>IF(AA192="Flip",AJ193,AI193)</f>
        <v/>
      </c>
      <c r="AL193" s="13" t="str">
        <f>IF(AA192="Flip",AI193,AJ193)</f>
        <v/>
      </c>
      <c r="AM193" s="13" t="str">
        <f t="shared" si="61"/>
        <v/>
      </c>
      <c r="AO193" t="str">
        <f>IF(ISERROR(INDEX('CBB ESPN'!$N$4:$N$999,MATCH('CBB ESPN'!$S192,'CBB ESPN'!$M$4:$M$999,0)))*1=1,"",INDEX('CBB ESPN'!$N$4:$N$999,MATCH('CBB ESPN'!$S192,'CBB ESPN'!$M$4:$M$999,0)))</f>
        <v/>
      </c>
      <c r="AP193" t="str">
        <f>IF(ISERROR(INDEX('CBB ESPN'!$N$4:$N$999,MATCH('CBB ESPN'!$T192,'CBB ESPN'!$M$4:$M$999,0)))*1=1,"",INDEX('CBB ESPN'!$N$4:$N$999,MATCH('CBB ESPN'!$T192,'CBB ESPN'!$M$4:$M$999,0)))</f>
        <v/>
      </c>
      <c r="AQ193" s="13" t="str">
        <f t="shared" si="49"/>
        <v/>
      </c>
      <c r="AR193" s="13" t="str">
        <f t="shared" si="50"/>
        <v/>
      </c>
      <c r="AS193" s="13" t="str">
        <f>IF(AA192="Flip",AR193,AQ193)</f>
        <v/>
      </c>
      <c r="AT193" s="13" t="str">
        <f>IF(AA192="Flip",AQ193,AR193)</f>
        <v/>
      </c>
      <c r="AU193" s="13" t="str">
        <f t="shared" si="51"/>
        <v/>
      </c>
      <c r="AW193" t="str">
        <f>IF(ISERROR(INDEX('CBB ESPN'!$N$4:$N$999,MATCH('CBB ESPN'!$S192,'CBB ESPN'!$M$4:$M$999,0)))*1=1,"",INDEX('CBB ESPN'!$N$4:$N$999,MATCH('CBB ESPN'!$S192,'CBB ESPN'!$M$4:$M$999,0)))</f>
        <v/>
      </c>
      <c r="AX193" t="str">
        <f>IF(ISERROR(INDEX('CBB ESPN'!$N$4:$N$999,MATCH('CBB ESPN'!$T192,'CBB ESPN'!$M$4:$M$999,0)))*1=1,"",INDEX('CBB ESPN'!$N$4:$N$999,MATCH('CBB ESPN'!$T192,'CBB ESPN'!$M$4:$M$999,0)))</f>
        <v/>
      </c>
      <c r="AY193" s="13" t="str">
        <f t="shared" si="57"/>
        <v/>
      </c>
      <c r="AZ193" s="13" t="str">
        <f t="shared" si="58"/>
        <v/>
      </c>
      <c r="BA193" s="13" t="str">
        <f t="shared" si="52"/>
        <v/>
      </c>
      <c r="BB193" s="13" t="str">
        <f t="shared" si="53"/>
        <v/>
      </c>
      <c r="BC193" s="13" t="str">
        <f t="shared" si="54"/>
        <v/>
      </c>
    </row>
    <row r="194" spans="12:55">
      <c r="L194" s="400"/>
      <c r="M194" t="s">
        <v>1275</v>
      </c>
      <c r="N194" t="s">
        <v>1403</v>
      </c>
      <c r="P194" s="13" t="str">
        <f>'CBB Games'!S195</f>
        <v>0 v 0</v>
      </c>
      <c r="Q194" s="173" t="str">
        <f t="shared" si="55"/>
        <v/>
      </c>
      <c r="R194" s="173" t="str">
        <f t="shared" si="56"/>
        <v/>
      </c>
      <c r="S194" s="178"/>
      <c r="T194" s="156"/>
      <c r="U194" s="157"/>
      <c r="V194" s="156"/>
      <c r="W194" s="156"/>
      <c r="X194" s="156"/>
      <c r="Y194" s="174"/>
      <c r="Z194" s="174"/>
      <c r="AA194" s="174"/>
      <c r="AB194" s="13" t="b">
        <f>ISNUMBER(SEARCH($AB$3,X193))</f>
        <v>0</v>
      </c>
      <c r="AC194" s="13" t="b">
        <f>ISNUMBER(SEARCH(AC$3,X193))</f>
        <v>0</v>
      </c>
      <c r="AD194" s="13" t="b">
        <f>ISNUMBER(SEARCH(AD$3,X193))</f>
        <v>0</v>
      </c>
      <c r="AE194" s="13" t="b">
        <f>ISNUMBER(SEARCH(AE$3,Y193))</f>
        <v>0</v>
      </c>
      <c r="AG194" t="str">
        <f>IF(ISERROR(INDEX('CBB ESPN'!$N$4:$N$999,MATCH('CBB ESPN'!S193,'CBB ESPN'!$M$4:$M$999,0)))*1=1,"",INDEX('CBB ESPN'!$N$4:$N$999,MATCH('CBB ESPN'!S193,'CBB ESPN'!$M$4:$M$999,0)))</f>
        <v/>
      </c>
      <c r="AH194" t="str">
        <f>IF(ISERROR(INDEX('CBB ESPN'!$N$4:$N$999,MATCH('CBB ESPN'!T193,'CBB ESPN'!$M$4:$M$999,0)))*1=1,"",INDEX('CBB ESPN'!$N$4:$N$999,MATCH('CBB ESPN'!T193,'CBB ESPN'!$M$4:$M$999,0)))</f>
        <v/>
      </c>
      <c r="AI194" s="13" t="str">
        <f t="shared" si="59"/>
        <v/>
      </c>
      <c r="AJ194" s="13" t="str">
        <f t="shared" si="60"/>
        <v/>
      </c>
      <c r="AK194" s="13" t="str">
        <f>IF(AA193="Flip",AJ194,AI194)</f>
        <v/>
      </c>
      <c r="AL194" s="13" t="str">
        <f>IF(AA193="Flip",AI194,AJ194)</f>
        <v/>
      </c>
      <c r="AM194" s="13" t="str">
        <f t="shared" si="61"/>
        <v/>
      </c>
      <c r="AO194" t="str">
        <f>IF(ISERROR(INDEX('CBB ESPN'!$N$4:$N$999,MATCH('CBB ESPN'!$S193,'CBB ESPN'!$M$4:$M$999,0)))*1=1,"",INDEX('CBB ESPN'!$N$4:$N$999,MATCH('CBB ESPN'!$S193,'CBB ESPN'!$M$4:$M$999,0)))</f>
        <v/>
      </c>
      <c r="AP194" t="str">
        <f>IF(ISERROR(INDEX('CBB ESPN'!$N$4:$N$999,MATCH('CBB ESPN'!$T193,'CBB ESPN'!$M$4:$M$999,0)))*1=1,"",INDEX('CBB ESPN'!$N$4:$N$999,MATCH('CBB ESPN'!$T193,'CBB ESPN'!$M$4:$M$999,0)))</f>
        <v/>
      </c>
      <c r="AQ194" s="13" t="str">
        <f t="shared" si="49"/>
        <v/>
      </c>
      <c r="AR194" s="13" t="str">
        <f t="shared" si="50"/>
        <v/>
      </c>
      <c r="AS194" s="13" t="str">
        <f>IF(AA193="Flip",AR194,AQ194)</f>
        <v/>
      </c>
      <c r="AT194" s="13" t="str">
        <f>IF(AA193="Flip",AQ194,AR194)</f>
        <v/>
      </c>
      <c r="AU194" s="13" t="str">
        <f t="shared" si="51"/>
        <v/>
      </c>
      <c r="AW194" t="str">
        <f>IF(ISERROR(INDEX('CBB ESPN'!$N$4:$N$999,MATCH('CBB ESPN'!$S193,'CBB ESPN'!$M$4:$M$999,0)))*1=1,"",INDEX('CBB ESPN'!$N$4:$N$999,MATCH('CBB ESPN'!$S193,'CBB ESPN'!$M$4:$M$999,0)))</f>
        <v/>
      </c>
      <c r="AX194" t="str">
        <f>IF(ISERROR(INDEX('CBB ESPN'!$N$4:$N$999,MATCH('CBB ESPN'!$T193,'CBB ESPN'!$M$4:$M$999,0)))*1=1,"",INDEX('CBB ESPN'!$N$4:$N$999,MATCH('CBB ESPN'!$T193,'CBB ESPN'!$M$4:$M$999,0)))</f>
        <v/>
      </c>
      <c r="AY194" s="13" t="str">
        <f t="shared" si="57"/>
        <v/>
      </c>
      <c r="AZ194" s="13" t="str">
        <f t="shared" si="58"/>
        <v/>
      </c>
      <c r="BA194" s="13" t="str">
        <f t="shared" si="52"/>
        <v/>
      </c>
      <c r="BB194" s="13" t="str">
        <f t="shared" si="53"/>
        <v/>
      </c>
      <c r="BC194" s="13" t="str">
        <f t="shared" si="54"/>
        <v/>
      </c>
    </row>
    <row r="195" spans="12:55">
      <c r="L195" s="400"/>
      <c r="M195" t="s">
        <v>906</v>
      </c>
      <c r="N195" t="s">
        <v>1244</v>
      </c>
      <c r="O195" t="s">
        <v>1311</v>
      </c>
      <c r="P195" s="13" t="str">
        <f>'CBB Games'!S196</f>
        <v>0 v 0</v>
      </c>
      <c r="Q195" s="173" t="str">
        <f t="shared" ref="Q195:Q200" si="62">IF(ISNUMBER(SEARCH($R$2,S195)),"#","")</f>
        <v/>
      </c>
      <c r="R195" s="173" t="str">
        <f t="shared" ref="R195:R200" si="63">IF(ISNUMBER(SEARCH($R$2,T195)),"#","")</f>
        <v/>
      </c>
      <c r="S195" s="177"/>
      <c r="T195" s="16"/>
      <c r="U195" s="155"/>
      <c r="V195" s="16"/>
      <c r="W195" s="16"/>
      <c r="X195" s="16"/>
      <c r="Y195" s="176"/>
      <c r="Z195" s="176"/>
      <c r="AA195" s="176"/>
      <c r="AB195" s="13" t="b">
        <f>ISNUMBER(SEARCH($AB$3,X194))</f>
        <v>0</v>
      </c>
      <c r="AC195" s="13" t="b">
        <f>ISNUMBER(SEARCH(AC$3,X194))</f>
        <v>0</v>
      </c>
      <c r="AD195" s="13" t="b">
        <f>ISNUMBER(SEARCH(AD$3,X194))</f>
        <v>0</v>
      </c>
      <c r="AE195" s="13" t="b">
        <f>ISNUMBER(SEARCH(AE$3,Y194))</f>
        <v>0</v>
      </c>
      <c r="AG195" t="str">
        <f>IF(ISERROR(INDEX('CBB ESPN'!$N$4:$N$999,MATCH('CBB ESPN'!S194,'CBB ESPN'!$M$4:$M$999,0)))*1=1,"",INDEX('CBB ESPN'!$N$4:$N$999,MATCH('CBB ESPN'!S194,'CBB ESPN'!$M$4:$M$999,0)))</f>
        <v/>
      </c>
      <c r="AH195" t="str">
        <f>IF(ISERROR(INDEX('CBB ESPN'!$N$4:$N$999,MATCH('CBB ESPN'!T194,'CBB ESPN'!$M$4:$M$999,0)))*1=1,"",INDEX('CBB ESPN'!$N$4:$N$999,MATCH('CBB ESPN'!T194,'CBB ESPN'!$M$4:$M$999,0)))</f>
        <v/>
      </c>
      <c r="AI195" s="13" t="str">
        <f t="shared" si="59"/>
        <v/>
      </c>
      <c r="AJ195" s="13" t="str">
        <f t="shared" si="60"/>
        <v/>
      </c>
      <c r="AK195" s="13" t="str">
        <f>IF(AA194="Flip",AJ195,AI195)</f>
        <v/>
      </c>
      <c r="AL195" s="13" t="str">
        <f>IF(AA194="Flip",AI195,AJ195)</f>
        <v/>
      </c>
      <c r="AM195" s="13" t="str">
        <f t="shared" si="61"/>
        <v/>
      </c>
      <c r="AO195" t="str">
        <f>IF(ISERROR(INDEX('CBB ESPN'!$N$4:$N$999,MATCH('CBB ESPN'!$S194,'CBB ESPN'!$M$4:$M$999,0)))*1=1,"",INDEX('CBB ESPN'!$N$4:$N$999,MATCH('CBB ESPN'!$S194,'CBB ESPN'!$M$4:$M$999,0)))</f>
        <v/>
      </c>
      <c r="AP195" t="str">
        <f>IF(ISERROR(INDEX('CBB ESPN'!$N$4:$N$999,MATCH('CBB ESPN'!$T194,'CBB ESPN'!$M$4:$M$999,0)))*1=1,"",INDEX('CBB ESPN'!$N$4:$N$999,MATCH('CBB ESPN'!$T194,'CBB ESPN'!$M$4:$M$999,0)))</f>
        <v/>
      </c>
      <c r="AQ195" s="13" t="str">
        <f t="shared" si="49"/>
        <v/>
      </c>
      <c r="AR195" s="13" t="str">
        <f t="shared" si="50"/>
        <v/>
      </c>
      <c r="AS195" s="13" t="str">
        <f>IF(AA194="Flip",AR195,AQ195)</f>
        <v/>
      </c>
      <c r="AT195" s="13" t="str">
        <f>IF(AA194="Flip",AQ195,AR195)</f>
        <v/>
      </c>
      <c r="AU195" s="13" t="str">
        <f t="shared" si="51"/>
        <v/>
      </c>
      <c r="AW195" t="str">
        <f>IF(ISERROR(INDEX('CBB ESPN'!$N$4:$N$999,MATCH('CBB ESPN'!$S194,'CBB ESPN'!$M$4:$M$999,0)))*1=1,"",INDEX('CBB ESPN'!$N$4:$N$999,MATCH('CBB ESPN'!$S194,'CBB ESPN'!$M$4:$M$999,0)))</f>
        <v/>
      </c>
      <c r="AX195" t="str">
        <f>IF(ISERROR(INDEX('CBB ESPN'!$N$4:$N$999,MATCH('CBB ESPN'!$T194,'CBB ESPN'!$M$4:$M$999,0)))*1=1,"",INDEX('CBB ESPN'!$N$4:$N$999,MATCH('CBB ESPN'!$T194,'CBB ESPN'!$M$4:$M$999,0)))</f>
        <v/>
      </c>
      <c r="AY195" s="13" t="str">
        <f t="shared" si="57"/>
        <v/>
      </c>
      <c r="AZ195" s="13" t="str">
        <f t="shared" si="58"/>
        <v/>
      </c>
      <c r="BA195" s="13" t="str">
        <f t="shared" si="52"/>
        <v/>
      </c>
      <c r="BB195" s="13" t="str">
        <f t="shared" si="53"/>
        <v/>
      </c>
      <c r="BC195" s="13" t="str">
        <f t="shared" si="54"/>
        <v/>
      </c>
    </row>
    <row r="196" spans="12:55">
      <c r="L196" s="400"/>
      <c r="M196" t="s">
        <v>650</v>
      </c>
      <c r="N196" t="s">
        <v>1420</v>
      </c>
      <c r="O196" t="s">
        <v>1311</v>
      </c>
      <c r="P196" s="13" t="str">
        <f>'CBB Games'!S197</f>
        <v>0 v 0</v>
      </c>
      <c r="Q196" s="173" t="str">
        <f t="shared" si="62"/>
        <v/>
      </c>
      <c r="R196" s="173" t="str">
        <f t="shared" si="63"/>
        <v/>
      </c>
      <c r="S196" s="178"/>
      <c r="T196" s="156"/>
      <c r="U196" s="157"/>
      <c r="V196" s="156"/>
      <c r="W196" s="156"/>
      <c r="X196" s="156"/>
      <c r="Y196" s="174"/>
      <c r="Z196" s="174"/>
      <c r="AA196" s="174"/>
      <c r="AB196" s="13" t="b">
        <f>ISNUMBER(SEARCH($AB$3,X195))</f>
        <v>0</v>
      </c>
      <c r="AC196" s="13" t="b">
        <f>ISNUMBER(SEARCH(AC$3,X195))</f>
        <v>0</v>
      </c>
      <c r="AD196" s="13" t="b">
        <f>ISNUMBER(SEARCH(AD$3,X195))</f>
        <v>0</v>
      </c>
      <c r="AE196" s="13" t="b">
        <f>ISNUMBER(SEARCH(AE$3,Y195))</f>
        <v>0</v>
      </c>
      <c r="AG196" t="str">
        <f>IF(ISERROR(INDEX('CBB ESPN'!$N$4:$N$999,MATCH('CBB ESPN'!S195,'CBB ESPN'!$M$4:$M$999,0)))*1=1,"",INDEX('CBB ESPN'!$N$4:$N$999,MATCH('CBB ESPN'!S195,'CBB ESPN'!$M$4:$M$999,0)))</f>
        <v/>
      </c>
      <c r="AH196" t="str">
        <f>IF(ISERROR(INDEX('CBB ESPN'!$N$4:$N$999,MATCH('CBB ESPN'!T195,'CBB ESPN'!$M$4:$M$999,0)))*1=1,"",INDEX('CBB ESPN'!$N$4:$N$999,MATCH('CBB ESPN'!T195,'CBB ESPN'!$M$4:$M$999,0)))</f>
        <v/>
      </c>
      <c r="AI196" s="13" t="str">
        <f t="shared" si="59"/>
        <v/>
      </c>
      <c r="AJ196" s="13" t="str">
        <f t="shared" si="60"/>
        <v/>
      </c>
      <c r="AK196" s="13" t="str">
        <f>IF(AA195="Flip",AJ196,AI196)</f>
        <v/>
      </c>
      <c r="AL196" s="13" t="str">
        <f>IF(AA195="Flip",AI196,AJ196)</f>
        <v/>
      </c>
      <c r="AM196" s="13" t="str">
        <f t="shared" si="61"/>
        <v/>
      </c>
      <c r="AO196" t="str">
        <f>IF(ISERROR(INDEX('CBB ESPN'!$N$4:$N$999,MATCH('CBB ESPN'!$S195,'CBB ESPN'!$M$4:$M$999,0)))*1=1,"",INDEX('CBB ESPN'!$N$4:$N$999,MATCH('CBB ESPN'!$S195,'CBB ESPN'!$M$4:$M$999,0)))</f>
        <v/>
      </c>
      <c r="AP196" t="str">
        <f>IF(ISERROR(INDEX('CBB ESPN'!$N$4:$N$999,MATCH('CBB ESPN'!$T195,'CBB ESPN'!$M$4:$M$999,0)))*1=1,"",INDEX('CBB ESPN'!$N$4:$N$999,MATCH('CBB ESPN'!$T195,'CBB ESPN'!$M$4:$M$999,0)))</f>
        <v/>
      </c>
      <c r="AQ196" s="13" t="str">
        <f t="shared" si="49"/>
        <v/>
      </c>
      <c r="AR196" s="13" t="str">
        <f t="shared" si="50"/>
        <v/>
      </c>
      <c r="AS196" s="13" t="str">
        <f>IF(AA195="Flip",AR196,AQ196)</f>
        <v/>
      </c>
      <c r="AT196" s="13" t="str">
        <f>IF(AA195="Flip",AQ196,AR196)</f>
        <v/>
      </c>
      <c r="AU196" s="13" t="str">
        <f t="shared" si="51"/>
        <v/>
      </c>
      <c r="AW196" t="str">
        <f>IF(ISERROR(INDEX('CBB ESPN'!$N$4:$N$999,MATCH('CBB ESPN'!$S195,'CBB ESPN'!$M$4:$M$999,0)))*1=1,"",INDEX('CBB ESPN'!$N$4:$N$999,MATCH('CBB ESPN'!$S195,'CBB ESPN'!$M$4:$M$999,0)))</f>
        <v/>
      </c>
      <c r="AX196" t="str">
        <f>IF(ISERROR(INDEX('CBB ESPN'!$N$4:$N$999,MATCH('CBB ESPN'!$T195,'CBB ESPN'!$M$4:$M$999,0)))*1=1,"",INDEX('CBB ESPN'!$N$4:$N$999,MATCH('CBB ESPN'!$T195,'CBB ESPN'!$M$4:$M$999,0)))</f>
        <v/>
      </c>
      <c r="AY196" s="13" t="str">
        <f t="shared" si="57"/>
        <v/>
      </c>
      <c r="AZ196" s="13" t="str">
        <f t="shared" si="58"/>
        <v/>
      </c>
      <c r="BA196" s="13" t="str">
        <f t="shared" si="52"/>
        <v/>
      </c>
      <c r="BB196" s="13" t="str">
        <f t="shared" si="53"/>
        <v/>
      </c>
      <c r="BC196" s="13" t="str">
        <f t="shared" si="54"/>
        <v/>
      </c>
    </row>
    <row r="197" spans="12:55">
      <c r="L197" s="400"/>
      <c r="M197" t="s">
        <v>605</v>
      </c>
      <c r="N197" t="s">
        <v>1420</v>
      </c>
      <c r="O197" t="s">
        <v>1311</v>
      </c>
      <c r="P197" s="13" t="str">
        <f>'CBB Games'!S198</f>
        <v>0 v 0</v>
      </c>
      <c r="Q197" s="173" t="str">
        <f t="shared" si="62"/>
        <v/>
      </c>
      <c r="R197" s="173" t="str">
        <f t="shared" si="63"/>
        <v/>
      </c>
      <c r="S197" s="177"/>
      <c r="T197" s="16"/>
      <c r="U197" s="155"/>
      <c r="V197" s="16"/>
      <c r="W197" s="16"/>
      <c r="X197" s="16"/>
      <c r="Y197" s="176"/>
      <c r="Z197" s="176"/>
      <c r="AA197" s="176"/>
      <c r="AB197" s="13" t="b">
        <f>ISNUMBER(SEARCH($AB$3,X196))</f>
        <v>0</v>
      </c>
      <c r="AC197" s="13" t="b">
        <f>ISNUMBER(SEARCH(AC$3,X196))</f>
        <v>0</v>
      </c>
      <c r="AD197" s="13" t="b">
        <f>ISNUMBER(SEARCH(AD$3,X196))</f>
        <v>0</v>
      </c>
      <c r="AE197" s="13" t="b">
        <f>ISNUMBER(SEARCH(AE$3,Y196))</f>
        <v>0</v>
      </c>
      <c r="AG197" t="str">
        <f>IF(ISERROR(INDEX('CBB ESPN'!$N$4:$N$999,MATCH('CBB ESPN'!S196,'CBB ESPN'!$M$4:$M$999,0)))*1=1,"",INDEX('CBB ESPN'!$N$4:$N$999,MATCH('CBB ESPN'!S196,'CBB ESPN'!$M$4:$M$999,0)))</f>
        <v/>
      </c>
      <c r="AH197" t="str">
        <f>IF(ISERROR(INDEX('CBB ESPN'!$N$4:$N$999,MATCH('CBB ESPN'!T196,'CBB ESPN'!$M$4:$M$999,0)))*1=1,"",INDEX('CBB ESPN'!$N$4:$N$999,MATCH('CBB ESPN'!T196,'CBB ESPN'!$M$4:$M$999,0)))</f>
        <v/>
      </c>
      <c r="AI197" s="13" t="str">
        <f t="shared" si="59"/>
        <v/>
      </c>
      <c r="AJ197" s="13" t="str">
        <f t="shared" si="60"/>
        <v/>
      </c>
      <c r="AK197" s="13" t="str">
        <f>IF(AA196="Flip",AJ197,AI197)</f>
        <v/>
      </c>
      <c r="AL197" s="13" t="str">
        <f>IF(AA196="Flip",AI197,AJ197)</f>
        <v/>
      </c>
      <c r="AM197" s="13" t="str">
        <f t="shared" si="61"/>
        <v/>
      </c>
      <c r="AO197" t="str">
        <f>IF(ISERROR(INDEX('CBB ESPN'!$N$4:$N$999,MATCH('CBB ESPN'!$S196,'CBB ESPN'!$M$4:$M$999,0)))*1=1,"",INDEX('CBB ESPN'!$N$4:$N$999,MATCH('CBB ESPN'!$S196,'CBB ESPN'!$M$4:$M$999,0)))</f>
        <v/>
      </c>
      <c r="AP197" t="str">
        <f>IF(ISERROR(INDEX('CBB ESPN'!$N$4:$N$999,MATCH('CBB ESPN'!$T196,'CBB ESPN'!$M$4:$M$999,0)))*1=1,"",INDEX('CBB ESPN'!$N$4:$N$999,MATCH('CBB ESPN'!$T196,'CBB ESPN'!$M$4:$M$999,0)))</f>
        <v/>
      </c>
      <c r="AQ197" s="13" t="str">
        <f t="shared" ref="AQ197:AQ200" si="64">IF(ISNUMBER(SEARCH(AQ$3,AO197)),"Team IL","")</f>
        <v/>
      </c>
      <c r="AR197" s="13" t="str">
        <f t="shared" ref="AR197:AR200" si="65">IF(ISNUMBER(SEARCH(AR$3,AP197)),"Team IL","")</f>
        <v/>
      </c>
      <c r="AS197" s="13" t="str">
        <f>IF(AA196="Flip",AR197,AQ197)</f>
        <v/>
      </c>
      <c r="AT197" s="13" t="str">
        <f>IF(AA196="Flip",AQ197,AR197)</f>
        <v/>
      </c>
      <c r="AU197" s="13" t="str">
        <f t="shared" ref="AU197:AU200" si="66">IF(ISNUMBER(SEARCH("TRUE",AC197)),"Played in IL","")</f>
        <v/>
      </c>
      <c r="AW197" t="str">
        <f>IF(ISERROR(INDEX('CBB ESPN'!$N$4:$N$999,MATCH('CBB ESPN'!$S196,'CBB ESPN'!$M$4:$M$999,0)))*1=1,"",INDEX('CBB ESPN'!$N$4:$N$999,MATCH('CBB ESPN'!$S196,'CBB ESPN'!$M$4:$M$999,0)))</f>
        <v/>
      </c>
      <c r="AX197" t="str">
        <f>IF(ISERROR(INDEX('CBB ESPN'!$N$4:$N$999,MATCH('CBB ESPN'!$T196,'CBB ESPN'!$M$4:$M$999,0)))*1=1,"",INDEX('CBB ESPN'!$N$4:$N$999,MATCH('CBB ESPN'!$T196,'CBB ESPN'!$M$4:$M$999,0)))</f>
        <v/>
      </c>
      <c r="AY197" s="13" t="str">
        <f t="shared" si="57"/>
        <v/>
      </c>
      <c r="AZ197" s="13" t="str">
        <f t="shared" si="58"/>
        <v/>
      </c>
      <c r="BA197" s="13" t="str">
        <f t="shared" ref="BA197:BA200" si="67">IF(AJ197="Flip",AZ197,AY197)</f>
        <v/>
      </c>
      <c r="BB197" s="13" t="str">
        <f t="shared" ref="BB197:BB200" si="68">IF(AJ197="Flip",AY197,AZ197)</f>
        <v/>
      </c>
      <c r="BC197" s="13" t="str">
        <f t="shared" ref="BC197:BC200" si="69">IF(ISNUMBER(SEARCH("TRUE",AD197)),"Played in DC","")</f>
        <v/>
      </c>
    </row>
    <row r="198" spans="12:55">
      <c r="L198" s="400"/>
      <c r="M198" t="s">
        <v>683</v>
      </c>
      <c r="N198" t="s">
        <v>1412</v>
      </c>
      <c r="O198" t="s">
        <v>1311</v>
      </c>
      <c r="P198" s="13" t="str">
        <f>'CBB Games'!S199</f>
        <v>0 v 0</v>
      </c>
      <c r="Q198" s="173" t="str">
        <f t="shared" si="62"/>
        <v/>
      </c>
      <c r="R198" s="173" t="str">
        <f t="shared" si="63"/>
        <v/>
      </c>
      <c r="S198" s="178"/>
      <c r="T198" s="156"/>
      <c r="U198" s="157"/>
      <c r="V198" s="156"/>
      <c r="W198" s="156"/>
      <c r="X198" s="156"/>
      <c r="Y198" s="174"/>
      <c r="Z198" s="174"/>
      <c r="AA198" s="174"/>
      <c r="AB198" s="13" t="b">
        <f>ISNUMBER(SEARCH($AB$3,X197))</f>
        <v>0</v>
      </c>
      <c r="AC198" s="13" t="b">
        <f>ISNUMBER(SEARCH(AC$3,X197))</f>
        <v>0</v>
      </c>
      <c r="AD198" s="13" t="b">
        <f>ISNUMBER(SEARCH(AD$3,X197))</f>
        <v>0</v>
      </c>
      <c r="AE198" s="13" t="b">
        <f>ISNUMBER(SEARCH(AE$3,Y197))</f>
        <v>0</v>
      </c>
      <c r="AG198" t="str">
        <f>IF(ISERROR(INDEX('CBB ESPN'!$N$4:$N$999,MATCH('CBB ESPN'!S197,'CBB ESPN'!$M$4:$M$999,0)))*1=1,"",INDEX('CBB ESPN'!$N$4:$N$999,MATCH('CBB ESPN'!S197,'CBB ESPN'!$M$4:$M$999,0)))</f>
        <v/>
      </c>
      <c r="AH198" t="str">
        <f>IF(ISERROR(INDEX('CBB ESPN'!$N$4:$N$999,MATCH('CBB ESPN'!T197,'CBB ESPN'!$M$4:$M$999,0)))*1=1,"",INDEX('CBB ESPN'!$N$4:$N$999,MATCH('CBB ESPN'!T197,'CBB ESPN'!$M$4:$M$999,0)))</f>
        <v/>
      </c>
      <c r="AI198" s="13" t="str">
        <f t="shared" si="59"/>
        <v/>
      </c>
      <c r="AJ198" s="13" t="str">
        <f t="shared" si="60"/>
        <v/>
      </c>
      <c r="AK198" s="13" t="str">
        <f>IF(AA197="Flip",AJ198,AI198)</f>
        <v/>
      </c>
      <c r="AL198" s="13" t="str">
        <f>IF(AA197="Flip",AI198,AJ198)</f>
        <v/>
      </c>
      <c r="AM198" s="13" t="str">
        <f t="shared" si="61"/>
        <v/>
      </c>
      <c r="AO198" t="str">
        <f>IF(ISERROR(INDEX('CBB ESPN'!$N$4:$N$999,MATCH('CBB ESPN'!$S197,'CBB ESPN'!$M$4:$M$999,0)))*1=1,"",INDEX('CBB ESPN'!$N$4:$N$999,MATCH('CBB ESPN'!$S197,'CBB ESPN'!$M$4:$M$999,0)))</f>
        <v/>
      </c>
      <c r="AP198" t="str">
        <f>IF(ISERROR(INDEX('CBB ESPN'!$N$4:$N$999,MATCH('CBB ESPN'!$T197,'CBB ESPN'!$M$4:$M$999,0)))*1=1,"",INDEX('CBB ESPN'!$N$4:$N$999,MATCH('CBB ESPN'!$T197,'CBB ESPN'!$M$4:$M$999,0)))</f>
        <v/>
      </c>
      <c r="AQ198" s="13" t="str">
        <f t="shared" si="64"/>
        <v/>
      </c>
      <c r="AR198" s="13" t="str">
        <f t="shared" si="65"/>
        <v/>
      </c>
      <c r="AS198" s="13" t="str">
        <f>IF(AA197="Flip",AR198,AQ198)</f>
        <v/>
      </c>
      <c r="AT198" s="13" t="str">
        <f>IF(AA197="Flip",AQ198,AR198)</f>
        <v/>
      </c>
      <c r="AU198" s="13" t="str">
        <f t="shared" si="66"/>
        <v/>
      </c>
      <c r="AW198" t="str">
        <f>IF(ISERROR(INDEX('CBB ESPN'!$N$4:$N$999,MATCH('CBB ESPN'!$S197,'CBB ESPN'!$M$4:$M$999,0)))*1=1,"",INDEX('CBB ESPN'!$N$4:$N$999,MATCH('CBB ESPN'!$S197,'CBB ESPN'!$M$4:$M$999,0)))</f>
        <v/>
      </c>
      <c r="AX198" t="str">
        <f>IF(ISERROR(INDEX('CBB ESPN'!$N$4:$N$999,MATCH('CBB ESPN'!$T197,'CBB ESPN'!$M$4:$M$999,0)))*1=1,"",INDEX('CBB ESPN'!$N$4:$N$999,MATCH('CBB ESPN'!$T197,'CBB ESPN'!$M$4:$M$999,0)))</f>
        <v/>
      </c>
      <c r="AY198" s="13" t="str">
        <f t="shared" si="57"/>
        <v/>
      </c>
      <c r="AZ198" s="13" t="str">
        <f t="shared" si="58"/>
        <v/>
      </c>
      <c r="BA198" s="13" t="str">
        <f t="shared" si="67"/>
        <v/>
      </c>
      <c r="BB198" s="13" t="str">
        <f t="shared" si="68"/>
        <v/>
      </c>
      <c r="BC198" s="13" t="str">
        <f t="shared" si="69"/>
        <v/>
      </c>
    </row>
    <row r="199" spans="12:55">
      <c r="L199" s="400"/>
      <c r="M199" t="s">
        <v>1446</v>
      </c>
      <c r="N199" t="s">
        <v>1407</v>
      </c>
      <c r="O199" t="s">
        <v>1311</v>
      </c>
      <c r="P199" s="13" t="str">
        <f>'CBB Games'!S200</f>
        <v>0 v 0</v>
      </c>
      <c r="Q199" s="173" t="str">
        <f t="shared" si="62"/>
        <v/>
      </c>
      <c r="R199" s="173" t="str">
        <f t="shared" si="63"/>
        <v/>
      </c>
      <c r="S199" s="177"/>
      <c r="T199" s="16"/>
      <c r="U199" s="155"/>
      <c r="V199" s="16"/>
      <c r="W199" s="16"/>
      <c r="X199" s="16"/>
      <c r="Y199" s="176"/>
      <c r="Z199" s="176"/>
      <c r="AA199" s="176"/>
      <c r="AB199" s="13" t="b">
        <f>ISNUMBER(SEARCH($AB$3,X198))</f>
        <v>0</v>
      </c>
      <c r="AC199" s="13" t="b">
        <f>ISNUMBER(SEARCH(AC$3,X198))</f>
        <v>0</v>
      </c>
      <c r="AD199" s="13" t="b">
        <f>ISNUMBER(SEARCH(AD$3,X198))</f>
        <v>0</v>
      </c>
      <c r="AE199" s="13" t="b">
        <f>ISNUMBER(SEARCH(AE$3,Y198))</f>
        <v>0</v>
      </c>
      <c r="AG199" t="str">
        <f>IF(ISERROR(INDEX('CBB ESPN'!$N$4:$N$999,MATCH('CBB ESPN'!S198,'CBB ESPN'!$M$4:$M$999,0)))*1=1,"",INDEX('CBB ESPN'!$N$4:$N$999,MATCH('CBB ESPN'!S198,'CBB ESPN'!$M$4:$M$999,0)))</f>
        <v/>
      </c>
      <c r="AH199" t="str">
        <f>IF(ISERROR(INDEX('CBB ESPN'!$N$4:$N$999,MATCH('CBB ESPN'!T198,'CBB ESPN'!$M$4:$M$999,0)))*1=1,"",INDEX('CBB ESPN'!$N$4:$N$999,MATCH('CBB ESPN'!T198,'CBB ESPN'!$M$4:$M$999,0)))</f>
        <v/>
      </c>
      <c r="AI199" s="13" t="str">
        <f t="shared" si="59"/>
        <v/>
      </c>
      <c r="AJ199" s="13" t="str">
        <f t="shared" si="60"/>
        <v/>
      </c>
      <c r="AK199" s="13" t="str">
        <f>IF(AA198="Flip",AJ199,AI199)</f>
        <v/>
      </c>
      <c r="AL199" s="13" t="str">
        <f>IF(AA198="Flip",AI199,AJ199)</f>
        <v/>
      </c>
      <c r="AM199" s="13" t="str">
        <f t="shared" si="61"/>
        <v/>
      </c>
      <c r="AO199" t="str">
        <f>IF(ISERROR(INDEX('CBB ESPN'!$N$4:$N$999,MATCH('CBB ESPN'!$S198,'CBB ESPN'!$M$4:$M$999,0)))*1=1,"",INDEX('CBB ESPN'!$N$4:$N$999,MATCH('CBB ESPN'!$S198,'CBB ESPN'!$M$4:$M$999,0)))</f>
        <v/>
      </c>
      <c r="AP199" t="str">
        <f>IF(ISERROR(INDEX('CBB ESPN'!$N$4:$N$999,MATCH('CBB ESPN'!$T198,'CBB ESPN'!$M$4:$M$999,0)))*1=1,"",INDEX('CBB ESPN'!$N$4:$N$999,MATCH('CBB ESPN'!$T198,'CBB ESPN'!$M$4:$M$999,0)))</f>
        <v/>
      </c>
      <c r="AQ199" s="13" t="str">
        <f t="shared" si="64"/>
        <v/>
      </c>
      <c r="AR199" s="13" t="str">
        <f t="shared" si="65"/>
        <v/>
      </c>
      <c r="AS199" s="13" t="str">
        <f>IF(AA198="Flip",AR199,AQ199)</f>
        <v/>
      </c>
      <c r="AT199" s="13" t="str">
        <f>IF(AA198="Flip",AQ199,AR199)</f>
        <v/>
      </c>
      <c r="AU199" s="13" t="str">
        <f t="shared" si="66"/>
        <v/>
      </c>
      <c r="AW199" t="str">
        <f>IF(ISERROR(INDEX('CBB ESPN'!$N$4:$N$999,MATCH('CBB ESPN'!$S198,'CBB ESPN'!$M$4:$M$999,0)))*1=1,"",INDEX('CBB ESPN'!$N$4:$N$999,MATCH('CBB ESPN'!$S198,'CBB ESPN'!$M$4:$M$999,0)))</f>
        <v/>
      </c>
      <c r="AX199" t="str">
        <f>IF(ISERROR(INDEX('CBB ESPN'!$N$4:$N$999,MATCH('CBB ESPN'!$T198,'CBB ESPN'!$M$4:$M$999,0)))*1=1,"",INDEX('CBB ESPN'!$N$4:$N$999,MATCH('CBB ESPN'!$T198,'CBB ESPN'!$M$4:$M$999,0)))</f>
        <v/>
      </c>
      <c r="AY199" s="13" t="str">
        <f t="shared" si="57"/>
        <v/>
      </c>
      <c r="AZ199" s="13" t="str">
        <f t="shared" si="58"/>
        <v/>
      </c>
      <c r="BA199" s="13" t="str">
        <f t="shared" si="67"/>
        <v/>
      </c>
      <c r="BB199" s="13" t="str">
        <f t="shared" si="68"/>
        <v/>
      </c>
      <c r="BC199" s="13" t="str">
        <f t="shared" si="69"/>
        <v/>
      </c>
    </row>
    <row r="200" spans="12:55">
      <c r="L200" s="400"/>
      <c r="M200" t="s">
        <v>1367</v>
      </c>
      <c r="N200" t="s">
        <v>1407</v>
      </c>
      <c r="O200" t="s">
        <v>1311</v>
      </c>
      <c r="Q200" s="13" t="str">
        <f t="shared" si="62"/>
        <v/>
      </c>
      <c r="R200" s="13" t="str">
        <f t="shared" si="63"/>
        <v/>
      </c>
      <c r="AB200" s="13" t="b">
        <f>ISNUMBER(SEARCH($AB$3,X199))</f>
        <v>0</v>
      </c>
      <c r="AC200" s="13" t="b">
        <f>ISNUMBER(SEARCH(AC$3,X199))</f>
        <v>0</v>
      </c>
      <c r="AD200" s="13" t="b">
        <f>ISNUMBER(SEARCH(AD$3,X199))</f>
        <v>0</v>
      </c>
      <c r="AE200" s="13" t="b">
        <f>ISNUMBER(SEARCH(AE$3,Y199))</f>
        <v>0</v>
      </c>
      <c r="AG200" t="str">
        <f>IF(ISERROR(INDEX('CBB ESPN'!$N$4:$N$999,MATCH('CBB ESPN'!S199,'CBB ESPN'!$M$4:$M$999,0)))*1=1,"",INDEX('CBB ESPN'!$N$4:$N$999,MATCH('CBB ESPN'!S199,'CBB ESPN'!$M$4:$M$999,0)))</f>
        <v/>
      </c>
      <c r="AH200" t="str">
        <f>IF(ISERROR(INDEX('CBB ESPN'!$N$4:$N$999,MATCH('CBB ESPN'!T199,'CBB ESPN'!$M$4:$M$999,0)))*1=1,"",INDEX('CBB ESPN'!$N$4:$N$999,MATCH('CBB ESPN'!T199,'CBB ESPN'!$M$4:$M$999,0)))</f>
        <v/>
      </c>
      <c r="AI200" s="13" t="str">
        <f t="shared" si="59"/>
        <v/>
      </c>
      <c r="AJ200" s="13" t="str">
        <f t="shared" si="60"/>
        <v/>
      </c>
      <c r="AK200" s="13" t="str">
        <f>IF(AA199="Flip",AJ200,AI200)</f>
        <v/>
      </c>
      <c r="AL200" s="13" t="str">
        <f>IF(AA199="Flip",AI200,AJ200)</f>
        <v/>
      </c>
      <c r="AM200" s="13" t="str">
        <f t="shared" si="61"/>
        <v/>
      </c>
      <c r="AO200" t="str">
        <f>IF(ISERROR(INDEX('CBB ESPN'!$N$4:$N$999,MATCH('CBB ESPN'!$S199,'CBB ESPN'!$M$4:$M$999,0)))*1=1,"",INDEX('CBB ESPN'!$N$4:$N$999,MATCH('CBB ESPN'!$S199,'CBB ESPN'!$M$4:$M$999,0)))</f>
        <v/>
      </c>
      <c r="AP200" t="str">
        <f>IF(ISERROR(INDEX('CBB ESPN'!$N$4:$N$999,MATCH('CBB ESPN'!$T199,'CBB ESPN'!$M$4:$M$999,0)))*1=1,"",INDEX('CBB ESPN'!$N$4:$N$999,MATCH('CBB ESPN'!$T199,'CBB ESPN'!$M$4:$M$999,0)))</f>
        <v/>
      </c>
      <c r="AQ200" s="13" t="str">
        <f t="shared" si="64"/>
        <v/>
      </c>
      <c r="AR200" s="13" t="str">
        <f t="shared" si="65"/>
        <v/>
      </c>
      <c r="AS200" s="13" t="str">
        <f>IF(AA199="Flip",AR200,AQ200)</f>
        <v/>
      </c>
      <c r="AT200" s="13" t="str">
        <f>IF(AA199="Flip",AQ200,AR200)</f>
        <v/>
      </c>
      <c r="AU200" s="13" t="str">
        <f t="shared" si="66"/>
        <v/>
      </c>
      <c r="AW200" t="str">
        <f>IF(ISERROR(INDEX('CBB ESPN'!$N$4:$N$999,MATCH('CBB ESPN'!$S199,'CBB ESPN'!$M$4:$M$999,0)))*1=1,"",INDEX('CBB ESPN'!$N$4:$N$999,MATCH('CBB ESPN'!$S199,'CBB ESPN'!$M$4:$M$999,0)))</f>
        <v/>
      </c>
      <c r="AX200" t="str">
        <f>IF(ISERROR(INDEX('CBB ESPN'!$N$4:$N$999,MATCH('CBB ESPN'!$T199,'CBB ESPN'!$M$4:$M$999,0)))*1=1,"",INDEX('CBB ESPN'!$N$4:$N$999,MATCH('CBB ESPN'!$T199,'CBB ESPN'!$M$4:$M$999,0)))</f>
        <v/>
      </c>
      <c r="AY200" s="13" t="str">
        <f t="shared" si="57"/>
        <v/>
      </c>
      <c r="AZ200" s="13" t="str">
        <f t="shared" si="58"/>
        <v/>
      </c>
      <c r="BA200" s="13" t="str">
        <f t="shared" si="67"/>
        <v/>
      </c>
      <c r="BB200" s="13" t="str">
        <f t="shared" si="68"/>
        <v/>
      </c>
      <c r="BC200" s="13" t="str">
        <f t="shared" si="69"/>
        <v/>
      </c>
    </row>
    <row r="201" spans="12:55">
      <c r="L201" s="400"/>
      <c r="M201" t="s">
        <v>482</v>
      </c>
      <c r="N201" t="s">
        <v>1412</v>
      </c>
      <c r="O201" t="s">
        <v>1311</v>
      </c>
    </row>
    <row r="202" spans="12:55">
      <c r="M202" t="s">
        <v>287</v>
      </c>
      <c r="N202" t="s">
        <v>1407</v>
      </c>
      <c r="O202" t="s">
        <v>1311</v>
      </c>
    </row>
    <row r="203" spans="12:55">
      <c r="M203" t="s">
        <v>1238</v>
      </c>
      <c r="N203" t="s">
        <v>1378</v>
      </c>
      <c r="O203" t="s">
        <v>1311</v>
      </c>
    </row>
    <row r="204" spans="12:55">
      <c r="M204" t="s">
        <v>288</v>
      </c>
      <c r="N204" t="s">
        <v>1408</v>
      </c>
      <c r="O204" t="s">
        <v>1311</v>
      </c>
    </row>
    <row r="205" spans="12:55">
      <c r="M205" t="s">
        <v>1234</v>
      </c>
      <c r="N205" t="s">
        <v>1408</v>
      </c>
      <c r="O205" t="s">
        <v>1311</v>
      </c>
    </row>
    <row r="206" spans="12:55">
      <c r="M206" t="s">
        <v>289</v>
      </c>
      <c r="N206" t="s">
        <v>1306</v>
      </c>
      <c r="O206" t="s">
        <v>1311</v>
      </c>
    </row>
    <row r="207" spans="12:55">
      <c r="M207" t="s">
        <v>855</v>
      </c>
      <c r="N207" t="s">
        <v>1409</v>
      </c>
      <c r="O207" t="s">
        <v>1311</v>
      </c>
    </row>
    <row r="208" spans="12:55">
      <c r="M208" t="s">
        <v>291</v>
      </c>
      <c r="N208" t="s">
        <v>1422</v>
      </c>
      <c r="O208" t="s">
        <v>1311</v>
      </c>
    </row>
    <row r="209" spans="13:15">
      <c r="M209" t="s">
        <v>210</v>
      </c>
      <c r="N209" t="s">
        <v>1416</v>
      </c>
      <c r="O209" t="s">
        <v>1311</v>
      </c>
    </row>
    <row r="210" spans="13:15">
      <c r="M210" t="s">
        <v>777</v>
      </c>
      <c r="N210" t="s">
        <v>1380</v>
      </c>
      <c r="O210" t="s">
        <v>1311</v>
      </c>
    </row>
    <row r="211" spans="13:15">
      <c r="M211" t="s">
        <v>1387</v>
      </c>
      <c r="N211" t="s">
        <v>1416</v>
      </c>
    </row>
    <row r="212" spans="13:15">
      <c r="M212" t="s">
        <v>1066</v>
      </c>
      <c r="N212" t="s">
        <v>1244</v>
      </c>
      <c r="O212" t="s">
        <v>1311</v>
      </c>
    </row>
    <row r="213" spans="13:15">
      <c r="M213" t="s">
        <v>1444</v>
      </c>
      <c r="N213" t="s">
        <v>1415</v>
      </c>
      <c r="O213" t="s">
        <v>1311</v>
      </c>
    </row>
    <row r="214" spans="13:15">
      <c r="M214" t="s">
        <v>1165</v>
      </c>
      <c r="N214" t="s">
        <v>1377</v>
      </c>
      <c r="O214" t="s">
        <v>1311</v>
      </c>
    </row>
    <row r="215" spans="13:15">
      <c r="M215" t="s">
        <v>292</v>
      </c>
      <c r="N215" t="s">
        <v>1378</v>
      </c>
      <c r="O215" t="s">
        <v>1311</v>
      </c>
    </row>
    <row r="216" spans="13:15">
      <c r="M216" t="s">
        <v>1230</v>
      </c>
      <c r="N216" t="s">
        <v>1378</v>
      </c>
      <c r="O216" t="s">
        <v>1311</v>
      </c>
    </row>
    <row r="217" spans="13:15">
      <c r="M217" t="s">
        <v>492</v>
      </c>
      <c r="N217" t="s">
        <v>1378</v>
      </c>
      <c r="O217" t="s">
        <v>1311</v>
      </c>
    </row>
    <row r="218" spans="13:15">
      <c r="M218" t="s">
        <v>997</v>
      </c>
      <c r="N218" t="s">
        <v>1423</v>
      </c>
      <c r="O218" t="s">
        <v>1311</v>
      </c>
    </row>
    <row r="219" spans="13:15">
      <c r="M219" t="s">
        <v>710</v>
      </c>
      <c r="N219" t="s">
        <v>1423</v>
      </c>
      <c r="O219" t="s">
        <v>1311</v>
      </c>
    </row>
    <row r="220" spans="13:15">
      <c r="M220" t="s">
        <v>1276</v>
      </c>
      <c r="N220" t="s">
        <v>1394</v>
      </c>
      <c r="O220" t="s">
        <v>1311</v>
      </c>
    </row>
    <row r="221" spans="13:15">
      <c r="M221" t="s">
        <v>293</v>
      </c>
      <c r="N221" t="s">
        <v>1374</v>
      </c>
      <c r="O221" t="s">
        <v>1311</v>
      </c>
    </row>
    <row r="222" spans="13:15">
      <c r="M222" t="s">
        <v>775</v>
      </c>
      <c r="N222" t="s">
        <v>1396</v>
      </c>
      <c r="O222" t="s">
        <v>1311</v>
      </c>
    </row>
    <row r="223" spans="13:15">
      <c r="M223" t="s">
        <v>486</v>
      </c>
      <c r="N223" t="s">
        <v>1383</v>
      </c>
      <c r="O223" t="s">
        <v>1311</v>
      </c>
    </row>
    <row r="224" spans="13:15">
      <c r="M224" t="s">
        <v>713</v>
      </c>
      <c r="N224" t="s">
        <v>1424</v>
      </c>
      <c r="O224" t="s">
        <v>1311</v>
      </c>
    </row>
    <row r="225" spans="13:15">
      <c r="M225" t="s">
        <v>397</v>
      </c>
      <c r="N225" t="s">
        <v>1307</v>
      </c>
      <c r="O225" t="s">
        <v>1311</v>
      </c>
    </row>
    <row r="226" spans="13:15">
      <c r="M226" t="s">
        <v>705</v>
      </c>
      <c r="N226" t="s">
        <v>1411</v>
      </c>
      <c r="O226" t="s">
        <v>1311</v>
      </c>
    </row>
    <row r="227" spans="13:15">
      <c r="M227" t="s">
        <v>799</v>
      </c>
      <c r="N227" t="s">
        <v>1412</v>
      </c>
      <c r="O227" t="s">
        <v>1311</v>
      </c>
    </row>
    <row r="228" spans="13:15">
      <c r="M228" t="s">
        <v>295</v>
      </c>
      <c r="N228" t="s">
        <v>1307</v>
      </c>
      <c r="O228" t="s">
        <v>1311</v>
      </c>
    </row>
    <row r="229" spans="13:15">
      <c r="M229" t="s">
        <v>1068</v>
      </c>
      <c r="N229" t="s">
        <v>1416</v>
      </c>
      <c r="O229" t="s">
        <v>1311</v>
      </c>
    </row>
    <row r="230" spans="13:15">
      <c r="M230" t="s">
        <v>296</v>
      </c>
      <c r="N230" t="s">
        <v>1393</v>
      </c>
      <c r="O230" t="s">
        <v>1311</v>
      </c>
    </row>
    <row r="231" spans="13:15">
      <c r="M231" t="s">
        <v>177</v>
      </c>
      <c r="N231" t="s">
        <v>1400</v>
      </c>
      <c r="O231" t="s">
        <v>1311</v>
      </c>
    </row>
    <row r="232" spans="13:15">
      <c r="M232" t="s">
        <v>412</v>
      </c>
      <c r="N232" t="s">
        <v>1376</v>
      </c>
      <c r="O232" t="s">
        <v>1311</v>
      </c>
    </row>
    <row r="233" spans="13:15">
      <c r="M233" t="s">
        <v>297</v>
      </c>
      <c r="N233" t="s">
        <v>1376</v>
      </c>
      <c r="O233" t="s">
        <v>1311</v>
      </c>
    </row>
    <row r="234" spans="13:15">
      <c r="M234" t="s">
        <v>1277</v>
      </c>
      <c r="N234" t="s">
        <v>1376</v>
      </c>
    </row>
    <row r="235" spans="13:15">
      <c r="M235" t="s">
        <v>298</v>
      </c>
      <c r="N235" t="s">
        <v>1425</v>
      </c>
      <c r="O235" t="s">
        <v>1311</v>
      </c>
    </row>
    <row r="236" spans="13:15">
      <c r="M236" t="s">
        <v>413</v>
      </c>
      <c r="N236" t="s">
        <v>1425</v>
      </c>
      <c r="O236" t="s">
        <v>1311</v>
      </c>
    </row>
    <row r="237" spans="13:15">
      <c r="M237" t="s">
        <v>299</v>
      </c>
      <c r="N237" t="s">
        <v>1415</v>
      </c>
      <c r="O237" t="s">
        <v>1311</v>
      </c>
    </row>
    <row r="238" spans="13:15">
      <c r="M238" t="s">
        <v>285</v>
      </c>
      <c r="N238" t="s">
        <v>1381</v>
      </c>
      <c r="O238" t="s">
        <v>1311</v>
      </c>
    </row>
    <row r="239" spans="13:15">
      <c r="M239" t="s">
        <v>741</v>
      </c>
      <c r="N239" t="s">
        <v>1425</v>
      </c>
      <c r="O239" t="s">
        <v>1311</v>
      </c>
    </row>
    <row r="240" spans="13:15">
      <c r="M240" t="s">
        <v>300</v>
      </c>
      <c r="N240" t="s">
        <v>1426</v>
      </c>
      <c r="O240" t="s">
        <v>1311</v>
      </c>
    </row>
    <row r="241" spans="13:15">
      <c r="M241" t="s">
        <v>414</v>
      </c>
      <c r="N241" t="s">
        <v>1426</v>
      </c>
      <c r="O241" t="s">
        <v>1311</v>
      </c>
    </row>
    <row r="242" spans="13:15">
      <c r="M242" t="s">
        <v>814</v>
      </c>
      <c r="N242" t="s">
        <v>1426</v>
      </c>
      <c r="O242" t="s">
        <v>1311</v>
      </c>
    </row>
    <row r="243" spans="13:15">
      <c r="M243" t="s">
        <v>424</v>
      </c>
      <c r="N243" t="s">
        <v>1398</v>
      </c>
      <c r="O243" t="s">
        <v>1311</v>
      </c>
    </row>
    <row r="244" spans="13:15">
      <c r="M244" t="s">
        <v>598</v>
      </c>
      <c r="N244" t="s">
        <v>1400</v>
      </c>
      <c r="O244" t="s">
        <v>1311</v>
      </c>
    </row>
    <row r="245" spans="13:15">
      <c r="M245" t="s">
        <v>149</v>
      </c>
      <c r="N245" t="s">
        <v>1398</v>
      </c>
      <c r="O245" t="s">
        <v>1311</v>
      </c>
    </row>
    <row r="246" spans="13:15">
      <c r="M246" t="s">
        <v>436</v>
      </c>
      <c r="N246" t="s">
        <v>1426</v>
      </c>
      <c r="O246" t="s">
        <v>1311</v>
      </c>
    </row>
    <row r="247" spans="13:15">
      <c r="M247" t="s">
        <v>859</v>
      </c>
      <c r="N247" t="s">
        <v>1426</v>
      </c>
      <c r="O247" t="s">
        <v>1311</v>
      </c>
    </row>
    <row r="248" spans="13:15">
      <c r="M248" t="s">
        <v>863</v>
      </c>
      <c r="N248" t="s">
        <v>1374</v>
      </c>
      <c r="O248" t="s">
        <v>1311</v>
      </c>
    </row>
    <row r="249" spans="13:15">
      <c r="M249" t="s">
        <v>756</v>
      </c>
      <c r="N249" t="s">
        <v>1406</v>
      </c>
      <c r="O249" t="s">
        <v>1311</v>
      </c>
    </row>
    <row r="250" spans="13:15">
      <c r="M250" t="s">
        <v>425</v>
      </c>
      <c r="N250" t="s">
        <v>1244</v>
      </c>
    </row>
    <row r="251" spans="13:15">
      <c r="M251" t="s">
        <v>538</v>
      </c>
      <c r="N251" t="s">
        <v>1397</v>
      </c>
      <c r="O251" t="s">
        <v>1311</v>
      </c>
    </row>
    <row r="252" spans="13:15">
      <c r="M252" t="s">
        <v>301</v>
      </c>
      <c r="N252" t="s">
        <v>1393</v>
      </c>
      <c r="O252" t="s">
        <v>1311</v>
      </c>
    </row>
    <row r="253" spans="13:15">
      <c r="M253" t="s">
        <v>1056</v>
      </c>
      <c r="N253" t="s">
        <v>1401</v>
      </c>
      <c r="O253" t="s">
        <v>1311</v>
      </c>
    </row>
    <row r="254" spans="13:15">
      <c r="M254" t="s">
        <v>1097</v>
      </c>
      <c r="N254" t="s">
        <v>1415</v>
      </c>
      <c r="O254" t="s">
        <v>1311</v>
      </c>
    </row>
    <row r="255" spans="13:15">
      <c r="M255" t="s">
        <v>882</v>
      </c>
      <c r="N255" t="s">
        <v>1397</v>
      </c>
      <c r="O255" t="s">
        <v>1311</v>
      </c>
    </row>
    <row r="256" spans="13:15">
      <c r="M256" t="s">
        <v>302</v>
      </c>
      <c r="N256" t="s">
        <v>1374</v>
      </c>
      <c r="O256" t="s">
        <v>1311</v>
      </c>
    </row>
    <row r="257" spans="13:15">
      <c r="M257" t="s">
        <v>1028</v>
      </c>
      <c r="N257" t="s">
        <v>1415</v>
      </c>
      <c r="O257" t="s">
        <v>1311</v>
      </c>
    </row>
    <row r="258" spans="13:15">
      <c r="M258" t="s">
        <v>1080</v>
      </c>
      <c r="N258" t="s">
        <v>1244</v>
      </c>
      <c r="O258" t="s">
        <v>1311</v>
      </c>
    </row>
    <row r="259" spans="13:15">
      <c r="M259" t="s">
        <v>753</v>
      </c>
      <c r="N259" t="s">
        <v>1398</v>
      </c>
      <c r="O259" t="s">
        <v>1311</v>
      </c>
    </row>
    <row r="260" spans="13:15">
      <c r="M260" t="s">
        <v>303</v>
      </c>
      <c r="N260" t="s">
        <v>1244</v>
      </c>
      <c r="O260" t="s">
        <v>1311</v>
      </c>
    </row>
    <row r="261" spans="13:15">
      <c r="M261" t="s">
        <v>536</v>
      </c>
      <c r="N261" t="s">
        <v>1401</v>
      </c>
      <c r="O261" t="s">
        <v>1311</v>
      </c>
    </row>
    <row r="262" spans="13:15">
      <c r="M262" t="s">
        <v>1030</v>
      </c>
      <c r="N262" t="s">
        <v>1400</v>
      </c>
      <c r="O262" t="s">
        <v>1311</v>
      </c>
    </row>
    <row r="263" spans="13:15">
      <c r="M263" t="s">
        <v>848</v>
      </c>
      <c r="N263" t="s">
        <v>1374</v>
      </c>
      <c r="O263" t="s">
        <v>1311</v>
      </c>
    </row>
    <row r="264" spans="13:15">
      <c r="M264" t="s">
        <v>681</v>
      </c>
      <c r="N264" t="s">
        <v>1427</v>
      </c>
      <c r="O264" t="s">
        <v>1311</v>
      </c>
    </row>
    <row r="265" spans="13:15">
      <c r="M265" t="s">
        <v>169</v>
      </c>
      <c r="N265" t="s">
        <v>1400</v>
      </c>
      <c r="O265" t="s">
        <v>1311</v>
      </c>
    </row>
    <row r="266" spans="13:15">
      <c r="M266" t="s">
        <v>415</v>
      </c>
      <c r="N266" t="s">
        <v>1400</v>
      </c>
      <c r="O266" t="s">
        <v>1311</v>
      </c>
    </row>
    <row r="267" spans="13:15">
      <c r="M267" t="s">
        <v>168</v>
      </c>
      <c r="N267" t="s">
        <v>1400</v>
      </c>
      <c r="O267" t="s">
        <v>1311</v>
      </c>
    </row>
    <row r="268" spans="13:15">
      <c r="M268" t="s">
        <v>1443</v>
      </c>
      <c r="N268" t="s">
        <v>1400</v>
      </c>
      <c r="O268" t="s">
        <v>1311</v>
      </c>
    </row>
    <row r="269" spans="13:15">
      <c r="M269" t="s">
        <v>820</v>
      </c>
      <c r="N269" t="s">
        <v>1400</v>
      </c>
      <c r="O269" t="s">
        <v>1311</v>
      </c>
    </row>
    <row r="270" spans="13:15">
      <c r="M270" t="s">
        <v>1279</v>
      </c>
      <c r="N270" t="s">
        <v>1414</v>
      </c>
    </row>
    <row r="271" spans="13:15">
      <c r="M271" t="s">
        <v>744</v>
      </c>
      <c r="N271" t="s">
        <v>1403</v>
      </c>
      <c r="O271" t="s">
        <v>1311</v>
      </c>
    </row>
    <row r="272" spans="13:15">
      <c r="M272" t="s">
        <v>1236</v>
      </c>
      <c r="N272" t="s">
        <v>1413</v>
      </c>
      <c r="O272" t="s">
        <v>1311</v>
      </c>
    </row>
    <row r="273" spans="13:15">
      <c r="M273" t="s">
        <v>511</v>
      </c>
      <c r="N273" t="s">
        <v>1244</v>
      </c>
      <c r="O273" t="s">
        <v>1311</v>
      </c>
    </row>
    <row r="274" spans="13:15">
      <c r="M274" t="s">
        <v>791</v>
      </c>
      <c r="N274" t="s">
        <v>1380</v>
      </c>
    </row>
    <row r="275" spans="13:15">
      <c r="M275" t="s">
        <v>805</v>
      </c>
      <c r="N275" t="s">
        <v>1307</v>
      </c>
      <c r="O275" t="s">
        <v>1311</v>
      </c>
    </row>
    <row r="276" spans="13:15">
      <c r="M276" t="s">
        <v>30</v>
      </c>
      <c r="N276" t="s">
        <v>1374</v>
      </c>
      <c r="O276" t="s">
        <v>1311</v>
      </c>
    </row>
    <row r="277" spans="13:15">
      <c r="M277" t="s">
        <v>1450</v>
      </c>
      <c r="N277" t="s">
        <v>1406</v>
      </c>
      <c r="O277" t="s">
        <v>1311</v>
      </c>
    </row>
    <row r="278" spans="13:15">
      <c r="M278" t="s">
        <v>1087</v>
      </c>
      <c r="N278" t="s">
        <v>1406</v>
      </c>
      <c r="O278" t="s">
        <v>1311</v>
      </c>
    </row>
    <row r="279" spans="13:15">
      <c r="M279" t="s">
        <v>1282</v>
      </c>
      <c r="N279" t="s">
        <v>1400</v>
      </c>
    </row>
    <row r="280" spans="13:15">
      <c r="M280" t="s">
        <v>304</v>
      </c>
      <c r="N280" t="s">
        <v>1377</v>
      </c>
      <c r="O280" t="s">
        <v>1311</v>
      </c>
    </row>
    <row r="281" spans="13:15">
      <c r="M281" t="s">
        <v>305</v>
      </c>
      <c r="N281" t="s">
        <v>1406</v>
      </c>
      <c r="O281" t="s">
        <v>1311</v>
      </c>
    </row>
    <row r="282" spans="13:15">
      <c r="M282" t="s">
        <v>812</v>
      </c>
      <c r="N282" t="s">
        <v>1428</v>
      </c>
      <c r="O282" t="s">
        <v>1311</v>
      </c>
    </row>
    <row r="283" spans="13:15">
      <c r="M283" t="s">
        <v>694</v>
      </c>
      <c r="N283" t="s">
        <v>1428</v>
      </c>
      <c r="O283" t="s">
        <v>1311</v>
      </c>
    </row>
    <row r="284" spans="13:15">
      <c r="M284" t="s">
        <v>306</v>
      </c>
      <c r="N284" t="s">
        <v>1394</v>
      </c>
      <c r="O284" t="s">
        <v>1311</v>
      </c>
    </row>
    <row r="285" spans="13:15">
      <c r="M285" t="s">
        <v>1313</v>
      </c>
      <c r="N285" t="s">
        <v>1416</v>
      </c>
      <c r="O285" t="s">
        <v>1311</v>
      </c>
    </row>
    <row r="286" spans="13:15">
      <c r="M286" t="s">
        <v>1024</v>
      </c>
      <c r="N286" t="s">
        <v>1416</v>
      </c>
      <c r="O286" t="s">
        <v>1311</v>
      </c>
    </row>
    <row r="287" spans="13:15">
      <c r="M287" t="s">
        <v>828</v>
      </c>
      <c r="N287" t="s">
        <v>1307</v>
      </c>
      <c r="O287" t="s">
        <v>1311</v>
      </c>
    </row>
    <row r="288" spans="13:15">
      <c r="M288" t="s">
        <v>307</v>
      </c>
      <c r="N288" t="s">
        <v>1381</v>
      </c>
      <c r="O288" t="s">
        <v>1311</v>
      </c>
    </row>
    <row r="289" spans="13:15">
      <c r="M289" t="s">
        <v>498</v>
      </c>
      <c r="N289" t="s">
        <v>1399</v>
      </c>
      <c r="O289" t="s">
        <v>1311</v>
      </c>
    </row>
    <row r="290" spans="13:15">
      <c r="M290" t="s">
        <v>1390</v>
      </c>
      <c r="N290" t="s">
        <v>1380</v>
      </c>
      <c r="O290" t="s">
        <v>1311</v>
      </c>
    </row>
    <row r="291" spans="13:15">
      <c r="M291" t="s">
        <v>1312</v>
      </c>
      <c r="N291" t="s">
        <v>1380</v>
      </c>
      <c r="O291" t="s">
        <v>1311</v>
      </c>
    </row>
    <row r="292" spans="13:15">
      <c r="M292" t="s">
        <v>1229</v>
      </c>
      <c r="N292" t="s">
        <v>1398</v>
      </c>
      <c r="O292" t="s">
        <v>1311</v>
      </c>
    </row>
    <row r="293" spans="13:15">
      <c r="M293" t="s">
        <v>1237</v>
      </c>
      <c r="N293" t="s">
        <v>1380</v>
      </c>
      <c r="O293" t="s">
        <v>1311</v>
      </c>
    </row>
    <row r="294" spans="13:15">
      <c r="M294" t="s">
        <v>739</v>
      </c>
      <c r="N294" t="s">
        <v>1398</v>
      </c>
      <c r="O294" t="s">
        <v>1311</v>
      </c>
    </row>
    <row r="295" spans="13:15">
      <c r="M295" t="s">
        <v>549</v>
      </c>
      <c r="N295" t="s">
        <v>1403</v>
      </c>
      <c r="O295" t="s">
        <v>1311</v>
      </c>
    </row>
    <row r="296" spans="13:15">
      <c r="M296" t="s">
        <v>590</v>
      </c>
      <c r="N296" t="s">
        <v>1400</v>
      </c>
      <c r="O296" t="s">
        <v>1311</v>
      </c>
    </row>
    <row r="297" spans="13:15">
      <c r="M297" t="s">
        <v>1389</v>
      </c>
      <c r="N297" t="s">
        <v>1244</v>
      </c>
      <c r="O297" t="s">
        <v>1311</v>
      </c>
    </row>
    <row r="298" spans="13:15">
      <c r="M298" t="s">
        <v>308</v>
      </c>
      <c r="N298" t="s">
        <v>1400</v>
      </c>
      <c r="O298" t="s">
        <v>1311</v>
      </c>
    </row>
    <row r="299" spans="13:15">
      <c r="M299" t="s">
        <v>1319</v>
      </c>
      <c r="N299" t="s">
        <v>1374</v>
      </c>
      <c r="O299" t="s">
        <v>1311</v>
      </c>
    </row>
    <row r="300" spans="13:15">
      <c r="M300" t="s">
        <v>1091</v>
      </c>
      <c r="N300" t="s">
        <v>1394</v>
      </c>
      <c r="O300" t="s">
        <v>1311</v>
      </c>
    </row>
    <row r="301" spans="13:15">
      <c r="M301" t="s">
        <v>1293</v>
      </c>
      <c r="N301" t="s">
        <v>1377</v>
      </c>
    </row>
    <row r="302" spans="13:15">
      <c r="M302" t="s">
        <v>535</v>
      </c>
      <c r="N302" t="s">
        <v>1380</v>
      </c>
      <c r="O302" t="s">
        <v>1311</v>
      </c>
    </row>
    <row r="303" spans="13:15">
      <c r="M303" t="s">
        <v>309</v>
      </c>
      <c r="N303" t="s">
        <v>1380</v>
      </c>
      <c r="O303" t="s">
        <v>1311</v>
      </c>
    </row>
    <row r="304" spans="13:15">
      <c r="M304" t="s">
        <v>1372</v>
      </c>
      <c r="N304" t="s">
        <v>1374</v>
      </c>
      <c r="O304" t="s">
        <v>1311</v>
      </c>
    </row>
    <row r="305" spans="13:15">
      <c r="M305" t="s">
        <v>54</v>
      </c>
      <c r="N305" t="s">
        <v>1374</v>
      </c>
      <c r="O305" t="s">
        <v>1311</v>
      </c>
    </row>
    <row r="306" spans="13:15">
      <c r="M306" t="s">
        <v>310</v>
      </c>
      <c r="N306" t="s">
        <v>1398</v>
      </c>
      <c r="O306" t="s">
        <v>1311</v>
      </c>
    </row>
    <row r="307" spans="13:15">
      <c r="M307" t="s">
        <v>211</v>
      </c>
      <c r="N307" t="s">
        <v>1392</v>
      </c>
      <c r="O307" t="s">
        <v>1311</v>
      </c>
    </row>
    <row r="308" spans="13:15">
      <c r="M308" t="s">
        <v>485</v>
      </c>
      <c r="N308" t="s">
        <v>1392</v>
      </c>
      <c r="O308" t="s">
        <v>1311</v>
      </c>
    </row>
    <row r="309" spans="13:15">
      <c r="M309" t="s">
        <v>910</v>
      </c>
      <c r="N309" t="s">
        <v>1392</v>
      </c>
      <c r="O309" t="s">
        <v>1311</v>
      </c>
    </row>
    <row r="310" spans="13:15">
      <c r="M310" t="s">
        <v>721</v>
      </c>
      <c r="N310" t="s">
        <v>1392</v>
      </c>
      <c r="O310" t="s">
        <v>1311</v>
      </c>
    </row>
    <row r="311" spans="13:15">
      <c r="M311" t="s">
        <v>163</v>
      </c>
      <c r="N311" t="s">
        <v>1374</v>
      </c>
      <c r="O311" t="s">
        <v>1311</v>
      </c>
    </row>
    <row r="312" spans="13:15">
      <c r="M312" t="s">
        <v>311</v>
      </c>
      <c r="N312" t="s">
        <v>1374</v>
      </c>
      <c r="O312" t="s">
        <v>1311</v>
      </c>
    </row>
    <row r="313" spans="13:15">
      <c r="M313" t="s">
        <v>880</v>
      </c>
      <c r="N313" t="s">
        <v>1374</v>
      </c>
      <c r="O313" t="s">
        <v>1311</v>
      </c>
    </row>
    <row r="314" spans="13:15">
      <c r="M314" t="s">
        <v>1128</v>
      </c>
      <c r="N314" t="s">
        <v>1374</v>
      </c>
      <c r="O314" t="s">
        <v>1311</v>
      </c>
    </row>
    <row r="315" spans="13:15">
      <c r="M315" t="s">
        <v>417</v>
      </c>
      <c r="N315" t="s">
        <v>1374</v>
      </c>
      <c r="O315" t="s">
        <v>1311</v>
      </c>
    </row>
    <row r="316" spans="13:15">
      <c r="M316" t="s">
        <v>312</v>
      </c>
      <c r="N316" t="s">
        <v>1374</v>
      </c>
      <c r="O316" t="s">
        <v>1311</v>
      </c>
    </row>
    <row r="317" spans="13:15">
      <c r="M317" t="s">
        <v>1231</v>
      </c>
      <c r="N317" t="s">
        <v>1406</v>
      </c>
      <c r="O317" t="s">
        <v>1311</v>
      </c>
    </row>
    <row r="318" spans="13:15">
      <c r="M318" t="s">
        <v>314</v>
      </c>
      <c r="N318" t="s">
        <v>1376</v>
      </c>
      <c r="O318" t="s">
        <v>1311</v>
      </c>
    </row>
    <row r="319" spans="13:15">
      <c r="M319" t="s">
        <v>495</v>
      </c>
      <c r="N319" t="s">
        <v>1407</v>
      </c>
      <c r="O319" t="s">
        <v>1311</v>
      </c>
    </row>
    <row r="320" spans="13:15">
      <c r="M320" t="s">
        <v>315</v>
      </c>
      <c r="N320" t="s">
        <v>1377</v>
      </c>
      <c r="O320" t="s">
        <v>1311</v>
      </c>
    </row>
    <row r="321" spans="13:15">
      <c r="M321" t="s">
        <v>316</v>
      </c>
      <c r="N321" t="s">
        <v>1416</v>
      </c>
      <c r="O321" t="s">
        <v>1311</v>
      </c>
    </row>
    <row r="322" spans="13:15">
      <c r="M322" t="s">
        <v>317</v>
      </c>
      <c r="N322" t="s">
        <v>1425</v>
      </c>
      <c r="O322" t="s">
        <v>1311</v>
      </c>
    </row>
    <row r="323" spans="13:15">
      <c r="M323" t="s">
        <v>1320</v>
      </c>
      <c r="N323" t="s">
        <v>1374</v>
      </c>
      <c r="O323" t="s">
        <v>1311</v>
      </c>
    </row>
    <row r="324" spans="13:15">
      <c r="M324" t="s">
        <v>1232</v>
      </c>
      <c r="N324" t="s">
        <v>1401</v>
      </c>
      <c r="O324" t="s">
        <v>1311</v>
      </c>
    </row>
    <row r="325" spans="13:15">
      <c r="M325" t="s">
        <v>1308</v>
      </c>
      <c r="N325" t="s">
        <v>1396</v>
      </c>
      <c r="O325" t="s">
        <v>1311</v>
      </c>
    </row>
    <row r="326" spans="13:15">
      <c r="M326" t="s">
        <v>565</v>
      </c>
      <c r="N326" t="s">
        <v>1400</v>
      </c>
      <c r="O326" t="s">
        <v>1311</v>
      </c>
    </row>
    <row r="327" spans="13:15">
      <c r="M327" t="s">
        <v>915</v>
      </c>
      <c r="N327" t="s">
        <v>1400</v>
      </c>
      <c r="O327" t="s">
        <v>1311</v>
      </c>
    </row>
    <row r="328" spans="13:15">
      <c r="M328" t="s">
        <v>952</v>
      </c>
      <c r="N328" t="s">
        <v>1400</v>
      </c>
      <c r="O328" t="s">
        <v>1311</v>
      </c>
    </row>
    <row r="329" spans="13:15">
      <c r="M329" t="s">
        <v>61</v>
      </c>
      <c r="N329" t="s">
        <v>1400</v>
      </c>
      <c r="O329" t="s">
        <v>1311</v>
      </c>
    </row>
    <row r="330" spans="13:15">
      <c r="M330" t="s">
        <v>944</v>
      </c>
      <c r="N330" t="s">
        <v>1396</v>
      </c>
      <c r="O330" t="s">
        <v>1311</v>
      </c>
    </row>
    <row r="331" spans="13:15">
      <c r="M331" t="s">
        <v>1370</v>
      </c>
      <c r="N331" t="s">
        <v>1403</v>
      </c>
      <c r="O331" t="s">
        <v>1311</v>
      </c>
    </row>
    <row r="332" spans="13:15">
      <c r="M332" t="s">
        <v>1134</v>
      </c>
      <c r="N332" t="s">
        <v>1378</v>
      </c>
      <c r="O332" t="s">
        <v>1311</v>
      </c>
    </row>
    <row r="333" spans="13:15">
      <c r="M333" t="s">
        <v>1300</v>
      </c>
      <c r="N333" t="s">
        <v>1378</v>
      </c>
      <c r="O333" t="s">
        <v>1311</v>
      </c>
    </row>
    <row r="334" spans="13:15">
      <c r="M334" t="s">
        <v>1301</v>
      </c>
      <c r="N334" t="s">
        <v>1378</v>
      </c>
      <c r="O334" t="s">
        <v>1311</v>
      </c>
    </row>
    <row r="335" spans="13:15">
      <c r="M335" t="s">
        <v>290</v>
      </c>
      <c r="N335" t="s">
        <v>1306</v>
      </c>
      <c r="O335" t="s">
        <v>1311</v>
      </c>
    </row>
    <row r="336" spans="13:15">
      <c r="M336" t="s">
        <v>52</v>
      </c>
      <c r="N336" t="s">
        <v>1400</v>
      </c>
      <c r="O336" t="s">
        <v>1311</v>
      </c>
    </row>
    <row r="337" spans="13:15">
      <c r="M337" t="s">
        <v>692</v>
      </c>
      <c r="N337" t="s">
        <v>1374</v>
      </c>
      <c r="O337" t="s">
        <v>1311</v>
      </c>
    </row>
    <row r="338" spans="13:15">
      <c r="M338" t="s">
        <v>319</v>
      </c>
      <c r="N338" t="s">
        <v>1399</v>
      </c>
      <c r="O338" t="s">
        <v>1311</v>
      </c>
    </row>
    <row r="339" spans="13:15">
      <c r="M339" t="s">
        <v>418</v>
      </c>
      <c r="N339" t="s">
        <v>1399</v>
      </c>
      <c r="O339" t="s">
        <v>1311</v>
      </c>
    </row>
    <row r="340" spans="13:15">
      <c r="M340" t="s">
        <v>867</v>
      </c>
      <c r="N340" t="s">
        <v>1399</v>
      </c>
      <c r="O340" t="s">
        <v>1311</v>
      </c>
    </row>
    <row r="341" spans="13:15">
      <c r="M341" t="s">
        <v>313</v>
      </c>
      <c r="N341" t="s">
        <v>1374</v>
      </c>
      <c r="O341" t="s">
        <v>1311</v>
      </c>
    </row>
    <row r="342" spans="13:15">
      <c r="M342" t="s">
        <v>36</v>
      </c>
      <c r="N342" t="s">
        <v>1374</v>
      </c>
      <c r="O342" t="s">
        <v>1311</v>
      </c>
    </row>
    <row r="343" spans="13:15">
      <c r="M343" t="s">
        <v>1368</v>
      </c>
      <c r="N343" t="s">
        <v>1415</v>
      </c>
      <c r="O343" t="s">
        <v>1311</v>
      </c>
    </row>
    <row r="344" spans="13:15">
      <c r="M344" t="s">
        <v>719</v>
      </c>
      <c r="N344" t="s">
        <v>1393</v>
      </c>
      <c r="O344" t="s">
        <v>1311</v>
      </c>
    </row>
    <row r="345" spans="13:15">
      <c r="M345" t="s">
        <v>320</v>
      </c>
      <c r="N345" t="s">
        <v>1392</v>
      </c>
      <c r="O345" t="s">
        <v>1311</v>
      </c>
    </row>
    <row r="346" spans="13:15">
      <c r="M346" t="s">
        <v>845</v>
      </c>
      <c r="N346" t="s">
        <v>1431</v>
      </c>
      <c r="O346" t="s">
        <v>1311</v>
      </c>
    </row>
    <row r="347" spans="13:15">
      <c r="M347" t="s">
        <v>570</v>
      </c>
      <c r="N347" t="s">
        <v>1398</v>
      </c>
      <c r="O347" t="s">
        <v>1311</v>
      </c>
    </row>
    <row r="348" spans="13:15">
      <c r="M348" t="s">
        <v>321</v>
      </c>
      <c r="N348" t="s">
        <v>1415</v>
      </c>
      <c r="O348" t="s">
        <v>1311</v>
      </c>
    </row>
    <row r="349" spans="13:15">
      <c r="M349" t="s">
        <v>322</v>
      </c>
      <c r="N349" t="s">
        <v>1415</v>
      </c>
      <c r="O349" t="s">
        <v>1311</v>
      </c>
    </row>
    <row r="350" spans="13:15">
      <c r="M350" t="s">
        <v>843</v>
      </c>
      <c r="N350" t="s">
        <v>1415</v>
      </c>
      <c r="O350" t="s">
        <v>1311</v>
      </c>
    </row>
    <row r="351" spans="13:15">
      <c r="M351" t="s">
        <v>508</v>
      </c>
      <c r="N351" t="s">
        <v>1380</v>
      </c>
      <c r="O351" t="s">
        <v>1311</v>
      </c>
    </row>
    <row r="352" spans="13:15">
      <c r="M352" t="s">
        <v>323</v>
      </c>
      <c r="N352" t="s">
        <v>1378</v>
      </c>
      <c r="O352" t="s">
        <v>1311</v>
      </c>
    </row>
    <row r="353" spans="13:15">
      <c r="M353" t="s">
        <v>156</v>
      </c>
      <c r="N353" t="s">
        <v>1413</v>
      </c>
      <c r="O353" t="s">
        <v>1311</v>
      </c>
    </row>
    <row r="354" spans="13:15">
      <c r="M354" t="s">
        <v>419</v>
      </c>
      <c r="N354" t="s">
        <v>1413</v>
      </c>
      <c r="O354" t="s">
        <v>1311</v>
      </c>
    </row>
    <row r="355" spans="13:15">
      <c r="M355" t="s">
        <v>810</v>
      </c>
      <c r="N355" t="s">
        <v>1399</v>
      </c>
      <c r="O355" t="s">
        <v>1311</v>
      </c>
    </row>
    <row r="356" spans="13:15">
      <c r="M356" t="s">
        <v>1303</v>
      </c>
      <c r="N356" t="s">
        <v>1377</v>
      </c>
    </row>
    <row r="357" spans="13:15">
      <c r="M357" t="s">
        <v>1304</v>
      </c>
      <c r="N357" t="s">
        <v>1405</v>
      </c>
    </row>
    <row r="358" spans="13:15">
      <c r="M358" t="s">
        <v>324</v>
      </c>
      <c r="N358" t="s">
        <v>1405</v>
      </c>
      <c r="O358" t="s">
        <v>1311</v>
      </c>
    </row>
    <row r="359" spans="13:15">
      <c r="M359" t="s">
        <v>480</v>
      </c>
      <c r="N359" t="s">
        <v>1378</v>
      </c>
      <c r="O359" t="s">
        <v>1311</v>
      </c>
    </row>
    <row r="360" spans="13:15">
      <c r="M360" t="s">
        <v>483</v>
      </c>
      <c r="N360" t="s">
        <v>1307</v>
      </c>
      <c r="O360" t="s">
        <v>1311</v>
      </c>
    </row>
    <row r="361" spans="13:15">
      <c r="M361" t="s">
        <v>325</v>
      </c>
      <c r="N361" t="s">
        <v>1412</v>
      </c>
      <c r="O361" t="s">
        <v>1311</v>
      </c>
    </row>
    <row r="362" spans="13:15">
      <c r="M362" t="s">
        <v>326</v>
      </c>
      <c r="N362" t="s">
        <v>1402</v>
      </c>
      <c r="O362" t="s">
        <v>1311</v>
      </c>
    </row>
    <row r="363" spans="13:15">
      <c r="M363" t="s">
        <v>726</v>
      </c>
      <c r="N363" t="s">
        <v>1417</v>
      </c>
      <c r="O363" t="s">
        <v>1311</v>
      </c>
    </row>
    <row r="364" spans="13:15">
      <c r="M364" t="s">
        <v>985</v>
      </c>
      <c r="N364" t="s">
        <v>1415</v>
      </c>
      <c r="O364" t="s">
        <v>1311</v>
      </c>
    </row>
    <row r="365" spans="13:15">
      <c r="M365" t="s">
        <v>758</v>
      </c>
      <c r="N365" t="s">
        <v>1406</v>
      </c>
      <c r="O365" t="s">
        <v>1311</v>
      </c>
    </row>
    <row r="366" spans="13:15">
      <c r="M366" t="s">
        <v>327</v>
      </c>
      <c r="N366" t="s">
        <v>1421</v>
      </c>
      <c r="O366" t="s">
        <v>1311</v>
      </c>
    </row>
    <row r="367" spans="13:15">
      <c r="M367" t="s">
        <v>202</v>
      </c>
      <c r="N367" t="s">
        <v>1421</v>
      </c>
      <c r="O367" t="s">
        <v>1311</v>
      </c>
    </row>
    <row r="368" spans="13:15">
      <c r="M368" t="s">
        <v>161</v>
      </c>
      <c r="N368" t="s">
        <v>1421</v>
      </c>
      <c r="O368" t="s">
        <v>1311</v>
      </c>
    </row>
    <row r="369" spans="13:15">
      <c r="M369" t="s">
        <v>499</v>
      </c>
      <c r="N369" t="s">
        <v>1406</v>
      </c>
      <c r="O369" t="s">
        <v>1311</v>
      </c>
    </row>
    <row r="370" spans="13:15">
      <c r="M370" t="s">
        <v>888</v>
      </c>
      <c r="N370" t="s">
        <v>1376</v>
      </c>
      <c r="O370" t="s">
        <v>1311</v>
      </c>
    </row>
    <row r="371" spans="13:15">
      <c r="M371" t="s">
        <v>328</v>
      </c>
      <c r="N371" t="s">
        <v>1432</v>
      </c>
      <c r="O371" t="s">
        <v>1311</v>
      </c>
    </row>
    <row r="372" spans="13:15">
      <c r="M372" t="s">
        <v>531</v>
      </c>
      <c r="N372" t="s">
        <v>1376</v>
      </c>
      <c r="O372" t="s">
        <v>1311</v>
      </c>
    </row>
    <row r="373" spans="13:15">
      <c r="M373" t="s">
        <v>471</v>
      </c>
      <c r="N373" t="s">
        <v>1401</v>
      </c>
    </row>
    <row r="374" spans="13:15">
      <c r="M374" t="s">
        <v>964</v>
      </c>
      <c r="N374" t="s">
        <v>1376</v>
      </c>
      <c r="O374" t="s">
        <v>1311</v>
      </c>
    </row>
    <row r="375" spans="13:15">
      <c r="M375" t="s">
        <v>1317</v>
      </c>
      <c r="N375" t="s">
        <v>1412</v>
      </c>
      <c r="O375" t="s">
        <v>1311</v>
      </c>
    </row>
    <row r="376" spans="13:15">
      <c r="M376" t="s">
        <v>1447</v>
      </c>
      <c r="N376" t="s">
        <v>1400</v>
      </c>
      <c r="O376" t="s">
        <v>1311</v>
      </c>
    </row>
    <row r="377" spans="13:15">
      <c r="M377" t="s">
        <v>1571</v>
      </c>
      <c r="N377" t="s">
        <v>1419</v>
      </c>
      <c r="O377" t="s">
        <v>1311</v>
      </c>
    </row>
    <row r="378" spans="13:15">
      <c r="M378" t="s">
        <v>656</v>
      </c>
      <c r="N378" t="s">
        <v>1398</v>
      </c>
      <c r="O378" t="s">
        <v>1311</v>
      </c>
    </row>
    <row r="379" spans="13:15">
      <c r="M379" t="s">
        <v>1010</v>
      </c>
      <c r="N379" t="s">
        <v>1407</v>
      </c>
      <c r="O379" t="s">
        <v>1311</v>
      </c>
    </row>
    <row r="380" spans="13:15">
      <c r="M380" t="s">
        <v>1576</v>
      </c>
      <c r="N380" t="s">
        <v>1394</v>
      </c>
      <c r="O380" t="s">
        <v>1311</v>
      </c>
    </row>
    <row r="381" spans="13:15">
      <c r="M381" t="s">
        <v>148</v>
      </c>
      <c r="N381" t="s">
        <v>1403</v>
      </c>
      <c r="O381" t="s">
        <v>1311</v>
      </c>
    </row>
    <row r="382" spans="13:15">
      <c r="M382" t="s">
        <v>1579</v>
      </c>
      <c r="N382" t="s">
        <v>1374</v>
      </c>
      <c r="O382" t="s">
        <v>1311</v>
      </c>
    </row>
    <row r="383" spans="13:15">
      <c r="M383" t="s">
        <v>490</v>
      </c>
      <c r="N383" t="s">
        <v>1407</v>
      </c>
      <c r="O383" t="s">
        <v>1311</v>
      </c>
    </row>
    <row r="384" spans="13:15">
      <c r="M384" t="s">
        <v>1683</v>
      </c>
      <c r="N384" t="s">
        <v>1400</v>
      </c>
      <c r="O384" t="s">
        <v>1311</v>
      </c>
    </row>
    <row r="385" spans="13:15">
      <c r="M385" t="s">
        <v>1116</v>
      </c>
      <c r="N385" t="s">
        <v>1415</v>
      </c>
      <c r="O385" t="s">
        <v>1311</v>
      </c>
    </row>
    <row r="386" spans="13:15">
      <c r="M386" t="s">
        <v>1001</v>
      </c>
      <c r="N386" t="s">
        <v>1382</v>
      </c>
      <c r="O386" t="s">
        <v>1311</v>
      </c>
    </row>
    <row r="387" spans="13:15">
      <c r="M387" t="s">
        <v>1697</v>
      </c>
      <c r="N387" t="s">
        <v>1407</v>
      </c>
      <c r="O387" t="s">
        <v>1311</v>
      </c>
    </row>
    <row r="388" spans="13:15">
      <c r="M388" t="s">
        <v>1702</v>
      </c>
      <c r="N388" t="s">
        <v>1381</v>
      </c>
      <c r="O388" t="s">
        <v>1311</v>
      </c>
    </row>
    <row r="389" spans="13:15">
      <c r="M389" t="s">
        <v>1717</v>
      </c>
      <c r="N389" t="s">
        <v>1394</v>
      </c>
    </row>
  </sheetData>
  <mergeCells count="5">
    <mergeCell ref="L3:L201"/>
    <mergeCell ref="Z2:Z3"/>
    <mergeCell ref="AA2:AA3"/>
    <mergeCell ref="R2:R3"/>
    <mergeCell ref="Q2:Q3"/>
  </mergeCells>
  <conditionalFormatting sqref="Q4:R200">
    <cfRule type="containsText" dxfId="15" priority="14" operator="containsText" text="#">
      <formula>NOT(ISERROR(SEARCH("#",Q4)))</formula>
    </cfRule>
  </conditionalFormatting>
  <conditionalFormatting sqref="AI4:AL200">
    <cfRule type="containsText" dxfId="14" priority="12" operator="containsText" text="Team NJ">
      <formula>NOT(ISERROR(SEARCH("Team NJ",AI4)))</formula>
    </cfRule>
  </conditionalFormatting>
  <conditionalFormatting sqref="AM4:AM200">
    <cfRule type="containsText" dxfId="13" priority="11" operator="containsText" text="Played in NJ">
      <formula>NOT(ISERROR(SEARCH("Played in NJ",AM4)))</formula>
    </cfRule>
  </conditionalFormatting>
  <conditionalFormatting sqref="AU4:AU200">
    <cfRule type="containsText" dxfId="12" priority="7" operator="containsText" text="Played in IL">
      <formula>NOT(ISERROR(SEARCH("Played in IL",AU4)))</formula>
    </cfRule>
  </conditionalFormatting>
  <conditionalFormatting sqref="AQ4:AT200">
    <cfRule type="containsText" dxfId="11" priority="6" operator="containsText" text="Team IL">
      <formula>NOT(ISERROR(SEARCH("Team IL",AQ4)))</formula>
    </cfRule>
  </conditionalFormatting>
  <conditionalFormatting sqref="BC4:BC200">
    <cfRule type="containsText" dxfId="10" priority="5" operator="containsText" text="Played in DC">
      <formula>NOT(ISERROR(SEARCH("Played in DC",BC4)))</formula>
    </cfRule>
  </conditionalFormatting>
  <conditionalFormatting sqref="AY4:BB200">
    <cfRule type="containsText" dxfId="9" priority="4" operator="containsText" text="Team DC">
      <formula>NOT(ISERROR(SEARCH("Team DC",AY4)))</formula>
    </cfRule>
  </conditionalFormatting>
  <conditionalFormatting sqref="AB1:AE1048576">
    <cfRule type="containsText" dxfId="8" priority="2" operator="containsText" text="FALSE">
      <formula>NOT(ISERROR(SEARCH("FALSE",AB1)))</formula>
    </cfRule>
    <cfRule type="containsText" dxfId="7" priority="3" operator="containsText" text="TRUE">
      <formula>NOT(ISERROR(SEARCH("TRUE",AB1)))</formula>
    </cfRule>
  </conditionalFormatting>
  <conditionalFormatting sqref="S1:T1048576">
    <cfRule type="containsText" dxfId="6" priority="1" operator="containsText" text="TBD">
      <formula>NOT(ISERROR(SEARCH("TBD",S1)))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12E120-F445-43A6-B1A0-546200B52D29}">
          <x14:formula1>
            <xm:f>'CBB S2'!$A$1</xm:f>
          </x14:formula1>
          <xm:sqref>Y5:Y199</xm:sqref>
        </x14:dataValidation>
        <x14:dataValidation type="list" allowBlank="1" showInputMessage="1" showErrorMessage="1" xr:uid="{39101856-9EB2-4FC6-B5C6-72976102012E}">
          <x14:formula1>
            <xm:f>'CBB S2'!$C$1</xm:f>
          </x14:formula1>
          <xm:sqref>AA5:AA199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AFA1-2F55-49F6-B881-C792C36F5392}">
  <dimension ref="A2:BO399"/>
  <sheetViews>
    <sheetView topLeftCell="A16" workbookViewId="0">
      <selection activeCell="B390" sqref="B390"/>
    </sheetView>
  </sheetViews>
  <sheetFormatPr defaultRowHeight="15"/>
  <cols>
    <col min="1" max="2" width="20.5703125" bestFit="1" customWidth="1"/>
    <col min="5" max="6" width="15" customWidth="1"/>
    <col min="7" max="7" width="2.85546875" customWidth="1"/>
    <col min="10" max="10" width="2.85546875" customWidth="1"/>
    <col min="11" max="15" width="5.42578125" customWidth="1"/>
    <col min="17" max="17" width="24.140625" bestFit="1" customWidth="1"/>
    <col min="20" max="21" width="4.140625" style="13" customWidth="1"/>
    <col min="23" max="23" width="9.140625" style="13"/>
    <col min="24" max="24" width="10.42578125" style="135" bestFit="1" customWidth="1"/>
    <col min="25" max="25" width="20.28515625" style="137" customWidth="1"/>
    <col min="26" max="26" width="11" style="13" customWidth="1"/>
    <col min="27" max="28" width="9.140625" style="13"/>
    <col min="30" max="31" width="9.140625" style="13"/>
    <col min="32" max="32" width="9.140625" style="135"/>
    <col min="33" max="33" width="9.140625" style="137"/>
    <col min="34" max="38" width="9.140625" style="13"/>
    <col min="43" max="44" width="9.140625" style="13"/>
    <col min="45" max="45" width="9.140625" style="135"/>
    <col min="46" max="46" width="9.140625" style="139"/>
    <col min="47" max="51" width="9.140625" style="13"/>
    <col min="56" max="57" width="9.140625" style="13"/>
    <col min="58" max="58" width="9.140625" style="135"/>
    <col min="59" max="59" width="9.140625" style="139"/>
    <col min="60" max="60" width="11.7109375" style="13" bestFit="1" customWidth="1"/>
    <col min="61" max="64" width="9.140625" style="13"/>
  </cols>
  <sheetData>
    <row r="2" spans="1:67">
      <c r="V2" t="s">
        <v>1306</v>
      </c>
      <c r="W2" s="13" t="s">
        <v>1306</v>
      </c>
      <c r="X2" s="13" t="s">
        <v>1306</v>
      </c>
      <c r="Y2" s="137" t="s">
        <v>1306</v>
      </c>
      <c r="Z2" s="13" t="s">
        <v>1306</v>
      </c>
      <c r="AA2" s="13" t="s">
        <v>1306</v>
      </c>
      <c r="AB2" s="13" t="s">
        <v>546</v>
      </c>
      <c r="AD2" s="13" t="s">
        <v>1244</v>
      </c>
      <c r="AE2" s="13" t="s">
        <v>1244</v>
      </c>
      <c r="AF2" s="135" t="s">
        <v>1244</v>
      </c>
      <c r="AG2" s="138" t="s">
        <v>1244</v>
      </c>
      <c r="AH2" s="13" t="s">
        <v>1244</v>
      </c>
      <c r="AI2" s="13" t="s">
        <v>1244</v>
      </c>
      <c r="AJ2" s="13" t="s">
        <v>546</v>
      </c>
      <c r="AK2" s="13" t="s">
        <v>546</v>
      </c>
      <c r="AL2" s="13" t="s">
        <v>1244</v>
      </c>
      <c r="AM2" s="138" t="s">
        <v>1244</v>
      </c>
      <c r="AN2" s="13" t="s">
        <v>1244</v>
      </c>
      <c r="AO2" s="13" t="s">
        <v>1244</v>
      </c>
      <c r="AQ2" s="13" t="s">
        <v>1307</v>
      </c>
      <c r="AR2" s="13" t="s">
        <v>1307</v>
      </c>
      <c r="AS2" s="135" t="s">
        <v>1307</v>
      </c>
      <c r="AT2" s="140" t="s">
        <v>1307</v>
      </c>
      <c r="AU2" s="13" t="s">
        <v>1307</v>
      </c>
      <c r="AV2" s="13" t="s">
        <v>1307</v>
      </c>
      <c r="AW2" s="13" t="s">
        <v>546</v>
      </c>
      <c r="AX2" s="13" t="s">
        <v>546</v>
      </c>
      <c r="AY2" s="13" t="s">
        <v>1307</v>
      </c>
      <c r="AZ2" s="138" t="s">
        <v>1307</v>
      </c>
      <c r="BA2" s="13" t="s">
        <v>1307</v>
      </c>
      <c r="BB2" s="13" t="s">
        <v>1307</v>
      </c>
      <c r="BD2" s="13" t="s">
        <v>1382</v>
      </c>
      <c r="BE2" s="13" t="s">
        <v>1382</v>
      </c>
      <c r="BF2" s="13" t="s">
        <v>1382</v>
      </c>
      <c r="BG2" s="13" t="s">
        <v>1382</v>
      </c>
      <c r="BH2" s="13" t="s">
        <v>1382</v>
      </c>
      <c r="BI2" s="13" t="s">
        <v>1382</v>
      </c>
      <c r="BJ2" s="13" t="s">
        <v>1382</v>
      </c>
      <c r="BK2" s="13" t="s">
        <v>1382</v>
      </c>
      <c r="BL2" s="13" t="s">
        <v>1382</v>
      </c>
      <c r="BM2" s="13" t="s">
        <v>1382</v>
      </c>
      <c r="BN2" s="13" t="s">
        <v>1382</v>
      </c>
      <c r="BO2" s="13" t="s">
        <v>1382</v>
      </c>
    </row>
    <row r="3" spans="1:67">
      <c r="A3" t="s">
        <v>1233</v>
      </c>
      <c r="B3" t="s">
        <v>1324</v>
      </c>
      <c r="C3" t="s">
        <v>1325</v>
      </c>
      <c r="E3" t="s">
        <v>1326</v>
      </c>
      <c r="F3" t="s">
        <v>1327</v>
      </c>
      <c r="V3" s="13" t="s">
        <v>1242</v>
      </c>
      <c r="W3" s="13" t="s">
        <v>1240</v>
      </c>
      <c r="X3" s="135" t="s">
        <v>1321</v>
      </c>
      <c r="Y3" s="137" t="s">
        <v>1322</v>
      </c>
      <c r="Z3" s="13" t="s">
        <v>747</v>
      </c>
      <c r="AA3" s="13" t="s">
        <v>1323</v>
      </c>
      <c r="AB3" s="13" t="s">
        <v>1335</v>
      </c>
      <c r="AD3" s="13" t="s">
        <v>1242</v>
      </c>
      <c r="AE3" s="13" t="s">
        <v>1240</v>
      </c>
      <c r="AF3" s="135" t="s">
        <v>1321</v>
      </c>
      <c r="AG3" s="139" t="s">
        <v>1322</v>
      </c>
      <c r="AH3" s="13" t="s">
        <v>747</v>
      </c>
      <c r="AI3" s="13" t="s">
        <v>1323</v>
      </c>
      <c r="AJ3" s="13" t="s">
        <v>1335</v>
      </c>
      <c r="AK3" s="13" t="s">
        <v>1335</v>
      </c>
      <c r="AL3" s="13" t="s">
        <v>1364</v>
      </c>
      <c r="AM3" s="13" t="s">
        <v>1343</v>
      </c>
      <c r="AN3" t="s">
        <v>1341</v>
      </c>
      <c r="AO3" t="s">
        <v>1342</v>
      </c>
      <c r="AQ3" s="13" t="s">
        <v>1242</v>
      </c>
      <c r="AR3" s="13">
        <v>1</v>
      </c>
      <c r="AS3" s="135" t="s">
        <v>1321</v>
      </c>
      <c r="AT3" s="141" t="s">
        <v>1322</v>
      </c>
      <c r="AU3" s="13" t="s">
        <v>747</v>
      </c>
      <c r="AV3" s="13" t="s">
        <v>1323</v>
      </c>
      <c r="AW3" s="13" t="s">
        <v>1335</v>
      </c>
      <c r="AX3" s="13" t="s">
        <v>1335</v>
      </c>
      <c r="AY3" s="13" t="s">
        <v>1364</v>
      </c>
      <c r="AZ3" s="13" t="s">
        <v>1353</v>
      </c>
      <c r="BA3" t="s">
        <v>1354</v>
      </c>
      <c r="BB3" t="s">
        <v>1355</v>
      </c>
      <c r="BD3" s="13" t="s">
        <v>1242</v>
      </c>
      <c r="BE3" s="13">
        <v>1</v>
      </c>
      <c r="BF3" s="135" t="s">
        <v>1321</v>
      </c>
      <c r="BG3" s="141" t="s">
        <v>1322</v>
      </c>
      <c r="BH3" s="13" t="s">
        <v>747</v>
      </c>
      <c r="BI3" s="13" t="s">
        <v>1323</v>
      </c>
      <c r="BJ3" s="13" t="s">
        <v>1335</v>
      </c>
      <c r="BK3" s="13" t="s">
        <v>1335</v>
      </c>
      <c r="BL3" s="13" t="s">
        <v>1364</v>
      </c>
      <c r="BM3" s="13" t="s">
        <v>1439</v>
      </c>
      <c r="BN3" t="s">
        <v>1437</v>
      </c>
      <c r="BO3" t="s">
        <v>1438</v>
      </c>
    </row>
    <row r="4" spans="1:67">
      <c r="A4" t="str">
        <f>'CBB ESPN'!M4</f>
        <v>Abilene Christian</v>
      </c>
      <c r="B4" t="s">
        <v>940</v>
      </c>
      <c r="C4">
        <v>23</v>
      </c>
      <c r="E4">
        <f>IF(ISERROR(INDEX($B$4:$B$999,MATCH('CBB ESPN'!S4,'CBB Games'!$A$4:$A$999,0)))*1=1,"",INDEX('CBB Games'!$B$4:$B$999,MATCH('CBB ESPN'!S4,'CBB Games'!$A$4:$A$999,0)))</f>
        <v>0</v>
      </c>
      <c r="F4">
        <f>IF(ISERROR(INDEX($B$4:$B$999,MATCH('CBB ESPN'!T4,'CBB Games'!$A$4:$A$999,0)))*1=1,"",INDEX('CBB Games'!$B$4:$B$999,MATCH('CBB ESPN'!T4,'CBB Games'!$A$4:$A$999,0)))</f>
        <v>0</v>
      </c>
      <c r="G4" t="s">
        <v>62</v>
      </c>
      <c r="H4">
        <f>IF(ISERROR(INDEX($C$4:$C$999,MATCH('CBB ESPN'!S4,'CBB Games'!$A$4:$A$999,0)))*1=1,"",INDEX('CBB Games'!$C$4:$C$999,MATCH('CBB ESPN'!S4,'CBB Games'!$A$4:$A$999,0)))</f>
        <v>0</v>
      </c>
      <c r="I4">
        <f>IF(ISERROR(INDEX($C$4:$C$999,MATCH('CBB ESPN'!T4,'CBB Games'!$A$4:$A$999,0)))*1=1,"",INDEX('CBB Games'!$C$4:$C$999,MATCH('CBB ESPN'!T4,'CBB Games'!$A$4:$A$999,0)))</f>
        <v>0</v>
      </c>
      <c r="K4">
        <f>IF('CBB ESPN'!$AA4="Flip",'CBB Games'!F4,'CBB Games'!E4)</f>
        <v>0</v>
      </c>
      <c r="L4">
        <f>IF('CBB ESPN'!$AA4="Flip",'CBB Games'!E4,'CBB Games'!F4)</f>
        <v>0</v>
      </c>
      <c r="N4">
        <f>IF('CBB ESPN'!$AA4="Flip",'CBB Games'!I4,'CBB Games'!H4)</f>
        <v>0</v>
      </c>
      <c r="O4">
        <f>IF('CBB ESPN'!$AA4="Flip",'CBB Games'!H4,'CBB Games'!I4)</f>
        <v>0</v>
      </c>
      <c r="Q4" t="str">
        <f>CONCATENATE(K4," ", G4, " ",L4)</f>
        <v>0 v 0</v>
      </c>
      <c r="S4" t="str">
        <f>CONCATENATE(N4, " ", T4, " ",O4)</f>
        <v>0 v 0</v>
      </c>
      <c r="T4" s="13" t="s">
        <v>62</v>
      </c>
      <c r="V4" s="134" t="str">
        <f>IF(ISNUMBER(SEARCH('CBB Games'!$V$3,'CBB ESPN'!Y4)),"InPlay","")</f>
        <v/>
      </c>
      <c r="W4" s="13" t="str">
        <f>IF($V4="","",'CBB ESPN'!Z4)</f>
        <v/>
      </c>
      <c r="X4" s="135" t="str">
        <f>IF('CBB ESPN'!$Y4="Y",'CBB ESPN'!U4,"")</f>
        <v/>
      </c>
      <c r="Y4" s="137" t="str">
        <f>IF('CBB ESPN'!$Y4="Y",'CBB Games'!Q4,"")</f>
        <v/>
      </c>
      <c r="Z4" s="13" t="str">
        <f>IF(V4="","",$Z$3)</f>
        <v/>
      </c>
      <c r="AA4" s="13" t="str">
        <f>IF('CBB ESPN'!$Y4="Y",'CBB Games'!S4,"")</f>
        <v/>
      </c>
      <c r="AB4" s="13" t="str">
        <f>IF(V4="","",$AB$2)</f>
        <v/>
      </c>
      <c r="AD4" s="13" t="str">
        <f t="shared" ref="AD4:AD68" si="0">V4</f>
        <v/>
      </c>
      <c r="AE4" s="13" t="str">
        <f t="shared" ref="AE4:AI4" si="1">W4</f>
        <v/>
      </c>
      <c r="AF4" s="135" t="str">
        <f t="shared" si="1"/>
        <v/>
      </c>
      <c r="AG4" s="137" t="str">
        <f t="shared" si="1"/>
        <v/>
      </c>
      <c r="AH4" s="13" t="str">
        <f t="shared" si="1"/>
        <v/>
      </c>
      <c r="AI4" s="13" t="str">
        <f t="shared" si="1"/>
        <v/>
      </c>
      <c r="AJ4" s="13" t="str">
        <f>IF(AD4="","",$AJ$2)</f>
        <v/>
      </c>
      <c r="AK4" s="13" t="str">
        <f t="shared" ref="AK4:AK35" si="2">IF(AL4="DO NOT MAP", "DO NOT MAP", $AJ4)</f>
        <v/>
      </c>
      <c r="AL4" s="13" t="str">
        <f t="shared" ref="AL4:AL35" si="3">IF(OR(AM4="Played In NJ", AN4="Team NJ", AO4="Team NJ"), "DO NOT MAP","")</f>
        <v/>
      </c>
      <c r="AM4" t="str">
        <f>'CBB ESPN'!AM4</f>
        <v/>
      </c>
      <c r="AN4" t="str">
        <f>'CBB ESPN'!AK4</f>
        <v/>
      </c>
      <c r="AO4" t="str">
        <f>'CBB ESPN'!AL4</f>
        <v/>
      </c>
      <c r="AQ4" s="13" t="str">
        <f>V4</f>
        <v/>
      </c>
      <c r="AR4" s="13" t="str">
        <f t="shared" ref="AR4:AU4" si="4">W4</f>
        <v/>
      </c>
      <c r="AS4" s="135" t="str">
        <f t="shared" si="4"/>
        <v/>
      </c>
      <c r="AT4" s="138" t="str">
        <f t="shared" si="4"/>
        <v/>
      </c>
      <c r="AU4" s="13" t="str">
        <f t="shared" si="4"/>
        <v/>
      </c>
      <c r="AV4" s="13" t="str">
        <f>AA4</f>
        <v/>
      </c>
      <c r="AW4" s="13" t="str">
        <f>IF(AQ4="","",$AJ$2)</f>
        <v/>
      </c>
      <c r="AX4" s="13" t="str">
        <f t="shared" ref="AX4:AX35" si="5">IF(AY4="DO NOT MAP", "DO NOT MAP", $AJ4)</f>
        <v/>
      </c>
      <c r="AY4" s="13" t="str">
        <f t="shared" ref="AY4:AY35" si="6">IF(OR(AZ4="Played In IL", BA4="Team IL", BB4="Team IL"), "DO NOT MAP","")</f>
        <v/>
      </c>
      <c r="AZ4" t="str">
        <f>'CBB ESPN'!AU4</f>
        <v/>
      </c>
      <c r="BA4" t="str">
        <f>'CBB ESPN'!AS4</f>
        <v/>
      </c>
      <c r="BB4" t="str">
        <f>'CBB ESPN'!AT4</f>
        <v/>
      </c>
      <c r="BD4" s="13" t="str">
        <f>$V4</f>
        <v/>
      </c>
      <c r="BE4" s="13" t="str">
        <f>$W4</f>
        <v/>
      </c>
      <c r="BF4" s="135" t="str">
        <f>$X4</f>
        <v/>
      </c>
      <c r="BG4" s="138" t="str">
        <f>$Y4</f>
        <v/>
      </c>
      <c r="BH4" s="13" t="str">
        <f>$Z4</f>
        <v/>
      </c>
      <c r="BI4" s="13" t="str">
        <f>AN4</f>
        <v/>
      </c>
      <c r="BJ4" s="13" t="str">
        <f>IF(BD4="","",$AJ$2)</f>
        <v/>
      </c>
      <c r="BK4" s="13" t="str">
        <f t="shared" ref="BK4:BK67" si="7">IF(BL4="DO NOT MAP", "DO NOT MAP", $AJ4)</f>
        <v/>
      </c>
      <c r="BL4" s="13" t="str">
        <f t="shared" ref="BL4:BL35" si="8">IF(OR(BM4="Played In DC", BN4="Team DC", BO4="Team DC"), "DO NOT MAP","")</f>
        <v/>
      </c>
      <c r="BM4" t="str">
        <f>'CBB ESPN'!BC4</f>
        <v/>
      </c>
      <c r="BN4" t="str">
        <f>'CBB ESPN'!BA4</f>
        <v/>
      </c>
      <c r="BO4" t="str">
        <f>'CBB ESPN'!BB4</f>
        <v/>
      </c>
    </row>
    <row r="5" spans="1:67">
      <c r="A5" t="str">
        <f>'CBB ESPN'!M5</f>
        <v>Air Force</v>
      </c>
      <c r="B5" t="s">
        <v>243</v>
      </c>
      <c r="C5">
        <v>1</v>
      </c>
      <c r="E5" t="str">
        <f>IF(ISERROR(INDEX($B$4:$B$999,MATCH('CBB ESPN'!S5,'CBB Games'!$A$4:$A$999,0)))*1=1,"",INDEX('CBB Games'!$B$4:$B$999,MATCH('CBB ESPN'!S5,'CBB Games'!$A$4:$A$999,0)))</f>
        <v/>
      </c>
      <c r="F5" t="str">
        <f>IF(ISERROR(INDEX($B$4:$B$999,MATCH('CBB ESPN'!T5,'CBB Games'!$A$4:$A$999,0)))*1=1,"",INDEX('CBB Games'!$B$4:$B$999,MATCH('CBB ESPN'!T5,'CBB Games'!$A$4:$A$999,0)))</f>
        <v/>
      </c>
      <c r="G5" t="s">
        <v>62</v>
      </c>
      <c r="H5" t="str">
        <f>IF(ISERROR(INDEX($C$4:$C$999,MATCH('CBB ESPN'!S5,'CBB Games'!$A$4:$A$999,0)))*1=1,"",INDEX('CBB Games'!$C$4:$C$999,MATCH('CBB ESPN'!S5,'CBB Games'!$A$4:$A$999,0)))</f>
        <v/>
      </c>
      <c r="I5" t="str">
        <f>IF(ISERROR(INDEX($C$4:$C$999,MATCH('CBB ESPN'!T5,'CBB Games'!$A$4:$A$999,0)))*1=1,"",INDEX('CBB Games'!$C$4:$C$999,MATCH('CBB ESPN'!T5,'CBB Games'!$A$4:$A$999,0)))</f>
        <v/>
      </c>
      <c r="K5" t="str">
        <f>IF('CBB ESPN'!$AA5="Flip",'CBB Games'!F5,'CBB Games'!E5)</f>
        <v/>
      </c>
      <c r="L5" t="str">
        <f>IF('CBB ESPN'!$AA5="Flip",'CBB Games'!E5,'CBB Games'!F5)</f>
        <v/>
      </c>
      <c r="N5" t="str">
        <f>IF('CBB ESPN'!$AA5="Flip",'CBB Games'!I5,'CBB Games'!H5)</f>
        <v/>
      </c>
      <c r="O5" t="str">
        <f>IF('CBB ESPN'!$AA5="Flip",'CBB Games'!H5,'CBB Games'!I5)</f>
        <v/>
      </c>
      <c r="Q5" t="str">
        <f t="shared" ref="Q5:Q68" si="9">CONCATENATE(K5," ", G5, " ",L5)</f>
        <v xml:space="preserve"> v </v>
      </c>
      <c r="S5" t="str">
        <f t="shared" ref="S5:S68" si="10">CONCATENATE(N5, " ", T5, " ",O5)</f>
        <v xml:space="preserve"> v </v>
      </c>
      <c r="T5" s="13" t="s">
        <v>62</v>
      </c>
      <c r="V5" s="134" t="str">
        <f>IF(ISNUMBER(SEARCH('CBB Games'!$V$3,'CBB ESPN'!Y5)),"InPlay","")</f>
        <v/>
      </c>
      <c r="W5" s="13" t="str">
        <f>IF($V5="","",'CBB ESPN'!Z5)</f>
        <v/>
      </c>
      <c r="X5" s="135" t="str">
        <f>IF('CBB ESPN'!$Y5="Y",'CBB ESPN'!U5,"")</f>
        <v/>
      </c>
      <c r="Y5" s="137" t="str">
        <f>IF('CBB ESPN'!$Y5="Y",'CBB Games'!Q5,"")</f>
        <v/>
      </c>
      <c r="Z5" s="13" t="str">
        <f t="shared" ref="Z5:Z14" si="11">IF(V5="","",$Z$3)</f>
        <v/>
      </c>
      <c r="AA5" s="13" t="str">
        <f>IF('CBB ESPN'!$Y5="Y",'CBB Games'!S5,"")</f>
        <v/>
      </c>
      <c r="AB5" s="13" t="str">
        <f t="shared" ref="AB5:AB14" si="12">IF(V5="","",$AB$2)</f>
        <v/>
      </c>
      <c r="AD5" s="13" t="str">
        <f t="shared" si="0"/>
        <v/>
      </c>
      <c r="AE5" s="13" t="str">
        <f t="shared" ref="AE5:AE68" si="13">W5</f>
        <v/>
      </c>
      <c r="AF5" s="135" t="str">
        <f t="shared" ref="AF5:AF68" si="14">X5</f>
        <v/>
      </c>
      <c r="AG5" s="137" t="str">
        <f t="shared" ref="AG5:AG68" si="15">Y5</f>
        <v/>
      </c>
      <c r="AH5" s="13" t="str">
        <f t="shared" ref="AH5:AH68" si="16">Z5</f>
        <v/>
      </c>
      <c r="AI5" s="13" t="str">
        <f t="shared" ref="AI5:AI68" si="17">AA5</f>
        <v/>
      </c>
      <c r="AJ5" s="13" t="str">
        <f t="shared" ref="AJ5:AJ68" si="18">IF(AD5="","",$AJ$2)</f>
        <v/>
      </c>
      <c r="AK5" s="13" t="str">
        <f t="shared" si="2"/>
        <v/>
      </c>
      <c r="AL5" s="13" t="str">
        <f t="shared" si="3"/>
        <v/>
      </c>
      <c r="AM5" t="str">
        <f>'CBB ESPN'!AM5</f>
        <v/>
      </c>
      <c r="AN5" t="str">
        <f>'CBB ESPN'!AK5</f>
        <v/>
      </c>
      <c r="AO5" t="str">
        <f>'CBB ESPN'!AL5</f>
        <v/>
      </c>
      <c r="AQ5" s="13" t="str">
        <f t="shared" ref="AQ5:AQ68" si="19">V5</f>
        <v/>
      </c>
      <c r="AR5" s="13" t="str">
        <f t="shared" ref="AR5:AR68" si="20">W5</f>
        <v/>
      </c>
      <c r="AS5" s="135" t="str">
        <f t="shared" ref="AS5:AS68" si="21">X5</f>
        <v/>
      </c>
      <c r="AT5" s="138" t="str">
        <f t="shared" ref="AT5:AT68" si="22">Y5</f>
        <v/>
      </c>
      <c r="AU5" s="13" t="str">
        <f t="shared" ref="AU5:AU68" si="23">Z5</f>
        <v/>
      </c>
      <c r="AV5" s="13" t="str">
        <f t="shared" ref="AV5:AV68" si="24">AA5</f>
        <v/>
      </c>
      <c r="AW5" s="13" t="str">
        <f t="shared" ref="AW5:AW68" si="25">IF(AQ5="","",$AJ$2)</f>
        <v/>
      </c>
      <c r="AX5" s="13" t="str">
        <f t="shared" si="5"/>
        <v/>
      </c>
      <c r="AY5" s="13" t="str">
        <f t="shared" si="6"/>
        <v/>
      </c>
      <c r="AZ5" t="str">
        <f>'CBB ESPN'!AU5</f>
        <v/>
      </c>
      <c r="BA5" t="str">
        <f>'CBB ESPN'!AS5</f>
        <v/>
      </c>
      <c r="BB5" t="str">
        <f>'CBB ESPN'!AT5</f>
        <v/>
      </c>
      <c r="BD5" s="13" t="str">
        <f t="shared" ref="BD5:BD68" si="26">$V5</f>
        <v/>
      </c>
      <c r="BE5" s="13" t="str">
        <f t="shared" ref="BE5:BE68" si="27">$W5</f>
        <v/>
      </c>
      <c r="BF5" s="135" t="str">
        <f t="shared" ref="BF5:BF68" si="28">$X5</f>
        <v/>
      </c>
      <c r="BG5" s="138" t="str">
        <f t="shared" ref="BG5:BG68" si="29">$Y5</f>
        <v/>
      </c>
      <c r="BH5" s="13" t="str">
        <f t="shared" ref="BH5:BH68" si="30">$Z5</f>
        <v/>
      </c>
      <c r="BI5" s="13" t="str">
        <f>$AA5</f>
        <v/>
      </c>
      <c r="BJ5" s="13" t="str">
        <f t="shared" ref="BJ5:BJ68" si="31">IF(BD5="","",$AJ$2)</f>
        <v/>
      </c>
      <c r="BK5" s="13" t="str">
        <f t="shared" si="7"/>
        <v/>
      </c>
      <c r="BL5" s="13" t="str">
        <f t="shared" si="8"/>
        <v/>
      </c>
      <c r="BM5" t="str">
        <f>'CBB ESPN'!BC5</f>
        <v/>
      </c>
      <c r="BN5" t="str">
        <f>'CBB ESPN'!BA5</f>
        <v/>
      </c>
      <c r="BO5" t="str">
        <f>'CBB ESPN'!BB5</f>
        <v/>
      </c>
    </row>
    <row r="6" spans="1:67">
      <c r="A6" t="str">
        <f>'CBB ESPN'!M6</f>
        <v>Akron</v>
      </c>
      <c r="B6" t="s">
        <v>244</v>
      </c>
      <c r="C6">
        <v>2</v>
      </c>
      <c r="E6" t="str">
        <f>IF(ISERROR(INDEX($B$4:$B$999,MATCH('CBB ESPN'!S6,'CBB Games'!$A$4:$A$999,0)))*1=1,"",INDEX('CBB Games'!$B$4:$B$999,MATCH('CBB ESPN'!S6,'CBB Games'!$A$4:$A$999,0)))</f>
        <v>Temple</v>
      </c>
      <c r="F6" t="str">
        <f>IF(ISERROR(INDEX($B$4:$B$999,MATCH('CBB ESPN'!T6,'CBB Games'!$A$4:$A$999,0)))*1=1,"",INDEX('CBB Games'!$B$4:$B$999,MATCH('CBB ESPN'!T6,'CBB Games'!$A$4:$A$999,0)))</f>
        <v>Elon</v>
      </c>
      <c r="G6" t="s">
        <v>62</v>
      </c>
      <c r="H6">
        <f>IF(ISERROR(INDEX($C$4:$C$999,MATCH('CBB ESPN'!S6,'CBB Games'!$A$4:$A$999,0)))*1=1,"",INDEX('CBB Games'!$C$4:$C$999,MATCH('CBB ESPN'!S6,'CBB Games'!$A$4:$A$999,0)))</f>
        <v>429</v>
      </c>
      <c r="I6">
        <f>IF(ISERROR(INDEX($C$4:$C$999,MATCH('CBB ESPN'!T6,'CBB Games'!$A$4:$A$999,0)))*1=1,"",INDEX('CBB Games'!$C$4:$C$999,MATCH('CBB ESPN'!T6,'CBB Games'!$A$4:$A$999,0)))</f>
        <v>113</v>
      </c>
      <c r="K6" t="str">
        <f>IF('CBB ESPN'!$AA6="Flip",'CBB Games'!F6,'CBB Games'!E6)</f>
        <v>Temple</v>
      </c>
      <c r="L6" t="str">
        <f>IF('CBB ESPN'!$AA6="Flip",'CBB Games'!E6,'CBB Games'!F6)</f>
        <v>Elon</v>
      </c>
      <c r="N6">
        <f>IF('CBB ESPN'!$AA6="Flip",'CBB Games'!I6,'CBB Games'!H6)</f>
        <v>429</v>
      </c>
      <c r="O6">
        <f>IF('CBB ESPN'!$AA6="Flip",'CBB Games'!H6,'CBB Games'!I6)</f>
        <v>113</v>
      </c>
      <c r="Q6" t="str">
        <f t="shared" si="9"/>
        <v>Temple v Elon</v>
      </c>
      <c r="S6" t="str">
        <f t="shared" si="10"/>
        <v>429 v 113</v>
      </c>
      <c r="T6" s="13" t="s">
        <v>62</v>
      </c>
      <c r="V6" s="134" t="str">
        <f>IF(ISNUMBER(SEARCH('CBB Games'!$V$3,'CBB ESPN'!Y6)),"InPlay","")</f>
        <v>InPlay</v>
      </c>
      <c r="W6" s="13">
        <f>IF($V6="","",'CBB ESPN'!Z6)</f>
        <v>727</v>
      </c>
      <c r="X6" s="135">
        <f>IF('CBB ESPN'!$Y6="Y",'CBB ESPN'!U6,"")</f>
        <v>0.3125</v>
      </c>
      <c r="Y6" s="137" t="str">
        <f>IF('CBB ESPN'!$Y6="Y",'CBB Games'!Q6,"")</f>
        <v>Temple v Elon</v>
      </c>
      <c r="Z6" s="13" t="str">
        <f t="shared" si="11"/>
        <v>College BK</v>
      </c>
      <c r="AA6" s="13" t="str">
        <f>IF('CBB ESPN'!$Y6="Y",'CBB Games'!S6,"")</f>
        <v>429 v 113</v>
      </c>
      <c r="AB6" s="13" t="str">
        <f t="shared" si="12"/>
        <v>Primary</v>
      </c>
      <c r="AD6" s="13" t="str">
        <f t="shared" si="0"/>
        <v>InPlay</v>
      </c>
      <c r="AE6" s="13">
        <f t="shared" si="13"/>
        <v>727</v>
      </c>
      <c r="AF6" s="135">
        <f t="shared" si="14"/>
        <v>0.3125</v>
      </c>
      <c r="AG6" s="137" t="str">
        <f t="shared" si="15"/>
        <v>Temple v Elon</v>
      </c>
      <c r="AH6" s="13" t="str">
        <f t="shared" si="16"/>
        <v>College BK</v>
      </c>
      <c r="AI6" s="13" t="str">
        <f t="shared" si="17"/>
        <v>429 v 113</v>
      </c>
      <c r="AJ6" s="13" t="str">
        <f t="shared" si="18"/>
        <v>Primary</v>
      </c>
      <c r="AK6" s="13" t="str">
        <f t="shared" si="2"/>
        <v>Primary</v>
      </c>
      <c r="AL6" s="13" t="str">
        <f t="shared" si="3"/>
        <v/>
      </c>
      <c r="AM6" t="str">
        <f>'CBB ESPN'!AM6</f>
        <v/>
      </c>
      <c r="AN6" t="str">
        <f>'CBB ESPN'!AK6</f>
        <v/>
      </c>
      <c r="AO6" t="str">
        <f>'CBB ESPN'!AL6</f>
        <v/>
      </c>
      <c r="AQ6" s="13" t="str">
        <f t="shared" si="19"/>
        <v>InPlay</v>
      </c>
      <c r="AR6" s="13">
        <f t="shared" si="20"/>
        <v>727</v>
      </c>
      <c r="AS6" s="135">
        <f t="shared" si="21"/>
        <v>0.3125</v>
      </c>
      <c r="AT6" s="138" t="str">
        <f t="shared" si="22"/>
        <v>Temple v Elon</v>
      </c>
      <c r="AU6" s="13" t="str">
        <f t="shared" si="23"/>
        <v>College BK</v>
      </c>
      <c r="AV6" s="13" t="str">
        <f t="shared" si="24"/>
        <v>429 v 113</v>
      </c>
      <c r="AW6" s="13" t="str">
        <f t="shared" si="25"/>
        <v>Primary</v>
      </c>
      <c r="AX6" s="13" t="str">
        <f t="shared" si="5"/>
        <v>Primary</v>
      </c>
      <c r="AY6" s="13" t="str">
        <f t="shared" si="6"/>
        <v/>
      </c>
      <c r="AZ6" t="str">
        <f>'CBB ESPN'!AU6</f>
        <v/>
      </c>
      <c r="BA6" t="str">
        <f>'CBB ESPN'!AS6</f>
        <v/>
      </c>
      <c r="BB6" t="str">
        <f>'CBB ESPN'!AT6</f>
        <v/>
      </c>
      <c r="BD6" s="13" t="str">
        <f t="shared" si="26"/>
        <v>InPlay</v>
      </c>
      <c r="BE6" s="13">
        <f t="shared" si="27"/>
        <v>727</v>
      </c>
      <c r="BF6" s="135">
        <f t="shared" si="28"/>
        <v>0.3125</v>
      </c>
      <c r="BG6" s="138" t="str">
        <f t="shared" si="29"/>
        <v>Temple v Elon</v>
      </c>
      <c r="BH6" s="13" t="str">
        <f t="shared" si="30"/>
        <v>College BK</v>
      </c>
      <c r="BI6" s="13" t="str">
        <f t="shared" ref="BI6:BI69" si="32">$AA6</f>
        <v>429 v 113</v>
      </c>
      <c r="BJ6" s="13" t="str">
        <f t="shared" si="31"/>
        <v>Primary</v>
      </c>
      <c r="BK6" s="13" t="str">
        <f t="shared" si="7"/>
        <v>Primary</v>
      </c>
      <c r="BL6" s="13" t="str">
        <f t="shared" si="8"/>
        <v/>
      </c>
      <c r="BM6" t="str">
        <f>'CBB ESPN'!BC6</f>
        <v/>
      </c>
      <c r="BN6" t="str">
        <f>'CBB ESPN'!BA6</f>
        <v/>
      </c>
      <c r="BO6" t="str">
        <f>'CBB ESPN'!BB6</f>
        <v/>
      </c>
    </row>
    <row r="7" spans="1:67">
      <c r="A7" t="str">
        <f>'CBB ESPN'!M7</f>
        <v>Alabama</v>
      </c>
      <c r="B7" t="s">
        <v>245</v>
      </c>
      <c r="C7">
        <v>4</v>
      </c>
      <c r="E7" t="str">
        <f>IF(ISERROR(INDEX($B$4:$B$999,MATCH('CBB ESPN'!S7,'CBB Games'!$A$4:$A$999,0)))*1=1,"",INDEX('CBB Games'!$B$4:$B$999,MATCH('CBB ESPN'!S7,'CBB Games'!$A$4:$A$999,0)))</f>
        <v>Wisconsin Green Bay</v>
      </c>
      <c r="F7" t="str">
        <f>IF(ISERROR(INDEX($B$4:$B$999,MATCH('CBB ESPN'!T7,'CBB Games'!$A$4:$A$999,0)))*1=1,"",INDEX('CBB Games'!$B$4:$B$999,MATCH('CBB ESPN'!T7,'CBB Games'!$A$4:$A$999,0)))</f>
        <v>Weber State</v>
      </c>
      <c r="G7" t="s">
        <v>62</v>
      </c>
      <c r="H7">
        <f>IF(ISERROR(INDEX($C$4:$C$999,MATCH('CBB ESPN'!S7,'CBB Games'!$A$4:$A$999,0)))*1=1,"",INDEX('CBB Games'!$C$4:$C$999,MATCH('CBB ESPN'!S7,'CBB Games'!$A$4:$A$999,0)))</f>
        <v>502</v>
      </c>
      <c r="I7">
        <f>IF(ISERROR(INDEX($C$4:$C$999,MATCH('CBB ESPN'!T7,'CBB Games'!$A$4:$A$999,0)))*1=1,"",INDEX('CBB Games'!$C$4:$C$999,MATCH('CBB ESPN'!T7,'CBB Games'!$A$4:$A$999,0)))</f>
        <v>498</v>
      </c>
      <c r="K7" t="str">
        <f>IF('CBB ESPN'!$AA7="Flip",'CBB Games'!F7,'CBB Games'!E7)</f>
        <v>Wisconsin Green Bay</v>
      </c>
      <c r="L7" t="str">
        <f>IF('CBB ESPN'!$AA7="Flip",'CBB Games'!E7,'CBB Games'!F7)</f>
        <v>Weber State</v>
      </c>
      <c r="N7">
        <f>IF('CBB ESPN'!$AA7="Flip",'CBB Games'!I7,'CBB Games'!H7)</f>
        <v>502</v>
      </c>
      <c r="O7">
        <f>IF('CBB ESPN'!$AA7="Flip",'CBB Games'!H7,'CBB Games'!I7)</f>
        <v>498</v>
      </c>
      <c r="Q7" t="str">
        <f t="shared" si="9"/>
        <v>Wisconsin Green Bay v Weber State</v>
      </c>
      <c r="S7" t="str">
        <f t="shared" si="10"/>
        <v>502 v 498</v>
      </c>
      <c r="T7" s="13" t="s">
        <v>62</v>
      </c>
      <c r="V7" s="134" t="str">
        <f>IF(ISNUMBER(SEARCH('CBB Games'!$V$3,'CBB ESPN'!Y7)),"InPlay","")</f>
        <v>InPlay</v>
      </c>
      <c r="W7" s="13">
        <f>IF($V7="","",'CBB ESPN'!Z7)</f>
        <v>701</v>
      </c>
      <c r="X7" s="135">
        <f>IF('CBB ESPN'!$Y7="Y",'CBB ESPN'!U7,"")</f>
        <v>0.375</v>
      </c>
      <c r="Y7" s="137" t="str">
        <f>IF('CBB ESPN'!$Y7="Y",'CBB Games'!Q7,"")</f>
        <v>Wisconsin Green Bay v Weber State</v>
      </c>
      <c r="Z7" s="13" t="str">
        <f t="shared" si="11"/>
        <v>College BK</v>
      </c>
      <c r="AA7" s="13" t="str">
        <f>IF('CBB ESPN'!$Y7="Y",'CBB Games'!S7,"")</f>
        <v>502 v 498</v>
      </c>
      <c r="AB7" s="13" t="str">
        <f t="shared" si="12"/>
        <v>Primary</v>
      </c>
      <c r="AD7" s="13" t="str">
        <f t="shared" si="0"/>
        <v>InPlay</v>
      </c>
      <c r="AE7" s="13">
        <f t="shared" si="13"/>
        <v>701</v>
      </c>
      <c r="AF7" s="135">
        <f t="shared" si="14"/>
        <v>0.375</v>
      </c>
      <c r="AG7" s="137" t="str">
        <f t="shared" si="15"/>
        <v>Wisconsin Green Bay v Weber State</v>
      </c>
      <c r="AH7" s="13" t="str">
        <f t="shared" si="16"/>
        <v>College BK</v>
      </c>
      <c r="AI7" s="13" t="str">
        <f t="shared" si="17"/>
        <v>502 v 498</v>
      </c>
      <c r="AJ7" s="13" t="str">
        <f t="shared" si="18"/>
        <v>Primary</v>
      </c>
      <c r="AK7" s="13" t="str">
        <f t="shared" si="2"/>
        <v>Primary</v>
      </c>
      <c r="AL7" s="13" t="str">
        <f t="shared" si="3"/>
        <v/>
      </c>
      <c r="AM7" t="str">
        <f>'CBB ESPN'!AM7</f>
        <v/>
      </c>
      <c r="AN7" t="str">
        <f>'CBB ESPN'!AK7</f>
        <v/>
      </c>
      <c r="AO7" t="str">
        <f>'CBB ESPN'!AL7</f>
        <v/>
      </c>
      <c r="AQ7" s="13" t="str">
        <f t="shared" si="19"/>
        <v>InPlay</v>
      </c>
      <c r="AR7" s="13">
        <f t="shared" si="20"/>
        <v>701</v>
      </c>
      <c r="AS7" s="135">
        <f t="shared" si="21"/>
        <v>0.375</v>
      </c>
      <c r="AT7" s="138" t="str">
        <f t="shared" si="22"/>
        <v>Wisconsin Green Bay v Weber State</v>
      </c>
      <c r="AU7" s="13" t="str">
        <f t="shared" si="23"/>
        <v>College BK</v>
      </c>
      <c r="AV7" s="13" t="str">
        <f t="shared" si="24"/>
        <v>502 v 498</v>
      </c>
      <c r="AW7" s="13" t="str">
        <f t="shared" si="25"/>
        <v>Primary</v>
      </c>
      <c r="AX7" s="13" t="str">
        <f t="shared" si="5"/>
        <v>Primary</v>
      </c>
      <c r="AY7" s="13" t="str">
        <f t="shared" si="6"/>
        <v/>
      </c>
      <c r="AZ7" t="str">
        <f>'CBB ESPN'!AU7</f>
        <v/>
      </c>
      <c r="BA7" t="str">
        <f>'CBB ESPN'!AS7</f>
        <v/>
      </c>
      <c r="BB7" t="str">
        <f>'CBB ESPN'!AT7</f>
        <v/>
      </c>
      <c r="BD7" s="13" t="str">
        <f t="shared" si="26"/>
        <v>InPlay</v>
      </c>
      <c r="BE7" s="13">
        <f t="shared" si="27"/>
        <v>701</v>
      </c>
      <c r="BF7" s="135">
        <f t="shared" si="28"/>
        <v>0.375</v>
      </c>
      <c r="BG7" s="138" t="str">
        <f t="shared" si="29"/>
        <v>Wisconsin Green Bay v Weber State</v>
      </c>
      <c r="BH7" s="13" t="str">
        <f t="shared" si="30"/>
        <v>College BK</v>
      </c>
      <c r="BI7" s="13" t="str">
        <f t="shared" si="32"/>
        <v>502 v 498</v>
      </c>
      <c r="BJ7" s="13" t="str">
        <f t="shared" si="31"/>
        <v>Primary</v>
      </c>
      <c r="BK7" s="13" t="str">
        <f t="shared" si="7"/>
        <v>Primary</v>
      </c>
      <c r="BL7" s="13" t="str">
        <f t="shared" si="8"/>
        <v/>
      </c>
      <c r="BM7" t="str">
        <f>'CBB ESPN'!BC7</f>
        <v/>
      </c>
      <c r="BN7" t="str">
        <f>'CBB ESPN'!BA7</f>
        <v/>
      </c>
      <c r="BO7" t="str">
        <f>'CBB ESPN'!BB7</f>
        <v/>
      </c>
    </row>
    <row r="8" spans="1:67">
      <c r="A8" t="str">
        <f>'CBB ESPN'!M8</f>
        <v>Alabama State</v>
      </c>
      <c r="B8" t="s">
        <v>1007</v>
      </c>
      <c r="C8">
        <v>5</v>
      </c>
      <c r="E8" t="str">
        <f>IF(ISERROR(INDEX($B$4:$B$999,MATCH('CBB ESPN'!S8,'CBB Games'!$A$4:$A$999,0)))*1=1,"",INDEX('CBB Games'!$B$4:$B$999,MATCH('CBB ESPN'!S8,'CBB Games'!$A$4:$A$999,0)))</f>
        <v/>
      </c>
      <c r="F8" t="str">
        <f>IF(ISERROR(INDEX($B$4:$B$999,MATCH('CBB ESPN'!T8,'CBB Games'!$A$4:$A$999,0)))*1=1,"",INDEX('CBB Games'!$B$4:$B$999,MATCH('CBB ESPN'!T8,'CBB Games'!$A$4:$A$999,0)))</f>
        <v/>
      </c>
      <c r="G8" t="s">
        <v>62</v>
      </c>
      <c r="H8" t="str">
        <f>IF(ISERROR(INDEX($C$4:$C$999,MATCH('CBB ESPN'!S8,'CBB Games'!$A$4:$A$999,0)))*1=1,"",INDEX('CBB Games'!$C$4:$C$999,MATCH('CBB ESPN'!S8,'CBB Games'!$A$4:$A$999,0)))</f>
        <v/>
      </c>
      <c r="I8" t="str">
        <f>IF(ISERROR(INDEX($C$4:$C$999,MATCH('CBB ESPN'!T8,'CBB Games'!$A$4:$A$999,0)))*1=1,"",INDEX('CBB Games'!$C$4:$C$999,MATCH('CBB ESPN'!T8,'CBB Games'!$A$4:$A$999,0)))</f>
        <v/>
      </c>
      <c r="K8" t="str">
        <f>IF('CBB ESPN'!$AA8="Flip",'CBB Games'!F8,'CBB Games'!E8)</f>
        <v/>
      </c>
      <c r="L8" t="str">
        <f>IF('CBB ESPN'!$AA8="Flip",'CBB Games'!E8,'CBB Games'!F8)</f>
        <v/>
      </c>
      <c r="N8" t="str">
        <f>IF('CBB ESPN'!$AA8="Flip",'CBB Games'!I8,'CBB Games'!H8)</f>
        <v/>
      </c>
      <c r="O8" t="str">
        <f>IF('CBB ESPN'!$AA8="Flip",'CBB Games'!H8,'CBB Games'!I8)</f>
        <v/>
      </c>
      <c r="Q8" t="str">
        <f t="shared" si="9"/>
        <v xml:space="preserve"> v </v>
      </c>
      <c r="S8" t="str">
        <f t="shared" si="10"/>
        <v xml:space="preserve"> v </v>
      </c>
      <c r="T8" s="13" t="s">
        <v>62</v>
      </c>
      <c r="V8" s="134" t="str">
        <f>IF(ISNUMBER(SEARCH('CBB Games'!$V$3,'CBB ESPN'!Y8)),"InPlay","")</f>
        <v/>
      </c>
      <c r="W8" s="13" t="str">
        <f>IF($V8="","",'CBB ESPN'!Z8)</f>
        <v/>
      </c>
      <c r="X8" s="135" t="str">
        <f>IF('CBB ESPN'!$Y8="Y",'CBB ESPN'!U8,"")</f>
        <v/>
      </c>
      <c r="Y8" s="137" t="str">
        <f>IF('CBB ESPN'!$Y8="Y",'CBB Games'!Q8,"")</f>
        <v/>
      </c>
      <c r="Z8" s="13" t="str">
        <f t="shared" si="11"/>
        <v/>
      </c>
      <c r="AA8" s="13" t="str">
        <f>IF('CBB ESPN'!$Y8="Y",'CBB Games'!S8,"")</f>
        <v/>
      </c>
      <c r="AB8" s="13" t="str">
        <f t="shared" si="12"/>
        <v/>
      </c>
      <c r="AD8" s="13" t="str">
        <f t="shared" si="0"/>
        <v/>
      </c>
      <c r="AE8" s="13" t="str">
        <f t="shared" si="13"/>
        <v/>
      </c>
      <c r="AF8" s="135" t="str">
        <f t="shared" si="14"/>
        <v/>
      </c>
      <c r="AG8" s="137" t="str">
        <f t="shared" si="15"/>
        <v/>
      </c>
      <c r="AH8" s="13" t="str">
        <f t="shared" si="16"/>
        <v/>
      </c>
      <c r="AI8" s="13" t="str">
        <f t="shared" si="17"/>
        <v/>
      </c>
      <c r="AJ8" s="13" t="str">
        <f t="shared" si="18"/>
        <v/>
      </c>
      <c r="AK8" s="13" t="str">
        <f t="shared" si="2"/>
        <v/>
      </c>
      <c r="AL8" s="13" t="str">
        <f t="shared" si="3"/>
        <v/>
      </c>
      <c r="AM8" t="str">
        <f>'CBB ESPN'!AM8</f>
        <v/>
      </c>
      <c r="AN8" t="str">
        <f>'CBB ESPN'!AK8</f>
        <v/>
      </c>
      <c r="AO8" t="str">
        <f>'CBB ESPN'!AL8</f>
        <v/>
      </c>
      <c r="AQ8" s="13" t="str">
        <f t="shared" si="19"/>
        <v/>
      </c>
      <c r="AR8" s="13" t="str">
        <f t="shared" si="20"/>
        <v/>
      </c>
      <c r="AS8" s="135" t="str">
        <f t="shared" si="21"/>
        <v/>
      </c>
      <c r="AT8" s="138" t="str">
        <f t="shared" si="22"/>
        <v/>
      </c>
      <c r="AU8" s="13" t="str">
        <f t="shared" si="23"/>
        <v/>
      </c>
      <c r="AV8" s="13" t="str">
        <f t="shared" si="24"/>
        <v/>
      </c>
      <c r="AW8" s="13" t="str">
        <f t="shared" si="25"/>
        <v/>
      </c>
      <c r="AX8" s="13" t="str">
        <f t="shared" si="5"/>
        <v/>
      </c>
      <c r="AY8" s="13" t="str">
        <f t="shared" si="6"/>
        <v/>
      </c>
      <c r="AZ8" t="str">
        <f>'CBB ESPN'!AU8</f>
        <v/>
      </c>
      <c r="BA8" t="str">
        <f>'CBB ESPN'!AS8</f>
        <v/>
      </c>
      <c r="BB8" t="str">
        <f>'CBB ESPN'!AT8</f>
        <v/>
      </c>
      <c r="BD8" s="13" t="str">
        <f t="shared" si="26"/>
        <v/>
      </c>
      <c r="BE8" s="13" t="str">
        <f t="shared" si="27"/>
        <v/>
      </c>
      <c r="BF8" s="135" t="str">
        <f t="shared" si="28"/>
        <v/>
      </c>
      <c r="BG8" s="138" t="str">
        <f t="shared" si="29"/>
        <v/>
      </c>
      <c r="BH8" s="13" t="str">
        <f t="shared" si="30"/>
        <v/>
      </c>
      <c r="BI8" s="13" t="str">
        <f t="shared" si="32"/>
        <v/>
      </c>
      <c r="BJ8" s="13" t="str">
        <f t="shared" si="31"/>
        <v/>
      </c>
      <c r="BK8" s="13" t="str">
        <f t="shared" si="7"/>
        <v/>
      </c>
      <c r="BL8" s="13" t="str">
        <f t="shared" si="8"/>
        <v/>
      </c>
      <c r="BM8" t="str">
        <f>'CBB ESPN'!BC8</f>
        <v/>
      </c>
      <c r="BN8" t="str">
        <f>'CBB ESPN'!BA8</f>
        <v/>
      </c>
      <c r="BO8" t="str">
        <f>'CBB ESPN'!BB8</f>
        <v/>
      </c>
    </row>
    <row r="9" spans="1:67">
      <c r="A9" t="str">
        <f>'CBB ESPN'!M9</f>
        <v>UAB</v>
      </c>
      <c r="B9" t="s">
        <v>318</v>
      </c>
      <c r="C9">
        <v>3</v>
      </c>
      <c r="E9" t="str">
        <f>IF(ISERROR(INDEX($B$4:$B$999,MATCH('CBB ESPN'!S9,'CBB Games'!$A$4:$A$999,0)))*1=1,"",INDEX('CBB Games'!$B$4:$B$999,MATCH('CBB ESPN'!S9,'CBB Games'!$A$4:$A$999,0)))</f>
        <v>Norfolk State</v>
      </c>
      <c r="F9" t="str">
        <f>IF(ISERROR(INDEX($B$4:$B$999,MATCH('CBB ESPN'!T9,'CBB Games'!$A$4:$A$999,0)))*1=1,"",INDEX('CBB Games'!$B$4:$B$999,MATCH('CBB ESPN'!T9,'CBB Games'!$A$4:$A$999,0)))</f>
        <v>Xavier</v>
      </c>
      <c r="G9" t="s">
        <v>62</v>
      </c>
      <c r="H9">
        <f>IF(ISERROR(INDEX($C$4:$C$999,MATCH('CBB ESPN'!S9,'CBB Games'!$A$4:$A$999,0)))*1=1,"",INDEX('CBB Games'!$C$4:$C$999,MATCH('CBB ESPN'!S9,'CBB Games'!$A$4:$A$999,0)))</f>
        <v>320</v>
      </c>
      <c r="I9">
        <f>IF(ISERROR(INDEX($C$4:$C$999,MATCH('CBB ESPN'!T9,'CBB Games'!$A$4:$A$999,0)))*1=1,"",INDEX('CBB Games'!$C$4:$C$999,MATCH('CBB ESPN'!T9,'CBB Games'!$A$4:$A$999,0)))</f>
        <v>513</v>
      </c>
      <c r="K9" t="str">
        <f>IF('CBB ESPN'!$AA9="Flip",'CBB Games'!F9,'CBB Games'!E9)</f>
        <v>Norfolk State</v>
      </c>
      <c r="L9" t="str">
        <f>IF('CBB ESPN'!$AA9="Flip",'CBB Games'!E9,'CBB Games'!F9)</f>
        <v>Xavier</v>
      </c>
      <c r="N9">
        <f>IF('CBB ESPN'!$AA9="Flip",'CBB Games'!I9,'CBB Games'!H9)</f>
        <v>320</v>
      </c>
      <c r="O9">
        <f>IF('CBB ESPN'!$AA9="Flip",'CBB Games'!H9,'CBB Games'!I9)</f>
        <v>513</v>
      </c>
      <c r="Q9" t="str">
        <f t="shared" si="9"/>
        <v>Norfolk State v Xavier</v>
      </c>
      <c r="S9" t="str">
        <f t="shared" si="10"/>
        <v>320 v 513</v>
      </c>
      <c r="T9" s="13" t="s">
        <v>62</v>
      </c>
      <c r="V9" s="134" t="str">
        <f>IF(ISNUMBER(SEARCH('CBB Games'!$V$3,'CBB ESPN'!Y9)),"InPlay","")</f>
        <v/>
      </c>
      <c r="W9" s="13" t="str">
        <f>IF($V9="","",'CBB ESPN'!Z9)</f>
        <v/>
      </c>
      <c r="X9" s="135" t="str">
        <f>IF('CBB ESPN'!$Y9="Y",'CBB ESPN'!U9,"")</f>
        <v/>
      </c>
      <c r="Y9" s="137" t="str">
        <f>IF('CBB ESPN'!$Y9="Y",'CBB Games'!Q9,"")</f>
        <v/>
      </c>
      <c r="Z9" s="13" t="str">
        <f t="shared" si="11"/>
        <v/>
      </c>
      <c r="AA9" s="13" t="str">
        <f>IF('CBB ESPN'!$Y9="Y",'CBB Games'!S9,"")</f>
        <v/>
      </c>
      <c r="AB9" s="13" t="str">
        <f t="shared" si="12"/>
        <v/>
      </c>
      <c r="AD9" s="13" t="str">
        <f t="shared" si="0"/>
        <v/>
      </c>
      <c r="AE9" s="13" t="str">
        <f t="shared" si="13"/>
        <v/>
      </c>
      <c r="AF9" s="135" t="str">
        <f t="shared" si="14"/>
        <v/>
      </c>
      <c r="AG9" s="137" t="str">
        <f t="shared" si="15"/>
        <v/>
      </c>
      <c r="AH9" s="13" t="str">
        <f t="shared" si="16"/>
        <v/>
      </c>
      <c r="AI9" s="13" t="str">
        <f t="shared" si="17"/>
        <v/>
      </c>
      <c r="AJ9" s="13" t="str">
        <f t="shared" si="18"/>
        <v/>
      </c>
      <c r="AK9" s="13" t="str">
        <f t="shared" si="2"/>
        <v/>
      </c>
      <c r="AL9" s="13" t="str">
        <f t="shared" si="3"/>
        <v/>
      </c>
      <c r="AM9" t="str">
        <f>'CBB ESPN'!AM9</f>
        <v/>
      </c>
      <c r="AN9" t="str">
        <f>'CBB ESPN'!AK9</f>
        <v/>
      </c>
      <c r="AO9" t="str">
        <f>'CBB ESPN'!AL9</f>
        <v/>
      </c>
      <c r="AQ9" s="13" t="str">
        <f t="shared" si="19"/>
        <v/>
      </c>
      <c r="AR9" s="13" t="str">
        <f t="shared" si="20"/>
        <v/>
      </c>
      <c r="AS9" s="135" t="str">
        <f t="shared" si="21"/>
        <v/>
      </c>
      <c r="AT9" s="138" t="str">
        <f t="shared" si="22"/>
        <v/>
      </c>
      <c r="AU9" s="13" t="str">
        <f t="shared" si="23"/>
        <v/>
      </c>
      <c r="AV9" s="13" t="str">
        <f t="shared" si="24"/>
        <v/>
      </c>
      <c r="AW9" s="13" t="str">
        <f t="shared" si="25"/>
        <v/>
      </c>
      <c r="AX9" s="13" t="str">
        <f t="shared" si="5"/>
        <v/>
      </c>
      <c r="AY9" s="13" t="str">
        <f t="shared" si="6"/>
        <v/>
      </c>
      <c r="AZ9" t="str">
        <f>'CBB ESPN'!AU9</f>
        <v/>
      </c>
      <c r="BA9" t="str">
        <f>'CBB ESPN'!AS9</f>
        <v/>
      </c>
      <c r="BB9" t="str">
        <f>'CBB ESPN'!AT9</f>
        <v/>
      </c>
      <c r="BD9" s="13" t="str">
        <f t="shared" si="26"/>
        <v/>
      </c>
      <c r="BE9" s="13" t="str">
        <f t="shared" si="27"/>
        <v/>
      </c>
      <c r="BF9" s="135" t="str">
        <f t="shared" si="28"/>
        <v/>
      </c>
      <c r="BG9" s="138" t="str">
        <f t="shared" si="29"/>
        <v/>
      </c>
      <c r="BH9" s="13" t="str">
        <f t="shared" si="30"/>
        <v/>
      </c>
      <c r="BI9" s="13" t="str">
        <f t="shared" si="32"/>
        <v/>
      </c>
      <c r="BJ9" s="13" t="str">
        <f t="shared" si="31"/>
        <v/>
      </c>
      <c r="BK9" s="13" t="str">
        <f t="shared" si="7"/>
        <v/>
      </c>
      <c r="BL9" s="13" t="str">
        <f t="shared" si="8"/>
        <v/>
      </c>
      <c r="BM9" t="str">
        <f>'CBB ESPN'!BC9</f>
        <v/>
      </c>
      <c r="BN9" t="str">
        <f>'CBB ESPN'!BA9</f>
        <v/>
      </c>
      <c r="BO9" t="str">
        <f>'CBB ESPN'!BB9</f>
        <v/>
      </c>
    </row>
    <row r="10" spans="1:67">
      <c r="A10" t="str">
        <f>'CBB ESPN'!M10</f>
        <v>Alaska-Anchorage</v>
      </c>
      <c r="B10" t="s">
        <v>1245</v>
      </c>
      <c r="C10">
        <v>17</v>
      </c>
      <c r="E10" t="str">
        <f>IF(ISERROR(INDEX($B$4:$B$999,MATCH('CBB ESPN'!S10,'CBB Games'!$A$4:$A$999,0)))*1=1,"",INDEX('CBB Games'!$B$4:$B$999,MATCH('CBB ESPN'!S10,'CBB Games'!$A$4:$A$999,0)))</f>
        <v>Northern Illinois</v>
      </c>
      <c r="F10" t="str">
        <f>IF(ISERROR(INDEX($B$4:$B$999,MATCH('CBB ESPN'!T10,'CBB Games'!$A$4:$A$999,0)))*1=1,"",INDEX('CBB Games'!$B$4:$B$999,MATCH('CBB ESPN'!T10,'CBB Games'!$A$4:$A$999,0)))</f>
        <v>Boston University</v>
      </c>
      <c r="G10" t="s">
        <v>62</v>
      </c>
      <c r="H10">
        <f>IF(ISERROR(INDEX($C$4:$C$999,MATCH('CBB ESPN'!S10,'CBB Games'!$A$4:$A$999,0)))*1=1,"",INDEX('CBB Games'!$C$4:$C$999,MATCH('CBB ESPN'!S10,'CBB Games'!$A$4:$A$999,0)))</f>
        <v>313</v>
      </c>
      <c r="I10">
        <f>IF(ISERROR(INDEX($C$4:$C$999,MATCH('CBB ESPN'!T10,'CBB Games'!$A$4:$A$999,0)))*1=1,"",INDEX('CBB Games'!$C$4:$C$999,MATCH('CBB ESPN'!T10,'CBB Games'!$A$4:$A$999,0)))</f>
        <v>32</v>
      </c>
      <c r="K10" t="str">
        <f>IF('CBB ESPN'!$AA10="Flip",'CBB Games'!F10,'CBB Games'!E10)</f>
        <v>Northern Illinois</v>
      </c>
      <c r="L10" t="str">
        <f>IF('CBB ESPN'!$AA10="Flip",'CBB Games'!E10,'CBB Games'!F10)</f>
        <v>Boston University</v>
      </c>
      <c r="N10">
        <f>IF('CBB ESPN'!$AA10="Flip",'CBB Games'!I10,'CBB Games'!H10)</f>
        <v>313</v>
      </c>
      <c r="O10">
        <f>IF('CBB ESPN'!$AA10="Flip",'CBB Games'!H10,'CBB Games'!I10)</f>
        <v>32</v>
      </c>
      <c r="Q10" t="str">
        <f t="shared" si="9"/>
        <v>Northern Illinois v Boston University</v>
      </c>
      <c r="S10" t="str">
        <f t="shared" si="10"/>
        <v>313 v 32</v>
      </c>
      <c r="T10" s="13" t="s">
        <v>62</v>
      </c>
      <c r="V10" s="134" t="str">
        <f>IF(ISNUMBER(SEARCH('CBB Games'!$V$3,'CBB ESPN'!Y10)),"InPlay","")</f>
        <v>InPlay</v>
      </c>
      <c r="W10" s="13">
        <f>IF($V10="","",'CBB ESPN'!Z10)</f>
        <v>735</v>
      </c>
      <c r="X10" s="135">
        <f>IF('CBB ESPN'!$Y10="Y",'CBB ESPN'!U10,"")</f>
        <v>0.375</v>
      </c>
      <c r="Y10" s="137" t="str">
        <f>IF('CBB ESPN'!$Y10="Y",'CBB Games'!Q10,"")</f>
        <v>Northern Illinois v Boston University</v>
      </c>
      <c r="Z10" s="13" t="str">
        <f t="shared" si="11"/>
        <v>College BK</v>
      </c>
      <c r="AA10" s="13" t="str">
        <f>IF('CBB ESPN'!$Y10="Y",'CBB Games'!S10,"")</f>
        <v>313 v 32</v>
      </c>
      <c r="AB10" s="13" t="str">
        <f t="shared" si="12"/>
        <v>Primary</v>
      </c>
      <c r="AD10" s="13" t="str">
        <f t="shared" si="0"/>
        <v>InPlay</v>
      </c>
      <c r="AE10" s="13">
        <f t="shared" si="13"/>
        <v>735</v>
      </c>
      <c r="AF10" s="135">
        <f t="shared" si="14"/>
        <v>0.375</v>
      </c>
      <c r="AG10" s="137" t="str">
        <f t="shared" si="15"/>
        <v>Northern Illinois v Boston University</v>
      </c>
      <c r="AH10" s="13" t="str">
        <f t="shared" si="16"/>
        <v>College BK</v>
      </c>
      <c r="AI10" s="13" t="str">
        <f t="shared" si="17"/>
        <v>313 v 32</v>
      </c>
      <c r="AJ10" s="13" t="str">
        <f t="shared" si="18"/>
        <v>Primary</v>
      </c>
      <c r="AK10" s="13" t="str">
        <f t="shared" si="2"/>
        <v>Primary</v>
      </c>
      <c r="AL10" s="13" t="str">
        <f t="shared" si="3"/>
        <v/>
      </c>
      <c r="AM10" t="str">
        <f>'CBB ESPN'!AM10</f>
        <v/>
      </c>
      <c r="AN10" t="str">
        <f>'CBB ESPN'!AK10</f>
        <v/>
      </c>
      <c r="AO10" t="str">
        <f>'CBB ESPN'!AL10</f>
        <v/>
      </c>
      <c r="AQ10" s="13" t="str">
        <f t="shared" si="19"/>
        <v>InPlay</v>
      </c>
      <c r="AR10" s="13">
        <f t="shared" si="20"/>
        <v>735</v>
      </c>
      <c r="AS10" s="135">
        <f t="shared" si="21"/>
        <v>0.375</v>
      </c>
      <c r="AT10" s="138" t="str">
        <f t="shared" si="22"/>
        <v>Northern Illinois v Boston University</v>
      </c>
      <c r="AU10" s="13" t="str">
        <f t="shared" si="23"/>
        <v>College BK</v>
      </c>
      <c r="AV10" s="13" t="str">
        <f t="shared" si="24"/>
        <v>313 v 32</v>
      </c>
      <c r="AW10" s="13" t="str">
        <f t="shared" si="25"/>
        <v>Primary</v>
      </c>
      <c r="AX10" s="13" t="str">
        <f t="shared" si="5"/>
        <v>DO NOT MAP</v>
      </c>
      <c r="AY10" s="13" t="str">
        <f t="shared" si="6"/>
        <v>DO NOT MAP</v>
      </c>
      <c r="AZ10" t="str">
        <f>'CBB ESPN'!AU10</f>
        <v/>
      </c>
      <c r="BA10" t="str">
        <f>'CBB ESPN'!AS10</f>
        <v>Team IL</v>
      </c>
      <c r="BB10" t="str">
        <f>'CBB ESPN'!AT10</f>
        <v/>
      </c>
      <c r="BD10" s="13" t="str">
        <f t="shared" si="26"/>
        <v>InPlay</v>
      </c>
      <c r="BE10" s="13">
        <f t="shared" si="27"/>
        <v>735</v>
      </c>
      <c r="BF10" s="135">
        <f t="shared" si="28"/>
        <v>0.375</v>
      </c>
      <c r="BG10" s="138" t="str">
        <f t="shared" si="29"/>
        <v>Northern Illinois v Boston University</v>
      </c>
      <c r="BH10" s="13" t="str">
        <f t="shared" si="30"/>
        <v>College BK</v>
      </c>
      <c r="BI10" s="13" t="str">
        <f t="shared" si="32"/>
        <v>313 v 32</v>
      </c>
      <c r="BJ10" s="13" t="str">
        <f t="shared" si="31"/>
        <v>Primary</v>
      </c>
      <c r="BK10" s="13" t="str">
        <f t="shared" si="7"/>
        <v>Primary</v>
      </c>
      <c r="BL10" s="13" t="str">
        <f t="shared" si="8"/>
        <v/>
      </c>
      <c r="BM10" t="str">
        <f>'CBB ESPN'!BC10</f>
        <v/>
      </c>
      <c r="BN10" t="str">
        <f>'CBB ESPN'!BA10</f>
        <v/>
      </c>
      <c r="BO10" t="str">
        <f>'CBB ESPN'!BB10</f>
        <v/>
      </c>
    </row>
    <row r="11" spans="1:67">
      <c r="A11" t="str">
        <f>'CBB ESPN'!M11</f>
        <v>Alaska-Fairbanks</v>
      </c>
      <c r="B11" t="s">
        <v>1246</v>
      </c>
      <c r="C11">
        <v>18</v>
      </c>
      <c r="E11" t="str">
        <f>IF(ISERROR(INDEX($B$4:$B$999,MATCH('CBB ESPN'!S11,'CBB Games'!$A$4:$A$999,0)))*1=1,"",INDEX('CBB Games'!$B$4:$B$999,MATCH('CBB ESPN'!S11,'CBB Games'!$A$4:$A$999,0)))</f>
        <v>Old Dominion</v>
      </c>
      <c r="F11" t="str">
        <f>IF(ISERROR(INDEX($B$4:$B$999,MATCH('CBB ESPN'!T11,'CBB Games'!$A$4:$A$999,0)))*1=1,"",INDEX('CBB Games'!$B$4:$B$999,MATCH('CBB ESPN'!T11,'CBB Games'!$A$4:$A$999,0)))</f>
        <v>Pennsylvania</v>
      </c>
      <c r="G11" t="s">
        <v>62</v>
      </c>
      <c r="H11">
        <f>IF(ISERROR(INDEX($C$4:$C$999,MATCH('CBB ESPN'!S11,'CBB Games'!$A$4:$A$999,0)))*1=1,"",INDEX('CBB Games'!$C$4:$C$999,MATCH('CBB ESPN'!S11,'CBB Games'!$A$4:$A$999,0)))</f>
        <v>331</v>
      </c>
      <c r="I11">
        <f>IF(ISERROR(INDEX($C$4:$C$999,MATCH('CBB ESPN'!T11,'CBB Games'!$A$4:$A$999,0)))*1=1,"",INDEX('CBB Games'!$C$4:$C$999,MATCH('CBB ESPN'!T11,'CBB Games'!$A$4:$A$999,0)))</f>
        <v>346</v>
      </c>
      <c r="K11" t="str">
        <f>IF('CBB ESPN'!$AA11="Flip",'CBB Games'!F11,'CBB Games'!E11)</f>
        <v>Old Dominion</v>
      </c>
      <c r="L11" t="str">
        <f>IF('CBB ESPN'!$AA11="Flip",'CBB Games'!E11,'CBB Games'!F11)</f>
        <v>Pennsylvania</v>
      </c>
      <c r="N11">
        <f>IF('CBB ESPN'!$AA11="Flip",'CBB Games'!I11,'CBB Games'!H11)</f>
        <v>331</v>
      </c>
      <c r="O11">
        <f>IF('CBB ESPN'!$AA11="Flip",'CBB Games'!H11,'CBB Games'!I11)</f>
        <v>346</v>
      </c>
      <c r="Q11" t="str">
        <f t="shared" si="9"/>
        <v>Old Dominion v Pennsylvania</v>
      </c>
      <c r="S11" t="str">
        <f t="shared" si="10"/>
        <v>331 v 346</v>
      </c>
      <c r="T11" s="13" t="s">
        <v>62</v>
      </c>
      <c r="V11" s="134" t="str">
        <f>IF(ISNUMBER(SEARCH('CBB Games'!$V$3,'CBB ESPN'!Y11)),"InPlay","")</f>
        <v/>
      </c>
      <c r="W11" s="13" t="str">
        <f>IF($V11="","",'CBB ESPN'!Z11)</f>
        <v/>
      </c>
      <c r="X11" s="135" t="str">
        <f>IF('CBB ESPN'!$Y11="Y",'CBB ESPN'!U11,"")</f>
        <v/>
      </c>
      <c r="Y11" s="137" t="str">
        <f>IF('CBB ESPN'!$Y11="Y",'CBB Games'!Q11,"")</f>
        <v/>
      </c>
      <c r="Z11" s="13" t="str">
        <f t="shared" si="11"/>
        <v/>
      </c>
      <c r="AA11" s="13" t="str">
        <f>IF('CBB ESPN'!$Y11="Y",'CBB Games'!S11,"")</f>
        <v/>
      </c>
      <c r="AB11" s="13" t="str">
        <f t="shared" si="12"/>
        <v/>
      </c>
      <c r="AD11" s="13" t="str">
        <f t="shared" si="0"/>
        <v/>
      </c>
      <c r="AE11" s="13" t="str">
        <f t="shared" si="13"/>
        <v/>
      </c>
      <c r="AF11" s="135" t="str">
        <f t="shared" si="14"/>
        <v/>
      </c>
      <c r="AG11" s="137" t="str">
        <f t="shared" si="15"/>
        <v/>
      </c>
      <c r="AH11" s="13" t="str">
        <f t="shared" si="16"/>
        <v/>
      </c>
      <c r="AI11" s="13" t="str">
        <f t="shared" si="17"/>
        <v/>
      </c>
      <c r="AJ11" s="13" t="str">
        <f t="shared" si="18"/>
        <v/>
      </c>
      <c r="AK11" s="13" t="str">
        <f t="shared" si="2"/>
        <v/>
      </c>
      <c r="AL11" s="13" t="str">
        <f t="shared" si="3"/>
        <v/>
      </c>
      <c r="AM11" t="str">
        <f>'CBB ESPN'!AM11</f>
        <v/>
      </c>
      <c r="AN11" t="str">
        <f>'CBB ESPN'!AK11</f>
        <v/>
      </c>
      <c r="AO11" t="str">
        <f>'CBB ESPN'!AL11</f>
        <v/>
      </c>
      <c r="AQ11" s="13" t="str">
        <f t="shared" si="19"/>
        <v/>
      </c>
      <c r="AR11" s="13" t="str">
        <f t="shared" si="20"/>
        <v/>
      </c>
      <c r="AS11" s="135" t="str">
        <f t="shared" si="21"/>
        <v/>
      </c>
      <c r="AT11" s="138" t="str">
        <f t="shared" si="22"/>
        <v/>
      </c>
      <c r="AU11" s="13" t="str">
        <f t="shared" si="23"/>
        <v/>
      </c>
      <c r="AV11" s="13" t="str">
        <f t="shared" si="24"/>
        <v/>
      </c>
      <c r="AW11" s="13" t="str">
        <f t="shared" si="25"/>
        <v/>
      </c>
      <c r="AX11" s="13" t="str">
        <f t="shared" si="5"/>
        <v/>
      </c>
      <c r="AY11" s="13" t="str">
        <f t="shared" si="6"/>
        <v/>
      </c>
      <c r="AZ11" t="str">
        <f>'CBB ESPN'!AU11</f>
        <v/>
      </c>
      <c r="BA11" t="str">
        <f>'CBB ESPN'!AS11</f>
        <v/>
      </c>
      <c r="BB11" t="str">
        <f>'CBB ESPN'!AT11</f>
        <v/>
      </c>
      <c r="BD11" s="13" t="str">
        <f t="shared" si="26"/>
        <v/>
      </c>
      <c r="BE11" s="13" t="str">
        <f t="shared" si="27"/>
        <v/>
      </c>
      <c r="BF11" s="135" t="str">
        <f t="shared" si="28"/>
        <v/>
      </c>
      <c r="BG11" s="138" t="str">
        <f t="shared" si="29"/>
        <v/>
      </c>
      <c r="BH11" s="13" t="str">
        <f t="shared" si="30"/>
        <v/>
      </c>
      <c r="BI11" s="13" t="str">
        <f t="shared" si="32"/>
        <v/>
      </c>
      <c r="BJ11" s="13" t="str">
        <f t="shared" si="31"/>
        <v/>
      </c>
      <c r="BK11" s="13" t="str">
        <f t="shared" si="7"/>
        <v/>
      </c>
      <c r="BL11" s="13" t="str">
        <f t="shared" si="8"/>
        <v/>
      </c>
      <c r="BM11" t="str">
        <f>'CBB ESPN'!BC11</f>
        <v/>
      </c>
      <c r="BN11" t="str">
        <f>'CBB ESPN'!BA11</f>
        <v/>
      </c>
      <c r="BO11" t="str">
        <f>'CBB ESPN'!BB11</f>
        <v/>
      </c>
    </row>
    <row r="12" spans="1:67">
      <c r="A12" t="str">
        <f>'CBB ESPN'!M12</f>
        <v>Alabama A&amp;M</v>
      </c>
      <c r="B12" t="s">
        <v>1019</v>
      </c>
      <c r="C12">
        <v>19</v>
      </c>
      <c r="E12" t="str">
        <f>IF(ISERROR(INDEX($B$4:$B$999,MATCH('CBB ESPN'!S12,'CBB Games'!$A$4:$A$999,0)))*1=1,"",INDEX('CBB Games'!$B$4:$B$999,MATCH('CBB ESPN'!S12,'CBB Games'!$A$4:$A$999,0)))</f>
        <v/>
      </c>
      <c r="F12" t="str">
        <f>IF(ISERROR(INDEX($B$4:$B$999,MATCH('CBB ESPN'!T12,'CBB Games'!$A$4:$A$999,0)))*1=1,"",INDEX('CBB Games'!$B$4:$B$999,MATCH('CBB ESPN'!T12,'CBB Games'!$A$4:$A$999,0)))</f>
        <v/>
      </c>
      <c r="G12" t="s">
        <v>62</v>
      </c>
      <c r="H12" t="str">
        <f>IF(ISERROR(INDEX($C$4:$C$999,MATCH('CBB ESPN'!S12,'CBB Games'!$A$4:$A$999,0)))*1=1,"",INDEX('CBB Games'!$C$4:$C$999,MATCH('CBB ESPN'!S12,'CBB Games'!$A$4:$A$999,0)))</f>
        <v/>
      </c>
      <c r="I12" t="str">
        <f>IF(ISERROR(INDEX($C$4:$C$999,MATCH('CBB ESPN'!T12,'CBB Games'!$A$4:$A$999,0)))*1=1,"",INDEX('CBB Games'!$C$4:$C$999,MATCH('CBB ESPN'!T12,'CBB Games'!$A$4:$A$999,0)))</f>
        <v/>
      </c>
      <c r="K12" t="str">
        <f>IF('CBB ESPN'!$AA12="Flip",'CBB Games'!F12,'CBB Games'!E12)</f>
        <v/>
      </c>
      <c r="L12" t="str">
        <f>IF('CBB ESPN'!$AA12="Flip",'CBB Games'!E12,'CBB Games'!F12)</f>
        <v/>
      </c>
      <c r="N12" t="str">
        <f>IF('CBB ESPN'!$AA12="Flip",'CBB Games'!I12,'CBB Games'!H12)</f>
        <v/>
      </c>
      <c r="O12" t="str">
        <f>IF('CBB ESPN'!$AA12="Flip",'CBB Games'!H12,'CBB Games'!I12)</f>
        <v/>
      </c>
      <c r="Q12" t="str">
        <f t="shared" si="9"/>
        <v xml:space="preserve"> v </v>
      </c>
      <c r="S12" t="str">
        <f t="shared" si="10"/>
        <v xml:space="preserve"> v </v>
      </c>
      <c r="T12" s="13" t="s">
        <v>62</v>
      </c>
      <c r="V12" s="134" t="str">
        <f>IF(ISNUMBER(SEARCH('CBB Games'!$V$3,'CBB ESPN'!Y12)),"InPlay","")</f>
        <v/>
      </c>
      <c r="W12" s="13" t="str">
        <f>IF($V12="","",'CBB ESPN'!Z12)</f>
        <v/>
      </c>
      <c r="X12" s="135" t="str">
        <f>IF('CBB ESPN'!$Y12="Y",'CBB ESPN'!U12,"")</f>
        <v/>
      </c>
      <c r="Y12" s="137" t="str">
        <f>IF('CBB ESPN'!$Y12="Y",'CBB Games'!Q12,"")</f>
        <v/>
      </c>
      <c r="Z12" s="13" t="str">
        <f t="shared" si="11"/>
        <v/>
      </c>
      <c r="AA12" s="13" t="str">
        <f>IF('CBB ESPN'!$Y12="Y",'CBB Games'!S12,"")</f>
        <v/>
      </c>
      <c r="AB12" s="13" t="str">
        <f t="shared" si="12"/>
        <v/>
      </c>
      <c r="AD12" s="13" t="str">
        <f t="shared" si="0"/>
        <v/>
      </c>
      <c r="AE12" s="13" t="str">
        <f t="shared" si="13"/>
        <v/>
      </c>
      <c r="AF12" s="135" t="str">
        <f t="shared" si="14"/>
        <v/>
      </c>
      <c r="AG12" s="137" t="str">
        <f t="shared" si="15"/>
        <v/>
      </c>
      <c r="AH12" s="13" t="str">
        <f t="shared" si="16"/>
        <v/>
      </c>
      <c r="AI12" s="13" t="str">
        <f t="shared" si="17"/>
        <v/>
      </c>
      <c r="AJ12" s="13" t="str">
        <f t="shared" si="18"/>
        <v/>
      </c>
      <c r="AK12" s="13" t="str">
        <f t="shared" si="2"/>
        <v/>
      </c>
      <c r="AL12" s="13" t="str">
        <f t="shared" si="3"/>
        <v/>
      </c>
      <c r="AM12" t="str">
        <f>'CBB ESPN'!AM12</f>
        <v/>
      </c>
      <c r="AN12" t="str">
        <f>'CBB ESPN'!AK12</f>
        <v/>
      </c>
      <c r="AO12" t="str">
        <f>'CBB ESPN'!AL12</f>
        <v/>
      </c>
      <c r="AQ12" s="13" t="str">
        <f t="shared" si="19"/>
        <v/>
      </c>
      <c r="AR12" s="13" t="str">
        <f t="shared" si="20"/>
        <v/>
      </c>
      <c r="AS12" s="135" t="str">
        <f t="shared" si="21"/>
        <v/>
      </c>
      <c r="AT12" s="138" t="str">
        <f t="shared" si="22"/>
        <v/>
      </c>
      <c r="AU12" s="13" t="str">
        <f t="shared" si="23"/>
        <v/>
      </c>
      <c r="AV12" s="13" t="str">
        <f t="shared" si="24"/>
        <v/>
      </c>
      <c r="AW12" s="13" t="str">
        <f t="shared" si="25"/>
        <v/>
      </c>
      <c r="AX12" s="13" t="str">
        <f t="shared" si="5"/>
        <v/>
      </c>
      <c r="AY12" s="13" t="str">
        <f t="shared" si="6"/>
        <v/>
      </c>
      <c r="AZ12" t="str">
        <f>'CBB ESPN'!AU12</f>
        <v/>
      </c>
      <c r="BA12" t="str">
        <f>'CBB ESPN'!AS12</f>
        <v/>
      </c>
      <c r="BB12" t="str">
        <f>'CBB ESPN'!AT12</f>
        <v/>
      </c>
      <c r="BD12" s="13" t="str">
        <f t="shared" si="26"/>
        <v/>
      </c>
      <c r="BE12" s="13" t="str">
        <f t="shared" si="27"/>
        <v/>
      </c>
      <c r="BF12" s="135" t="str">
        <f t="shared" si="28"/>
        <v/>
      </c>
      <c r="BG12" s="138" t="str">
        <f t="shared" si="29"/>
        <v/>
      </c>
      <c r="BH12" s="13" t="str">
        <f t="shared" si="30"/>
        <v/>
      </c>
      <c r="BI12" s="13" t="str">
        <f t="shared" si="32"/>
        <v/>
      </c>
      <c r="BJ12" s="13" t="str">
        <f t="shared" si="31"/>
        <v/>
      </c>
      <c r="BK12" s="13" t="str">
        <f t="shared" si="7"/>
        <v/>
      </c>
      <c r="BL12" s="13" t="str">
        <f t="shared" si="8"/>
        <v/>
      </c>
      <c r="BM12" t="str">
        <f>'CBB ESPN'!BC12</f>
        <v/>
      </c>
      <c r="BN12" t="str">
        <f>'CBB ESPN'!BA12</f>
        <v/>
      </c>
      <c r="BO12" t="str">
        <f>'CBB ESPN'!BB12</f>
        <v/>
      </c>
    </row>
    <row r="13" spans="1:67">
      <c r="A13" t="str">
        <f>'CBB ESPN'!M13</f>
        <v>Albany</v>
      </c>
      <c r="B13" t="s">
        <v>1074</v>
      </c>
      <c r="C13">
        <v>20</v>
      </c>
      <c r="E13" t="str">
        <f>IF(ISERROR(INDEX($B$4:$B$999,MATCH('CBB ESPN'!S13,'CBB Games'!$A$4:$A$999,0)))*1=1,"",INDEX('CBB Games'!$B$4:$B$999,MATCH('CBB ESPN'!S13,'CBB Games'!$A$4:$A$999,0)))</f>
        <v>Boise State</v>
      </c>
      <c r="F13" t="str">
        <f>IF(ISERROR(INDEX($B$4:$B$999,MATCH('CBB ESPN'!T13,'CBB Games'!$A$4:$A$999,0)))*1=1,"",INDEX('CBB Games'!$B$4:$B$999,MATCH('CBB ESPN'!T13,'CBB Games'!$A$4:$A$999,0)))</f>
        <v>Ole Miss</v>
      </c>
      <c r="G13" t="s">
        <v>62</v>
      </c>
      <c r="H13">
        <f>IF(ISERROR(INDEX($C$4:$C$999,MATCH('CBB ESPN'!S13,'CBB Games'!$A$4:$A$999,0)))*1=1,"",INDEX('CBB Games'!$C$4:$C$999,MATCH('CBB ESPN'!S13,'CBB Games'!$A$4:$A$999,0)))</f>
        <v>30</v>
      </c>
      <c r="I13">
        <f>IF(ISERROR(INDEX($C$4:$C$999,MATCH('CBB ESPN'!T13,'CBB Games'!$A$4:$A$999,0)))*1=1,"",INDEX('CBB Games'!$C$4:$C$999,MATCH('CBB ESPN'!T13,'CBB Games'!$A$4:$A$999,0)))</f>
        <v>269</v>
      </c>
      <c r="K13" t="str">
        <f>IF('CBB ESPN'!$AA13="Flip",'CBB Games'!F13,'CBB Games'!E13)</f>
        <v>Boise State</v>
      </c>
      <c r="L13" t="str">
        <f>IF('CBB ESPN'!$AA13="Flip",'CBB Games'!E13,'CBB Games'!F13)</f>
        <v>Ole Miss</v>
      </c>
      <c r="N13">
        <f>IF('CBB ESPN'!$AA13="Flip",'CBB Games'!I13,'CBB Games'!H13)</f>
        <v>30</v>
      </c>
      <c r="O13">
        <f>IF('CBB ESPN'!$AA13="Flip",'CBB Games'!H13,'CBB Games'!I13)</f>
        <v>269</v>
      </c>
      <c r="Q13" t="str">
        <f t="shared" si="9"/>
        <v>Boise State v Ole Miss</v>
      </c>
      <c r="S13" t="str">
        <f t="shared" si="10"/>
        <v>30 v 269</v>
      </c>
      <c r="T13" s="13" t="s">
        <v>62</v>
      </c>
      <c r="V13" s="134" t="str">
        <f>IF(ISNUMBER(SEARCH('CBB Games'!$V$3,'CBB ESPN'!Y13)),"InPlay","")</f>
        <v>InPlay</v>
      </c>
      <c r="W13" s="13">
        <f>IF($V13="","",'CBB ESPN'!Z13)</f>
        <v>729</v>
      </c>
      <c r="X13" s="135">
        <f>IF('CBB ESPN'!$Y13="Y",'CBB ESPN'!U13,"")</f>
        <v>0.41666666666666669</v>
      </c>
      <c r="Y13" s="137" t="str">
        <f>IF('CBB ESPN'!$Y13="Y",'CBB Games'!Q13,"")</f>
        <v>Boise State v Ole Miss</v>
      </c>
      <c r="Z13" s="13" t="str">
        <f t="shared" si="11"/>
        <v>College BK</v>
      </c>
      <c r="AA13" s="13" t="str">
        <f>IF('CBB ESPN'!$Y13="Y",'CBB Games'!S13,"")</f>
        <v>30 v 269</v>
      </c>
      <c r="AB13" s="13" t="str">
        <f t="shared" si="12"/>
        <v>Primary</v>
      </c>
      <c r="AD13" s="13" t="str">
        <f t="shared" si="0"/>
        <v>InPlay</v>
      </c>
      <c r="AE13" s="13">
        <f t="shared" si="13"/>
        <v>729</v>
      </c>
      <c r="AF13" s="135">
        <f t="shared" si="14"/>
        <v>0.41666666666666669</v>
      </c>
      <c r="AG13" s="137" t="str">
        <f t="shared" si="15"/>
        <v>Boise State v Ole Miss</v>
      </c>
      <c r="AH13" s="13" t="str">
        <f t="shared" si="16"/>
        <v>College BK</v>
      </c>
      <c r="AI13" s="13" t="str">
        <f t="shared" si="17"/>
        <v>30 v 269</v>
      </c>
      <c r="AJ13" s="13" t="str">
        <f t="shared" si="18"/>
        <v>Primary</v>
      </c>
      <c r="AK13" s="13" t="str">
        <f t="shared" si="2"/>
        <v>Primary</v>
      </c>
      <c r="AL13" s="13" t="str">
        <f t="shared" si="3"/>
        <v/>
      </c>
      <c r="AM13" t="str">
        <f>'CBB ESPN'!AM13</f>
        <v/>
      </c>
      <c r="AN13" t="str">
        <f>'CBB ESPN'!AK13</f>
        <v/>
      </c>
      <c r="AO13" t="str">
        <f>'CBB ESPN'!AL13</f>
        <v/>
      </c>
      <c r="AQ13" s="13" t="str">
        <f t="shared" si="19"/>
        <v>InPlay</v>
      </c>
      <c r="AR13" s="13">
        <f t="shared" si="20"/>
        <v>729</v>
      </c>
      <c r="AS13" s="135">
        <f t="shared" si="21"/>
        <v>0.41666666666666669</v>
      </c>
      <c r="AT13" s="138" t="str">
        <f t="shared" si="22"/>
        <v>Boise State v Ole Miss</v>
      </c>
      <c r="AU13" s="13" t="str">
        <f t="shared" si="23"/>
        <v>College BK</v>
      </c>
      <c r="AV13" s="13" t="str">
        <f t="shared" si="24"/>
        <v>30 v 269</v>
      </c>
      <c r="AW13" s="13" t="str">
        <f t="shared" si="25"/>
        <v>Primary</v>
      </c>
      <c r="AX13" s="13" t="str">
        <f t="shared" si="5"/>
        <v>Primary</v>
      </c>
      <c r="AY13" s="13" t="str">
        <f t="shared" si="6"/>
        <v/>
      </c>
      <c r="AZ13" t="str">
        <f>'CBB ESPN'!AU13</f>
        <v/>
      </c>
      <c r="BA13" t="str">
        <f>'CBB ESPN'!AS13</f>
        <v/>
      </c>
      <c r="BB13" t="str">
        <f>'CBB ESPN'!AT13</f>
        <v/>
      </c>
      <c r="BD13" s="13" t="str">
        <f t="shared" si="26"/>
        <v>InPlay</v>
      </c>
      <c r="BE13" s="13">
        <f t="shared" si="27"/>
        <v>729</v>
      </c>
      <c r="BF13" s="135">
        <f t="shared" si="28"/>
        <v>0.41666666666666669</v>
      </c>
      <c r="BG13" s="138" t="str">
        <f t="shared" si="29"/>
        <v>Boise State v Ole Miss</v>
      </c>
      <c r="BH13" s="13" t="str">
        <f t="shared" si="30"/>
        <v>College BK</v>
      </c>
      <c r="BI13" s="13" t="str">
        <f t="shared" si="32"/>
        <v>30 v 269</v>
      </c>
      <c r="BJ13" s="13" t="str">
        <f t="shared" si="31"/>
        <v>Primary</v>
      </c>
      <c r="BK13" s="13" t="str">
        <f t="shared" si="7"/>
        <v>Primary</v>
      </c>
      <c r="BL13" s="13" t="str">
        <f t="shared" si="8"/>
        <v/>
      </c>
      <c r="BM13" t="str">
        <f>'CBB ESPN'!BC13</f>
        <v/>
      </c>
      <c r="BN13" t="str">
        <f>'CBB ESPN'!BA13</f>
        <v/>
      </c>
      <c r="BO13" t="str">
        <f>'CBB ESPN'!BB13</f>
        <v/>
      </c>
    </row>
    <row r="14" spans="1:67">
      <c r="A14" t="str">
        <f>'CBB ESPN'!M14</f>
        <v>Alcorn State</v>
      </c>
      <c r="B14" t="s">
        <v>572</v>
      </c>
      <c r="C14">
        <v>6</v>
      </c>
      <c r="E14" t="str">
        <f>IF(ISERROR(INDEX($B$4:$B$999,MATCH('CBB ESPN'!S14,'CBB Games'!$A$4:$A$999,0)))*1=1,"",INDEX('CBB Games'!$B$4:$B$999,MATCH('CBB ESPN'!S14,'CBB Games'!$A$4:$A$999,0)))</f>
        <v>SIU Edwardsville</v>
      </c>
      <c r="F14" t="str">
        <f>IF(ISERROR(INDEX($B$4:$B$999,MATCH('CBB ESPN'!T14,'CBB Games'!$A$4:$A$999,0)))*1=1,"",INDEX('CBB Games'!$B$4:$B$999,MATCH('CBB ESPN'!T14,'CBB Games'!$A$4:$A$999,0)))</f>
        <v>St Thomas</v>
      </c>
      <c r="G14" t="s">
        <v>62</v>
      </c>
      <c r="H14">
        <f>IF(ISERROR(INDEX($C$4:$C$999,MATCH('CBB ESPN'!S14,'CBB Games'!$A$4:$A$999,0)))*1=1,"",INDEX('CBB Games'!$C$4:$C$999,MATCH('CBB ESPN'!S14,'CBB Games'!$A$4:$A$999,0)))</f>
        <v>419</v>
      </c>
      <c r="I14">
        <f>IF(ISERROR(INDEX($C$4:$C$999,MATCH('CBB ESPN'!T14,'CBB Games'!$A$4:$A$999,0)))*1=1,"",INDEX('CBB Games'!$C$4:$C$999,MATCH('CBB ESPN'!T14,'CBB Games'!$A$4:$A$999,0)))</f>
        <v>416</v>
      </c>
      <c r="K14" t="str">
        <f>IF('CBB ESPN'!$AA14="Flip",'CBB Games'!F14,'CBB Games'!E14)</f>
        <v>SIU Edwardsville</v>
      </c>
      <c r="L14" t="str">
        <f>IF('CBB ESPN'!$AA14="Flip",'CBB Games'!E14,'CBB Games'!F14)</f>
        <v>St Thomas</v>
      </c>
      <c r="N14">
        <f>IF('CBB ESPN'!$AA14="Flip",'CBB Games'!I14,'CBB Games'!H14)</f>
        <v>419</v>
      </c>
      <c r="O14">
        <f>IF('CBB ESPN'!$AA14="Flip",'CBB Games'!H14,'CBB Games'!I14)</f>
        <v>416</v>
      </c>
      <c r="Q14" t="str">
        <f t="shared" si="9"/>
        <v>SIU Edwardsville v St Thomas</v>
      </c>
      <c r="S14" t="str">
        <f t="shared" si="10"/>
        <v>419 v 416</v>
      </c>
      <c r="T14" s="13" t="s">
        <v>62</v>
      </c>
      <c r="V14" s="134" t="str">
        <f>IF(ISNUMBER(SEARCH('CBB Games'!$V$3,'CBB ESPN'!Y14)),"InPlay","")</f>
        <v>InPlay</v>
      </c>
      <c r="W14" s="13">
        <f>IF($V14="","",'CBB ESPN'!Z14)</f>
        <v>703</v>
      </c>
      <c r="X14" s="135">
        <f>IF('CBB ESPN'!$Y14="Y",'CBB ESPN'!U14,"")</f>
        <v>0.41666666666666669</v>
      </c>
      <c r="Y14" s="137" t="str">
        <f>IF('CBB ESPN'!$Y14="Y",'CBB Games'!Q14,"")</f>
        <v>SIU Edwardsville v St Thomas</v>
      </c>
      <c r="Z14" s="13" t="str">
        <f t="shared" si="11"/>
        <v>College BK</v>
      </c>
      <c r="AA14" s="13" t="str">
        <f>IF('CBB ESPN'!$Y14="Y",'CBB Games'!S14,"")</f>
        <v>419 v 416</v>
      </c>
      <c r="AB14" s="13" t="str">
        <f t="shared" si="12"/>
        <v>Primary</v>
      </c>
      <c r="AD14" s="13" t="str">
        <f t="shared" si="0"/>
        <v>InPlay</v>
      </c>
      <c r="AE14" s="13">
        <f t="shared" si="13"/>
        <v>703</v>
      </c>
      <c r="AF14" s="135">
        <f t="shared" si="14"/>
        <v>0.41666666666666669</v>
      </c>
      <c r="AG14" s="137" t="str">
        <f t="shared" si="15"/>
        <v>SIU Edwardsville v St Thomas</v>
      </c>
      <c r="AH14" s="13" t="str">
        <f t="shared" si="16"/>
        <v>College BK</v>
      </c>
      <c r="AI14" s="13" t="str">
        <f t="shared" si="17"/>
        <v>419 v 416</v>
      </c>
      <c r="AJ14" s="13" t="str">
        <f t="shared" si="18"/>
        <v>Primary</v>
      </c>
      <c r="AK14" s="13" t="str">
        <f t="shared" si="2"/>
        <v>Primary</v>
      </c>
      <c r="AL14" s="13" t="str">
        <f t="shared" si="3"/>
        <v/>
      </c>
      <c r="AM14" t="str">
        <f>'CBB ESPN'!AM14</f>
        <v/>
      </c>
      <c r="AN14" t="str">
        <f>'CBB ESPN'!AK14</f>
        <v/>
      </c>
      <c r="AO14" t="str">
        <f>'CBB ESPN'!AL14</f>
        <v/>
      </c>
      <c r="AQ14" s="13" t="str">
        <f t="shared" si="19"/>
        <v>InPlay</v>
      </c>
      <c r="AR14" s="13">
        <f t="shared" si="20"/>
        <v>703</v>
      </c>
      <c r="AS14" s="135">
        <f t="shared" si="21"/>
        <v>0.41666666666666669</v>
      </c>
      <c r="AT14" s="138" t="str">
        <f t="shared" si="22"/>
        <v>SIU Edwardsville v St Thomas</v>
      </c>
      <c r="AU14" s="13" t="str">
        <f t="shared" si="23"/>
        <v>College BK</v>
      </c>
      <c r="AV14" s="13" t="str">
        <f t="shared" si="24"/>
        <v>419 v 416</v>
      </c>
      <c r="AW14" s="13" t="str">
        <f t="shared" si="25"/>
        <v>Primary</v>
      </c>
      <c r="AX14" s="13" t="str">
        <f t="shared" si="5"/>
        <v>DO NOT MAP</v>
      </c>
      <c r="AY14" s="13" t="str">
        <f t="shared" si="6"/>
        <v>DO NOT MAP</v>
      </c>
      <c r="AZ14" t="str">
        <f>'CBB ESPN'!AU14</f>
        <v/>
      </c>
      <c r="BA14" t="str">
        <f>'CBB ESPN'!AS14</f>
        <v>Team IL</v>
      </c>
      <c r="BB14" t="str">
        <f>'CBB ESPN'!AT14</f>
        <v/>
      </c>
      <c r="BD14" s="13" t="str">
        <f t="shared" si="26"/>
        <v>InPlay</v>
      </c>
      <c r="BE14" s="13">
        <f t="shared" si="27"/>
        <v>703</v>
      </c>
      <c r="BF14" s="135">
        <f t="shared" si="28"/>
        <v>0.41666666666666669</v>
      </c>
      <c r="BG14" s="138" t="str">
        <f t="shared" si="29"/>
        <v>SIU Edwardsville v St Thomas</v>
      </c>
      <c r="BH14" s="13" t="str">
        <f t="shared" si="30"/>
        <v>College BK</v>
      </c>
      <c r="BI14" s="13" t="str">
        <f t="shared" si="32"/>
        <v>419 v 416</v>
      </c>
      <c r="BJ14" s="13" t="str">
        <f t="shared" si="31"/>
        <v>Primary</v>
      </c>
      <c r="BK14" s="13" t="str">
        <f t="shared" si="7"/>
        <v>Primary</v>
      </c>
      <c r="BL14" s="13" t="str">
        <f t="shared" si="8"/>
        <v/>
      </c>
      <c r="BM14" t="str">
        <f>'CBB ESPN'!BC14</f>
        <v/>
      </c>
      <c r="BN14" t="str">
        <f>'CBB ESPN'!BA14</f>
        <v/>
      </c>
      <c r="BO14" t="str">
        <f>'CBB ESPN'!BB14</f>
        <v/>
      </c>
    </row>
    <row r="15" spans="1:67">
      <c r="A15" t="str">
        <f>'CBB ESPN'!M15</f>
        <v>American</v>
      </c>
      <c r="B15" t="s">
        <v>1247</v>
      </c>
      <c r="C15">
        <v>7</v>
      </c>
      <c r="E15" t="str">
        <f>IF(ISERROR(INDEX($B$4:$B$999,MATCH('CBB ESPN'!S15,'CBB Games'!$A$4:$A$999,0)))*1=1,"",INDEX('CBB Games'!$B$4:$B$999,MATCH('CBB ESPN'!S15,'CBB Games'!$A$4:$A$999,0)))</f>
        <v>North Dakota</v>
      </c>
      <c r="F15" t="str">
        <f>IF(ISERROR(INDEX($B$4:$B$999,MATCH('CBB ESPN'!T15,'CBB Games'!$A$4:$A$999,0)))*1=1,"",INDEX('CBB Games'!$B$4:$B$999,MATCH('CBB ESPN'!T15,'CBB Games'!$A$4:$A$999,0)))</f>
        <v>Tennessee Martin</v>
      </c>
      <c r="G15" t="s">
        <v>62</v>
      </c>
      <c r="H15">
        <f>IF(ISERROR(INDEX($C$4:$C$999,MATCH('CBB ESPN'!S15,'CBB Games'!$A$4:$A$999,0)))*1=1,"",INDEX('CBB Games'!$C$4:$C$999,MATCH('CBB ESPN'!S15,'CBB Games'!$A$4:$A$999,0)))</f>
        <v>325</v>
      </c>
      <c r="I15">
        <f>IF(ISERROR(INDEX($C$4:$C$999,MATCH('CBB ESPN'!T15,'CBB Games'!$A$4:$A$999,0)))*1=1,"",INDEX('CBB Games'!$C$4:$C$999,MATCH('CBB ESPN'!T15,'CBB Games'!$A$4:$A$999,0)))</f>
        <v>430</v>
      </c>
      <c r="K15" t="str">
        <f>IF('CBB ESPN'!$AA15="Flip",'CBB Games'!F15,'CBB Games'!E15)</f>
        <v>North Dakota</v>
      </c>
      <c r="L15" t="str">
        <f>IF('CBB ESPN'!$AA15="Flip",'CBB Games'!E15,'CBB Games'!F15)</f>
        <v>Tennessee Martin</v>
      </c>
      <c r="N15">
        <f>IF('CBB ESPN'!$AA15="Flip",'CBB Games'!I15,'CBB Games'!H15)</f>
        <v>325</v>
      </c>
      <c r="O15">
        <f>IF('CBB ESPN'!$AA15="Flip",'CBB Games'!H15,'CBB Games'!I15)</f>
        <v>430</v>
      </c>
      <c r="Q15" t="str">
        <f t="shared" si="9"/>
        <v>North Dakota v Tennessee Martin</v>
      </c>
      <c r="S15" t="str">
        <f t="shared" si="10"/>
        <v>325 v 430</v>
      </c>
      <c r="T15" s="13" t="s">
        <v>62</v>
      </c>
      <c r="V15" s="136" t="str">
        <f>IF(ISNUMBER(SEARCH('CBB Games'!$V$3,'CBB ESPN'!Y15)),"InPlay","")</f>
        <v>InPlay</v>
      </c>
      <c r="W15" s="13">
        <f>IF($V15="","",'CBB ESPN'!Z15)</f>
        <v>705</v>
      </c>
      <c r="X15" s="135">
        <f>IF('CBB ESPN'!$Y15="Y",'CBB ESPN'!U15,"")</f>
        <v>0.45833333333333331</v>
      </c>
      <c r="Y15" s="137" t="str">
        <f>IF('CBB ESPN'!$Y15="Y",'CBB Games'!Q15,"")</f>
        <v>North Dakota v Tennessee Martin</v>
      </c>
      <c r="Z15" s="13" t="str">
        <f t="shared" ref="Z15:Z78" si="33">IF(V15="","",$Z$3)</f>
        <v>College BK</v>
      </c>
      <c r="AA15" s="13" t="str">
        <f>IF('CBB ESPN'!$Y15="Y",'CBB Games'!S15,"")</f>
        <v>325 v 430</v>
      </c>
      <c r="AB15" s="13" t="str">
        <f t="shared" ref="AB15:AB78" si="34">IF(V15="","",$AB$2)</f>
        <v>Primary</v>
      </c>
      <c r="AD15" s="13" t="str">
        <f t="shared" si="0"/>
        <v>InPlay</v>
      </c>
      <c r="AE15" s="13">
        <f t="shared" si="13"/>
        <v>705</v>
      </c>
      <c r="AF15" s="135">
        <f t="shared" si="14"/>
        <v>0.45833333333333331</v>
      </c>
      <c r="AG15" s="137" t="str">
        <f t="shared" si="15"/>
        <v>North Dakota v Tennessee Martin</v>
      </c>
      <c r="AH15" s="13" t="str">
        <f t="shared" si="16"/>
        <v>College BK</v>
      </c>
      <c r="AI15" s="13" t="str">
        <f t="shared" si="17"/>
        <v>325 v 430</v>
      </c>
      <c r="AJ15" s="13" t="str">
        <f t="shared" si="18"/>
        <v>Primary</v>
      </c>
      <c r="AK15" s="13" t="str">
        <f t="shared" si="2"/>
        <v>Primary</v>
      </c>
      <c r="AL15" s="13" t="str">
        <f t="shared" si="3"/>
        <v/>
      </c>
      <c r="AM15" t="str">
        <f>'CBB ESPN'!AM15</f>
        <v/>
      </c>
      <c r="AN15" t="str">
        <f>'CBB ESPN'!AK15</f>
        <v/>
      </c>
      <c r="AO15" t="str">
        <f>'CBB ESPN'!AL15</f>
        <v/>
      </c>
      <c r="AQ15" s="13" t="str">
        <f t="shared" si="19"/>
        <v>InPlay</v>
      </c>
      <c r="AR15" s="13">
        <f t="shared" si="20"/>
        <v>705</v>
      </c>
      <c r="AS15" s="135">
        <f t="shared" si="21"/>
        <v>0.45833333333333331</v>
      </c>
      <c r="AT15" s="138" t="str">
        <f t="shared" si="22"/>
        <v>North Dakota v Tennessee Martin</v>
      </c>
      <c r="AU15" s="13" t="str">
        <f t="shared" si="23"/>
        <v>College BK</v>
      </c>
      <c r="AV15" s="13" t="str">
        <f t="shared" si="24"/>
        <v>325 v 430</v>
      </c>
      <c r="AW15" s="13" t="str">
        <f t="shared" si="25"/>
        <v>Primary</v>
      </c>
      <c r="AX15" s="13" t="str">
        <f t="shared" si="5"/>
        <v>Primary</v>
      </c>
      <c r="AY15" s="13" t="str">
        <f t="shared" si="6"/>
        <v/>
      </c>
      <c r="AZ15" t="str">
        <f>'CBB ESPN'!AU15</f>
        <v/>
      </c>
      <c r="BA15" t="str">
        <f>'CBB ESPN'!AS15</f>
        <v/>
      </c>
      <c r="BB15" t="str">
        <f>'CBB ESPN'!AT15</f>
        <v/>
      </c>
      <c r="BD15" s="13" t="str">
        <f t="shared" si="26"/>
        <v>InPlay</v>
      </c>
      <c r="BE15" s="13">
        <f t="shared" si="27"/>
        <v>705</v>
      </c>
      <c r="BF15" s="135">
        <f t="shared" si="28"/>
        <v>0.45833333333333331</v>
      </c>
      <c r="BG15" s="138" t="str">
        <f t="shared" si="29"/>
        <v>North Dakota v Tennessee Martin</v>
      </c>
      <c r="BH15" s="13" t="str">
        <f t="shared" si="30"/>
        <v>College BK</v>
      </c>
      <c r="BI15" s="13" t="str">
        <f t="shared" si="32"/>
        <v>325 v 430</v>
      </c>
      <c r="BJ15" s="13" t="str">
        <f t="shared" si="31"/>
        <v>Primary</v>
      </c>
      <c r="BK15" s="13" t="str">
        <f t="shared" si="7"/>
        <v>Primary</v>
      </c>
      <c r="BL15" s="13" t="str">
        <f t="shared" si="8"/>
        <v/>
      </c>
      <c r="BM15" t="str">
        <f>'CBB ESPN'!BC15</f>
        <v/>
      </c>
      <c r="BN15" t="str">
        <f>'CBB ESPN'!BA15</f>
        <v/>
      </c>
      <c r="BO15" t="str">
        <f>'CBB ESPN'!BB15</f>
        <v/>
      </c>
    </row>
    <row r="16" spans="1:67">
      <c r="A16" t="str">
        <f>'CBB ESPN'!M16</f>
        <v>Appalachian State</v>
      </c>
      <c r="B16" t="s">
        <v>399</v>
      </c>
      <c r="C16">
        <v>8</v>
      </c>
      <c r="E16" t="str">
        <f>IF(ISERROR(INDEX($B$4:$B$999,MATCH('CBB ESPN'!S16,'CBB Games'!$A$4:$A$999,0)))*1=1,"",INDEX('CBB Games'!$B$4:$B$999,MATCH('CBB ESPN'!S16,'CBB Games'!$A$4:$A$999,0)))</f>
        <v>U Mass</v>
      </c>
      <c r="F16" t="str">
        <f>IF(ISERROR(INDEX($B$4:$B$999,MATCH('CBB ESPN'!T16,'CBB Games'!$A$4:$A$999,0)))*1=1,"",INDEX('CBB Games'!$B$4:$B$999,MATCH('CBB ESPN'!T16,'CBB Games'!$A$4:$A$999,0)))</f>
        <v>Ball State</v>
      </c>
      <c r="G16" t="s">
        <v>62</v>
      </c>
      <c r="H16">
        <f>IF(ISERROR(INDEX($C$4:$C$999,MATCH('CBB ESPN'!S16,'CBB Games'!$A$4:$A$999,0)))*1=1,"",INDEX('CBB Games'!$C$4:$C$999,MATCH('CBB ESPN'!S16,'CBB Games'!$A$4:$A$999,0)))</f>
        <v>256</v>
      </c>
      <c r="I16">
        <f>IF(ISERROR(INDEX($C$4:$C$999,MATCH('CBB ESPN'!T16,'CBB Games'!$A$4:$A$999,0)))*1=1,"",INDEX('CBB Games'!$C$4:$C$999,MATCH('CBB ESPN'!T16,'CBB Games'!$A$4:$A$999,0)))</f>
        <v>27</v>
      </c>
      <c r="K16" t="str">
        <f>IF('CBB ESPN'!$AA16="Flip",'CBB Games'!F16,'CBB Games'!E16)</f>
        <v>U Mass</v>
      </c>
      <c r="L16" t="str">
        <f>IF('CBB ESPN'!$AA16="Flip",'CBB Games'!E16,'CBB Games'!F16)</f>
        <v>Ball State</v>
      </c>
      <c r="N16">
        <f>IF('CBB ESPN'!$AA16="Flip",'CBB Games'!I16,'CBB Games'!H16)</f>
        <v>256</v>
      </c>
      <c r="O16">
        <f>IF('CBB ESPN'!$AA16="Flip",'CBB Games'!H16,'CBB Games'!I16)</f>
        <v>27</v>
      </c>
      <c r="Q16" t="str">
        <f t="shared" si="9"/>
        <v>U Mass v Ball State</v>
      </c>
      <c r="S16" t="str">
        <f t="shared" si="10"/>
        <v>256 v 27</v>
      </c>
      <c r="T16" s="13" t="s">
        <v>62</v>
      </c>
      <c r="V16" s="136" t="str">
        <f>IF(ISNUMBER(SEARCH('CBB Games'!$V$3,'CBB ESPN'!Y16)),"InPlay","")</f>
        <v>InPlay</v>
      </c>
      <c r="W16" s="13">
        <f>IF($V16="","",'CBB ESPN'!Z16)</f>
        <v>707</v>
      </c>
      <c r="X16" s="135">
        <f>IF('CBB ESPN'!$Y16="Y",'CBB ESPN'!U16,"")</f>
        <v>0.47916666666666669</v>
      </c>
      <c r="Y16" s="137" t="str">
        <f>IF('CBB ESPN'!$Y16="Y",'CBB Games'!Q16,"")</f>
        <v>U Mass v Ball State</v>
      </c>
      <c r="Z16" s="13" t="str">
        <f t="shared" si="33"/>
        <v>College BK</v>
      </c>
      <c r="AA16" s="13" t="str">
        <f>IF('CBB ESPN'!$Y16="Y",'CBB Games'!S16,"")</f>
        <v>256 v 27</v>
      </c>
      <c r="AB16" s="13" t="str">
        <f t="shared" si="34"/>
        <v>Primary</v>
      </c>
      <c r="AD16" s="13" t="str">
        <f t="shared" si="0"/>
        <v>InPlay</v>
      </c>
      <c r="AE16" s="13">
        <f t="shared" si="13"/>
        <v>707</v>
      </c>
      <c r="AF16" s="135">
        <f t="shared" si="14"/>
        <v>0.47916666666666669</v>
      </c>
      <c r="AG16" s="137" t="str">
        <f t="shared" si="15"/>
        <v>U Mass v Ball State</v>
      </c>
      <c r="AH16" s="13" t="str">
        <f t="shared" si="16"/>
        <v>College BK</v>
      </c>
      <c r="AI16" s="13" t="str">
        <f t="shared" si="17"/>
        <v>256 v 27</v>
      </c>
      <c r="AJ16" s="13" t="str">
        <f t="shared" si="18"/>
        <v>Primary</v>
      </c>
      <c r="AK16" s="13" t="str">
        <f t="shared" si="2"/>
        <v>Primary</v>
      </c>
      <c r="AL16" s="13" t="str">
        <f t="shared" si="3"/>
        <v/>
      </c>
      <c r="AM16" t="str">
        <f>'CBB ESPN'!AM16</f>
        <v/>
      </c>
      <c r="AN16" t="str">
        <f>'CBB ESPN'!AK16</f>
        <v/>
      </c>
      <c r="AO16" t="str">
        <f>'CBB ESPN'!AL16</f>
        <v/>
      </c>
      <c r="AQ16" s="13" t="str">
        <f t="shared" si="19"/>
        <v>InPlay</v>
      </c>
      <c r="AR16" s="13">
        <f t="shared" si="20"/>
        <v>707</v>
      </c>
      <c r="AS16" s="135">
        <f t="shared" si="21"/>
        <v>0.47916666666666669</v>
      </c>
      <c r="AT16" s="138" t="str">
        <f t="shared" si="22"/>
        <v>U Mass v Ball State</v>
      </c>
      <c r="AU16" s="13" t="str">
        <f t="shared" si="23"/>
        <v>College BK</v>
      </c>
      <c r="AV16" s="13" t="str">
        <f t="shared" si="24"/>
        <v>256 v 27</v>
      </c>
      <c r="AW16" s="13" t="str">
        <f t="shared" si="25"/>
        <v>Primary</v>
      </c>
      <c r="AX16" s="13" t="str">
        <f t="shared" si="5"/>
        <v>Primary</v>
      </c>
      <c r="AY16" s="13" t="str">
        <f t="shared" si="6"/>
        <v/>
      </c>
      <c r="AZ16" t="str">
        <f>'CBB ESPN'!AU16</f>
        <v/>
      </c>
      <c r="BA16" t="str">
        <f>'CBB ESPN'!AS16</f>
        <v/>
      </c>
      <c r="BB16" t="str">
        <f>'CBB ESPN'!AT16</f>
        <v/>
      </c>
      <c r="BD16" s="13" t="str">
        <f t="shared" si="26"/>
        <v>InPlay</v>
      </c>
      <c r="BE16" s="13">
        <f t="shared" si="27"/>
        <v>707</v>
      </c>
      <c r="BF16" s="135">
        <f t="shared" si="28"/>
        <v>0.47916666666666669</v>
      </c>
      <c r="BG16" s="138" t="str">
        <f t="shared" si="29"/>
        <v>U Mass v Ball State</v>
      </c>
      <c r="BH16" s="13" t="str">
        <f t="shared" si="30"/>
        <v>College BK</v>
      </c>
      <c r="BI16" s="13" t="str">
        <f t="shared" si="32"/>
        <v>256 v 27</v>
      </c>
      <c r="BJ16" s="13" t="str">
        <f t="shared" si="31"/>
        <v>Primary</v>
      </c>
      <c r="BK16" s="13" t="str">
        <f t="shared" si="7"/>
        <v>Primary</v>
      </c>
      <c r="BL16" s="13" t="str">
        <f t="shared" si="8"/>
        <v/>
      </c>
      <c r="BM16" t="str">
        <f>'CBB ESPN'!BC16</f>
        <v/>
      </c>
      <c r="BN16" t="str">
        <f>'CBB ESPN'!BA16</f>
        <v/>
      </c>
      <c r="BO16" t="str">
        <f>'CBB ESPN'!BB16</f>
        <v/>
      </c>
    </row>
    <row r="17" spans="1:67">
      <c r="A17" t="str">
        <f>'CBB ESPN'!M17</f>
        <v>Arizona</v>
      </c>
      <c r="B17" t="s">
        <v>167</v>
      </c>
      <c r="C17">
        <v>9</v>
      </c>
      <c r="E17" t="str">
        <f>IF(ISERROR(INDEX($B$4:$B$999,MATCH('CBB ESPN'!S17,'CBB Games'!$A$4:$A$999,0)))*1=1,"",INDEX('CBB Games'!$B$4:$B$999,MATCH('CBB ESPN'!S17,'CBB Games'!$A$4:$A$999,0)))</f>
        <v/>
      </c>
      <c r="F17" t="str">
        <f>IF(ISERROR(INDEX($B$4:$B$999,MATCH('CBB ESPN'!T17,'CBB Games'!$A$4:$A$999,0)))*1=1,"",INDEX('CBB Games'!$B$4:$B$999,MATCH('CBB ESPN'!T17,'CBB Games'!$A$4:$A$999,0)))</f>
        <v/>
      </c>
      <c r="G17" t="s">
        <v>62</v>
      </c>
      <c r="H17" t="str">
        <f>IF(ISERROR(INDEX($C$4:$C$999,MATCH('CBB ESPN'!S17,'CBB Games'!$A$4:$A$999,0)))*1=1,"",INDEX('CBB Games'!$C$4:$C$999,MATCH('CBB ESPN'!S17,'CBB Games'!$A$4:$A$999,0)))</f>
        <v/>
      </c>
      <c r="I17" t="str">
        <f>IF(ISERROR(INDEX($C$4:$C$999,MATCH('CBB ESPN'!T17,'CBB Games'!$A$4:$A$999,0)))*1=1,"",INDEX('CBB Games'!$C$4:$C$999,MATCH('CBB ESPN'!T17,'CBB Games'!$A$4:$A$999,0)))</f>
        <v/>
      </c>
      <c r="K17" t="str">
        <f>IF('CBB ESPN'!$AA17="Flip",'CBB Games'!F17,'CBB Games'!E17)</f>
        <v/>
      </c>
      <c r="L17" t="str">
        <f>IF('CBB ESPN'!$AA17="Flip",'CBB Games'!E17,'CBB Games'!F17)</f>
        <v/>
      </c>
      <c r="N17" t="str">
        <f>IF('CBB ESPN'!$AA17="Flip",'CBB Games'!I17,'CBB Games'!H17)</f>
        <v/>
      </c>
      <c r="O17" t="str">
        <f>IF('CBB ESPN'!$AA17="Flip",'CBB Games'!H17,'CBB Games'!I17)</f>
        <v/>
      </c>
      <c r="Q17" t="str">
        <f t="shared" si="9"/>
        <v xml:space="preserve"> v </v>
      </c>
      <c r="S17" t="str">
        <f t="shared" si="10"/>
        <v xml:space="preserve"> v </v>
      </c>
      <c r="T17" s="13" t="s">
        <v>62</v>
      </c>
      <c r="V17" s="136" t="str">
        <f>IF(ISNUMBER(SEARCH('CBB Games'!$V$3,'CBB ESPN'!Y17)),"InPlay","")</f>
        <v/>
      </c>
      <c r="W17" s="13" t="str">
        <f>IF($V17="","",'CBB ESPN'!Z17)</f>
        <v/>
      </c>
      <c r="X17" s="135" t="str">
        <f>IF('CBB ESPN'!$Y17="Y",'CBB ESPN'!U17,"")</f>
        <v/>
      </c>
      <c r="Y17" s="137" t="str">
        <f>IF('CBB ESPN'!$Y17="Y",'CBB Games'!Q17,"")</f>
        <v/>
      </c>
      <c r="Z17" s="13" t="str">
        <f t="shared" si="33"/>
        <v/>
      </c>
      <c r="AA17" s="13" t="str">
        <f>IF('CBB ESPN'!$Y17="Y",'CBB Games'!S17,"")</f>
        <v/>
      </c>
      <c r="AB17" s="13" t="str">
        <f t="shared" si="34"/>
        <v/>
      </c>
      <c r="AD17" s="13" t="str">
        <f t="shared" si="0"/>
        <v/>
      </c>
      <c r="AE17" s="13" t="str">
        <f t="shared" si="13"/>
        <v/>
      </c>
      <c r="AF17" s="135" t="str">
        <f t="shared" si="14"/>
        <v/>
      </c>
      <c r="AG17" s="137" t="str">
        <f t="shared" si="15"/>
        <v/>
      </c>
      <c r="AH17" s="13" t="str">
        <f t="shared" si="16"/>
        <v/>
      </c>
      <c r="AI17" s="13" t="str">
        <f t="shared" si="17"/>
        <v/>
      </c>
      <c r="AJ17" s="13" t="str">
        <f t="shared" si="18"/>
        <v/>
      </c>
      <c r="AK17" s="13" t="str">
        <f t="shared" si="2"/>
        <v/>
      </c>
      <c r="AL17" s="13" t="str">
        <f t="shared" si="3"/>
        <v/>
      </c>
      <c r="AM17" t="str">
        <f>'CBB ESPN'!AM17</f>
        <v/>
      </c>
      <c r="AN17" t="str">
        <f>'CBB ESPN'!AK17</f>
        <v/>
      </c>
      <c r="AO17" t="str">
        <f>'CBB ESPN'!AL17</f>
        <v/>
      </c>
      <c r="AQ17" s="13" t="str">
        <f t="shared" si="19"/>
        <v/>
      </c>
      <c r="AR17" s="13" t="str">
        <f t="shared" si="20"/>
        <v/>
      </c>
      <c r="AS17" s="135" t="str">
        <f t="shared" si="21"/>
        <v/>
      </c>
      <c r="AT17" s="138" t="str">
        <f t="shared" si="22"/>
        <v/>
      </c>
      <c r="AU17" s="13" t="str">
        <f t="shared" si="23"/>
        <v/>
      </c>
      <c r="AV17" s="13" t="str">
        <f t="shared" si="24"/>
        <v/>
      </c>
      <c r="AW17" s="13" t="str">
        <f t="shared" si="25"/>
        <v/>
      </c>
      <c r="AX17" s="13" t="str">
        <f t="shared" si="5"/>
        <v/>
      </c>
      <c r="AY17" s="13" t="str">
        <f t="shared" si="6"/>
        <v/>
      </c>
      <c r="AZ17" t="str">
        <f>'CBB ESPN'!AU17</f>
        <v/>
      </c>
      <c r="BA17" t="str">
        <f>'CBB ESPN'!AS17</f>
        <v/>
      </c>
      <c r="BB17" t="str">
        <f>'CBB ESPN'!AT17</f>
        <v/>
      </c>
      <c r="BD17" s="13" t="str">
        <f t="shared" si="26"/>
        <v/>
      </c>
      <c r="BE17" s="13" t="str">
        <f t="shared" si="27"/>
        <v/>
      </c>
      <c r="BF17" s="135" t="str">
        <f t="shared" si="28"/>
        <v/>
      </c>
      <c r="BG17" s="138" t="str">
        <f t="shared" si="29"/>
        <v/>
      </c>
      <c r="BH17" s="13" t="str">
        <f t="shared" si="30"/>
        <v/>
      </c>
      <c r="BI17" s="13" t="str">
        <f t="shared" si="32"/>
        <v/>
      </c>
      <c r="BJ17" s="13" t="str">
        <f t="shared" si="31"/>
        <v/>
      </c>
      <c r="BK17" s="13" t="str">
        <f t="shared" si="7"/>
        <v/>
      </c>
      <c r="BL17" s="13" t="str">
        <f t="shared" si="8"/>
        <v/>
      </c>
      <c r="BM17" t="str">
        <f>'CBB ESPN'!BC17</f>
        <v/>
      </c>
      <c r="BN17" t="str">
        <f>'CBB ESPN'!BA17</f>
        <v/>
      </c>
      <c r="BO17" t="str">
        <f>'CBB ESPN'!BB17</f>
        <v/>
      </c>
    </row>
    <row r="18" spans="1:67">
      <c r="A18" t="str">
        <f>'CBB ESPN'!M18</f>
        <v>Arizona State</v>
      </c>
      <c r="B18" t="s">
        <v>400</v>
      </c>
      <c r="C18">
        <v>10</v>
      </c>
      <c r="E18" t="str">
        <f>IF(ISERROR(INDEX($B$4:$B$999,MATCH('CBB ESPN'!S18,'CBB Games'!$A$4:$A$999,0)))*1=1,"",INDEX('CBB Games'!$B$4:$B$999,MATCH('CBB ESPN'!S18,'CBB Games'!$A$4:$A$999,0)))</f>
        <v>Sam Houston State</v>
      </c>
      <c r="F18" t="str">
        <f>IF(ISERROR(INDEX($B$4:$B$999,MATCH('CBB ESPN'!T18,'CBB Games'!$A$4:$A$999,0)))*1=1,"",INDEX('CBB Games'!$B$4:$B$999,MATCH('CBB ESPN'!T18,'CBB Games'!$A$4:$A$999,0)))</f>
        <v>Arkansas Little Rock</v>
      </c>
      <c r="G18" t="s">
        <v>62</v>
      </c>
      <c r="H18">
        <f>IF(ISERROR(INDEX($C$4:$C$999,MATCH('CBB ESPN'!S18,'CBB Games'!$A$4:$A$999,0)))*1=1,"",INDEX('CBB Games'!$C$4:$C$999,MATCH('CBB ESPN'!S18,'CBB Games'!$A$4:$A$999,0)))</f>
        <v>390</v>
      </c>
      <c r="I18">
        <f>IF(ISERROR(INDEX($C$4:$C$999,MATCH('CBB ESPN'!T18,'CBB Games'!$A$4:$A$999,0)))*1=1,"",INDEX('CBB Games'!$C$4:$C$999,MATCH('CBB ESPN'!T18,'CBB Games'!$A$4:$A$999,0)))</f>
        <v>12</v>
      </c>
      <c r="K18" t="str">
        <f>IF('CBB ESPN'!$AA18="Flip",'CBB Games'!F18,'CBB Games'!E18)</f>
        <v>Sam Houston State</v>
      </c>
      <c r="L18" t="str">
        <f>IF('CBB ESPN'!$AA18="Flip",'CBB Games'!E18,'CBB Games'!F18)</f>
        <v>Arkansas Little Rock</v>
      </c>
      <c r="N18">
        <f>IF('CBB ESPN'!$AA18="Flip",'CBB Games'!I18,'CBB Games'!H18)</f>
        <v>390</v>
      </c>
      <c r="O18">
        <f>IF('CBB ESPN'!$AA18="Flip",'CBB Games'!H18,'CBB Games'!I18)</f>
        <v>12</v>
      </c>
      <c r="Q18" t="str">
        <f t="shared" si="9"/>
        <v>Sam Houston State v Arkansas Little Rock</v>
      </c>
      <c r="S18" t="str">
        <f t="shared" si="10"/>
        <v>390 v 12</v>
      </c>
      <c r="T18" s="13" t="s">
        <v>62</v>
      </c>
      <c r="V18" s="136" t="str">
        <f>IF(ISNUMBER(SEARCH('CBB Games'!$V$3,'CBB ESPN'!Y18)),"InPlay","")</f>
        <v/>
      </c>
      <c r="W18" s="13" t="str">
        <f>IF($V18="","",'CBB ESPN'!Z18)</f>
        <v/>
      </c>
      <c r="X18" s="135" t="str">
        <f>IF('CBB ESPN'!$Y18="Y",'CBB ESPN'!U18,"")</f>
        <v/>
      </c>
      <c r="Y18" s="137" t="str">
        <f>IF('CBB ESPN'!$Y18="Y",'CBB Games'!Q18,"")</f>
        <v/>
      </c>
      <c r="Z18" s="13" t="str">
        <f t="shared" si="33"/>
        <v/>
      </c>
      <c r="AA18" s="13" t="str">
        <f>IF('CBB ESPN'!$Y18="Y",'CBB Games'!S18,"")</f>
        <v/>
      </c>
      <c r="AB18" s="13" t="str">
        <f t="shared" si="34"/>
        <v/>
      </c>
      <c r="AD18" s="13" t="str">
        <f t="shared" si="0"/>
        <v/>
      </c>
      <c r="AE18" s="13" t="str">
        <f t="shared" si="13"/>
        <v/>
      </c>
      <c r="AF18" s="135" t="str">
        <f t="shared" si="14"/>
        <v/>
      </c>
      <c r="AG18" s="137" t="str">
        <f t="shared" si="15"/>
        <v/>
      </c>
      <c r="AH18" s="13" t="str">
        <f t="shared" si="16"/>
        <v/>
      </c>
      <c r="AI18" s="13" t="str">
        <f t="shared" si="17"/>
        <v/>
      </c>
      <c r="AJ18" s="13" t="str">
        <f t="shared" si="18"/>
        <v/>
      </c>
      <c r="AK18" s="13" t="str">
        <f t="shared" si="2"/>
        <v/>
      </c>
      <c r="AL18" s="13" t="str">
        <f t="shared" si="3"/>
        <v/>
      </c>
      <c r="AM18" t="str">
        <f>'CBB ESPN'!AM18</f>
        <v/>
      </c>
      <c r="AN18" t="str">
        <f>'CBB ESPN'!AK18</f>
        <v/>
      </c>
      <c r="AO18" t="str">
        <f>'CBB ESPN'!AL18</f>
        <v/>
      </c>
      <c r="AQ18" s="13" t="str">
        <f t="shared" si="19"/>
        <v/>
      </c>
      <c r="AR18" s="13" t="str">
        <f t="shared" si="20"/>
        <v/>
      </c>
      <c r="AS18" s="135" t="str">
        <f t="shared" si="21"/>
        <v/>
      </c>
      <c r="AT18" s="138" t="str">
        <f t="shared" si="22"/>
        <v/>
      </c>
      <c r="AU18" s="13" t="str">
        <f t="shared" si="23"/>
        <v/>
      </c>
      <c r="AV18" s="13" t="str">
        <f t="shared" si="24"/>
        <v/>
      </c>
      <c r="AW18" s="13" t="str">
        <f t="shared" si="25"/>
        <v/>
      </c>
      <c r="AX18" s="13" t="str">
        <f t="shared" si="5"/>
        <v/>
      </c>
      <c r="AY18" s="13" t="str">
        <f>IF(OR(AZ18="Played In IL", BA18="Team IL", BB18="Team IL"), "DO NOT MAP","")</f>
        <v/>
      </c>
      <c r="AZ18" t="str">
        <f>'CBB ESPN'!AU18</f>
        <v/>
      </c>
      <c r="BA18" t="str">
        <f>'CBB ESPN'!AS18</f>
        <v/>
      </c>
      <c r="BB18" t="str">
        <f>'CBB ESPN'!AT18</f>
        <v/>
      </c>
      <c r="BD18" s="13" t="str">
        <f t="shared" si="26"/>
        <v/>
      </c>
      <c r="BE18" s="13" t="str">
        <f t="shared" si="27"/>
        <v/>
      </c>
      <c r="BF18" s="135" t="str">
        <f t="shared" si="28"/>
        <v/>
      </c>
      <c r="BG18" s="138" t="str">
        <f t="shared" si="29"/>
        <v/>
      </c>
      <c r="BH18" s="13" t="str">
        <f t="shared" si="30"/>
        <v/>
      </c>
      <c r="BI18" s="13" t="str">
        <f t="shared" si="32"/>
        <v/>
      </c>
      <c r="BJ18" s="13" t="str">
        <f t="shared" si="31"/>
        <v/>
      </c>
      <c r="BK18" s="13" t="str">
        <f t="shared" si="7"/>
        <v/>
      </c>
      <c r="BL18" s="13" t="str">
        <f t="shared" si="8"/>
        <v/>
      </c>
      <c r="BM18" t="str">
        <f>'CBB ESPN'!BC18</f>
        <v/>
      </c>
      <c r="BN18" t="str">
        <f>'CBB ESPN'!BA18</f>
        <v/>
      </c>
      <c r="BO18" t="str">
        <f>'CBB ESPN'!BB18</f>
        <v/>
      </c>
    </row>
    <row r="19" spans="1:67">
      <c r="A19" t="str">
        <f>'CBB ESPN'!M19</f>
        <v>Arkansas</v>
      </c>
      <c r="B19" t="s">
        <v>246</v>
      </c>
      <c r="C19">
        <v>13</v>
      </c>
      <c r="E19" t="str">
        <f>IF(ISERROR(INDEX($B$4:$B$999,MATCH('CBB ESPN'!S19,'CBB Games'!$A$4:$A$999,0)))*1=1,"",INDEX('CBB Games'!$B$4:$B$999,MATCH('CBB ESPN'!S19,'CBB Games'!$A$4:$A$999,0)))</f>
        <v>Oklahoma</v>
      </c>
      <c r="F19" t="str">
        <f>IF(ISERROR(INDEX($B$4:$B$999,MATCH('CBB ESPN'!T19,'CBB Games'!$A$4:$A$999,0)))*1=1,"",INDEX('CBB Games'!$B$4:$B$999,MATCH('CBB ESPN'!T19,'CBB Games'!$A$4:$A$999,0)))</f>
        <v>Utah State</v>
      </c>
      <c r="G19" t="s">
        <v>62</v>
      </c>
      <c r="H19">
        <f>IF(ISERROR(INDEX($C$4:$C$999,MATCH('CBB ESPN'!S19,'CBB Games'!$A$4:$A$999,0)))*1=1,"",INDEX('CBB Games'!$C$4:$C$999,MATCH('CBB ESPN'!S19,'CBB Games'!$A$4:$A$999,0)))</f>
        <v>330</v>
      </c>
      <c r="I19">
        <f>IF(ISERROR(INDEX($C$4:$C$999,MATCH('CBB ESPN'!T19,'CBB Games'!$A$4:$A$999,0)))*1=1,"",INDEX('CBB Games'!$C$4:$C$999,MATCH('CBB ESPN'!T19,'CBB Games'!$A$4:$A$999,0)))</f>
        <v>458</v>
      </c>
      <c r="K19" t="str">
        <f>IF('CBB ESPN'!$AA19="Flip",'CBB Games'!F19,'CBB Games'!E19)</f>
        <v>Oklahoma</v>
      </c>
      <c r="L19" t="str">
        <f>IF('CBB ESPN'!$AA19="Flip",'CBB Games'!E19,'CBB Games'!F19)</f>
        <v>Utah State</v>
      </c>
      <c r="N19">
        <f>IF('CBB ESPN'!$AA19="Flip",'CBB Games'!I19,'CBB Games'!H19)</f>
        <v>330</v>
      </c>
      <c r="O19">
        <f>IF('CBB ESPN'!$AA19="Flip",'CBB Games'!H19,'CBB Games'!I19)</f>
        <v>458</v>
      </c>
      <c r="Q19" t="str">
        <f t="shared" si="9"/>
        <v>Oklahoma v Utah State</v>
      </c>
      <c r="S19" t="str">
        <f t="shared" si="10"/>
        <v>330 v 458</v>
      </c>
      <c r="T19" s="13" t="s">
        <v>62</v>
      </c>
      <c r="V19" s="136" t="str">
        <f>IF(ISNUMBER(SEARCH('CBB Games'!$V$3,'CBB ESPN'!Y19)),"InPlay","")</f>
        <v>InPlay</v>
      </c>
      <c r="W19" s="13">
        <f>IF($V19="","",'CBB ESPN'!Z19)</f>
        <v>745</v>
      </c>
      <c r="X19" s="135">
        <f>IF('CBB ESPN'!$Y19="Y",'CBB ESPN'!U19,"")</f>
        <v>0.5</v>
      </c>
      <c r="Y19" s="137" t="str">
        <f>IF('CBB ESPN'!$Y19="Y",'CBB Games'!Q19,"")</f>
        <v>Oklahoma v Utah State</v>
      </c>
      <c r="Z19" s="13" t="str">
        <f t="shared" si="33"/>
        <v>College BK</v>
      </c>
      <c r="AA19" s="13" t="str">
        <f>IF('CBB ESPN'!$Y19="Y",'CBB Games'!S19,"")</f>
        <v>330 v 458</v>
      </c>
      <c r="AB19" s="13" t="str">
        <f t="shared" si="34"/>
        <v>Primary</v>
      </c>
      <c r="AD19" s="13" t="str">
        <f t="shared" si="0"/>
        <v>InPlay</v>
      </c>
      <c r="AE19" s="13">
        <f t="shared" si="13"/>
        <v>745</v>
      </c>
      <c r="AF19" s="135">
        <f t="shared" si="14"/>
        <v>0.5</v>
      </c>
      <c r="AG19" s="137" t="str">
        <f t="shared" si="15"/>
        <v>Oklahoma v Utah State</v>
      </c>
      <c r="AH19" s="13" t="str">
        <f t="shared" si="16"/>
        <v>College BK</v>
      </c>
      <c r="AI19" s="13" t="str">
        <f t="shared" si="17"/>
        <v>330 v 458</v>
      </c>
      <c r="AJ19" s="13" t="str">
        <f t="shared" si="18"/>
        <v>Primary</v>
      </c>
      <c r="AK19" s="13" t="str">
        <f t="shared" si="2"/>
        <v>Primary</v>
      </c>
      <c r="AL19" s="13" t="str">
        <f t="shared" si="3"/>
        <v/>
      </c>
      <c r="AM19" t="str">
        <f>'CBB ESPN'!AM19</f>
        <v/>
      </c>
      <c r="AN19" t="str">
        <f>'CBB ESPN'!AK19</f>
        <v/>
      </c>
      <c r="AO19" t="str">
        <f>'CBB ESPN'!AL19</f>
        <v/>
      </c>
      <c r="AQ19" s="13" t="str">
        <f t="shared" si="19"/>
        <v>InPlay</v>
      </c>
      <c r="AR19" s="13">
        <f t="shared" si="20"/>
        <v>745</v>
      </c>
      <c r="AS19" s="135">
        <f t="shared" si="21"/>
        <v>0.5</v>
      </c>
      <c r="AT19" s="138" t="str">
        <f t="shared" si="22"/>
        <v>Oklahoma v Utah State</v>
      </c>
      <c r="AU19" s="13" t="str">
        <f t="shared" si="23"/>
        <v>College BK</v>
      </c>
      <c r="AV19" s="13" t="str">
        <f t="shared" si="24"/>
        <v>330 v 458</v>
      </c>
      <c r="AW19" s="13" t="str">
        <f t="shared" si="25"/>
        <v>Primary</v>
      </c>
      <c r="AX19" s="13" t="str">
        <f t="shared" si="5"/>
        <v>Primary</v>
      </c>
      <c r="AY19" s="13" t="str">
        <f t="shared" si="6"/>
        <v/>
      </c>
      <c r="AZ19" t="str">
        <f>'CBB ESPN'!AU19</f>
        <v/>
      </c>
      <c r="BA19" t="str">
        <f>'CBB ESPN'!AS19</f>
        <v/>
      </c>
      <c r="BB19" t="str">
        <f>'CBB ESPN'!AT19</f>
        <v/>
      </c>
      <c r="BD19" s="13" t="str">
        <f t="shared" si="26"/>
        <v>InPlay</v>
      </c>
      <c r="BE19" s="13">
        <f t="shared" si="27"/>
        <v>745</v>
      </c>
      <c r="BF19" s="135">
        <f t="shared" si="28"/>
        <v>0.5</v>
      </c>
      <c r="BG19" s="138" t="str">
        <f t="shared" si="29"/>
        <v>Oklahoma v Utah State</v>
      </c>
      <c r="BH19" s="13" t="str">
        <f t="shared" si="30"/>
        <v>College BK</v>
      </c>
      <c r="BI19" s="13" t="str">
        <f t="shared" si="32"/>
        <v>330 v 458</v>
      </c>
      <c r="BJ19" s="13" t="str">
        <f t="shared" si="31"/>
        <v>Primary</v>
      </c>
      <c r="BK19" s="13" t="str">
        <f t="shared" si="7"/>
        <v>Primary</v>
      </c>
      <c r="BL19" s="13" t="str">
        <f t="shared" si="8"/>
        <v/>
      </c>
      <c r="BM19" t="str">
        <f>'CBB ESPN'!BC19</f>
        <v/>
      </c>
      <c r="BN19" t="str">
        <f>'CBB ESPN'!BA19</f>
        <v/>
      </c>
      <c r="BO19" t="str">
        <f>'CBB ESPN'!BB19</f>
        <v/>
      </c>
    </row>
    <row r="20" spans="1:67">
      <c r="A20" t="str">
        <f>'CBB ESPN'!M20</f>
        <v>Little Rock</v>
      </c>
      <c r="B20" t="s">
        <v>699</v>
      </c>
      <c r="C20">
        <v>12</v>
      </c>
      <c r="E20" t="str">
        <f>IF(ISERROR(INDEX($B$4:$B$999,MATCH('CBB ESPN'!S20,'CBB Games'!$A$4:$A$999,0)))*1=1,"",INDEX('CBB Games'!$B$4:$B$999,MATCH('CBB ESPN'!S20,'CBB Games'!$A$4:$A$999,0)))</f>
        <v>Tennessee State</v>
      </c>
      <c r="F20" t="str">
        <f>IF(ISERROR(INDEX($B$4:$B$999,MATCH('CBB ESPN'!T20,'CBB Games'!$A$4:$A$999,0)))*1=1,"",INDEX('CBB Games'!$B$4:$B$999,MATCH('CBB ESPN'!T20,'CBB Games'!$A$4:$A$999,0)))</f>
        <v>South Dakota</v>
      </c>
      <c r="G20" t="s">
        <v>62</v>
      </c>
      <c r="H20">
        <f>IF(ISERROR(INDEX($C$4:$C$999,MATCH('CBB ESPN'!S20,'CBB Games'!$A$4:$A$999,0)))*1=1,"",INDEX('CBB Games'!$C$4:$C$999,MATCH('CBB ESPN'!S20,'CBB Games'!$A$4:$A$999,0)))</f>
        <v>432</v>
      </c>
      <c r="I20">
        <f>IF(ISERROR(INDEX($C$4:$C$999,MATCH('CBB ESPN'!T20,'CBB Games'!$A$4:$A$999,0)))*1=1,"",INDEX('CBB Games'!$C$4:$C$999,MATCH('CBB ESPN'!T20,'CBB Games'!$A$4:$A$999,0)))</f>
        <v>388</v>
      </c>
      <c r="K20" t="str">
        <f>IF('CBB ESPN'!$AA20="Flip",'CBB Games'!F20,'CBB Games'!E20)</f>
        <v>Tennessee State</v>
      </c>
      <c r="L20" t="str">
        <f>IF('CBB ESPN'!$AA20="Flip",'CBB Games'!E20,'CBB Games'!F20)</f>
        <v>South Dakota</v>
      </c>
      <c r="N20">
        <f>IF('CBB ESPN'!$AA20="Flip",'CBB Games'!I20,'CBB Games'!H20)</f>
        <v>432</v>
      </c>
      <c r="O20">
        <f>IF('CBB ESPN'!$AA20="Flip",'CBB Games'!H20,'CBB Games'!I20)</f>
        <v>388</v>
      </c>
      <c r="Q20" t="str">
        <f t="shared" si="9"/>
        <v>Tennessee State v South Dakota</v>
      </c>
      <c r="S20" t="str">
        <f t="shared" si="10"/>
        <v>432 v 388</v>
      </c>
      <c r="T20" s="13" t="s">
        <v>62</v>
      </c>
      <c r="V20" s="136" t="str">
        <f>IF(ISNUMBER(SEARCH('CBB Games'!$V$3,'CBB ESPN'!Y20)),"InPlay","")</f>
        <v/>
      </c>
      <c r="W20" s="13" t="str">
        <f>IF($V20="","",'CBB ESPN'!Z20)</f>
        <v/>
      </c>
      <c r="X20" s="135" t="str">
        <f>IF('CBB ESPN'!$Y20="Y",'CBB ESPN'!U20,"")</f>
        <v/>
      </c>
      <c r="Y20" s="137" t="str">
        <f>IF('CBB ESPN'!$Y20="Y",'CBB Games'!Q20,"")</f>
        <v/>
      </c>
      <c r="Z20" s="13" t="str">
        <f t="shared" si="33"/>
        <v/>
      </c>
      <c r="AA20" s="13" t="str">
        <f>IF('CBB ESPN'!$Y20="Y",'CBB Games'!S20,"")</f>
        <v/>
      </c>
      <c r="AB20" s="13" t="str">
        <f t="shared" si="34"/>
        <v/>
      </c>
      <c r="AD20" s="13" t="str">
        <f t="shared" si="0"/>
        <v/>
      </c>
      <c r="AE20" s="13" t="str">
        <f t="shared" si="13"/>
        <v/>
      </c>
      <c r="AF20" s="135" t="str">
        <f t="shared" si="14"/>
        <v/>
      </c>
      <c r="AG20" s="137" t="str">
        <f t="shared" si="15"/>
        <v/>
      </c>
      <c r="AH20" s="13" t="str">
        <f t="shared" si="16"/>
        <v/>
      </c>
      <c r="AI20" s="13" t="str">
        <f t="shared" si="17"/>
        <v/>
      </c>
      <c r="AJ20" s="13" t="str">
        <f t="shared" si="18"/>
        <v/>
      </c>
      <c r="AK20" s="13" t="str">
        <f t="shared" si="2"/>
        <v/>
      </c>
      <c r="AL20" s="13" t="str">
        <f t="shared" si="3"/>
        <v/>
      </c>
      <c r="AM20" t="str">
        <f>'CBB ESPN'!AM20</f>
        <v/>
      </c>
      <c r="AN20" t="str">
        <f>'CBB ESPN'!AK20</f>
        <v/>
      </c>
      <c r="AO20" t="str">
        <f>'CBB ESPN'!AL20</f>
        <v/>
      </c>
      <c r="AQ20" s="13" t="str">
        <f t="shared" si="19"/>
        <v/>
      </c>
      <c r="AR20" s="13" t="str">
        <f t="shared" si="20"/>
        <v/>
      </c>
      <c r="AS20" s="135" t="str">
        <f t="shared" si="21"/>
        <v/>
      </c>
      <c r="AT20" s="138" t="str">
        <f t="shared" si="22"/>
        <v/>
      </c>
      <c r="AU20" s="13" t="str">
        <f t="shared" si="23"/>
        <v/>
      </c>
      <c r="AV20" s="13" t="str">
        <f t="shared" si="24"/>
        <v/>
      </c>
      <c r="AW20" s="13" t="str">
        <f t="shared" si="25"/>
        <v/>
      </c>
      <c r="AX20" s="13" t="str">
        <f t="shared" si="5"/>
        <v/>
      </c>
      <c r="AY20" s="13" t="str">
        <f t="shared" si="6"/>
        <v/>
      </c>
      <c r="AZ20" t="str">
        <f>'CBB ESPN'!AU20</f>
        <v/>
      </c>
      <c r="BA20" t="str">
        <f>'CBB ESPN'!AS20</f>
        <v/>
      </c>
      <c r="BB20" t="str">
        <f>'CBB ESPN'!AT20</f>
        <v/>
      </c>
      <c r="BD20" s="13" t="str">
        <f t="shared" si="26"/>
        <v/>
      </c>
      <c r="BE20" s="13" t="str">
        <f t="shared" si="27"/>
        <v/>
      </c>
      <c r="BF20" s="135" t="str">
        <f t="shared" si="28"/>
        <v/>
      </c>
      <c r="BG20" s="138" t="str">
        <f t="shared" si="29"/>
        <v/>
      </c>
      <c r="BH20" s="13" t="str">
        <f t="shared" si="30"/>
        <v/>
      </c>
      <c r="BI20" s="13" t="str">
        <f t="shared" si="32"/>
        <v/>
      </c>
      <c r="BJ20" s="13" t="str">
        <f t="shared" si="31"/>
        <v/>
      </c>
      <c r="BK20" s="13" t="str">
        <f t="shared" si="7"/>
        <v/>
      </c>
      <c r="BL20" s="13" t="str">
        <f t="shared" si="8"/>
        <v/>
      </c>
      <c r="BM20" t="str">
        <f>'CBB ESPN'!BC20</f>
        <v/>
      </c>
      <c r="BN20" t="str">
        <f>'CBB ESPN'!BA20</f>
        <v/>
      </c>
      <c r="BO20" t="str">
        <f>'CBB ESPN'!BB20</f>
        <v/>
      </c>
    </row>
    <row r="21" spans="1:67">
      <c r="A21" t="str">
        <f>'CBB ESPN'!M21</f>
        <v>Arkansas-Pine Bluff</v>
      </c>
      <c r="B21" t="s">
        <v>561</v>
      </c>
      <c r="C21">
        <v>22</v>
      </c>
      <c r="E21" t="str">
        <f>IF(ISERROR(INDEX($B$4:$B$999,MATCH('CBB ESPN'!S21,'CBB Games'!$A$4:$A$999,0)))*1=1,"",INDEX('CBB Games'!$B$4:$B$999,MATCH('CBB ESPN'!S21,'CBB Games'!$A$4:$A$999,0)))</f>
        <v>Princeton</v>
      </c>
      <c r="F21" t="str">
        <f>IF(ISERROR(INDEX($B$4:$B$999,MATCH('CBB ESPN'!T21,'CBB Games'!$A$4:$A$999,0)))*1=1,"",INDEX('CBB Games'!$B$4:$B$999,MATCH('CBB ESPN'!T21,'CBB Games'!$A$4:$A$999,0)))</f>
        <v>Oregon State</v>
      </c>
      <c r="G21" t="s">
        <v>62</v>
      </c>
      <c r="H21">
        <f>IF(ISERROR(INDEX($C$4:$C$999,MATCH('CBB ESPN'!S21,'CBB Games'!$A$4:$A$999,0)))*1=1,"",INDEX('CBB Games'!$C$4:$C$999,MATCH('CBB ESPN'!S21,'CBB Games'!$A$4:$A$999,0)))</f>
        <v>352</v>
      </c>
      <c r="I21">
        <f>IF(ISERROR(INDEX($C$4:$C$999,MATCH('CBB ESPN'!T21,'CBB Games'!$A$4:$A$999,0)))*1=1,"",INDEX('CBB Games'!$C$4:$C$999,MATCH('CBB ESPN'!T21,'CBB Games'!$A$4:$A$999,0)))</f>
        <v>334</v>
      </c>
      <c r="K21" t="str">
        <f>IF('CBB ESPN'!$AA21="Flip",'CBB Games'!F21,'CBB Games'!E21)</f>
        <v>Princeton</v>
      </c>
      <c r="L21" t="str">
        <f>IF('CBB ESPN'!$AA21="Flip",'CBB Games'!E21,'CBB Games'!F21)</f>
        <v>Oregon State</v>
      </c>
      <c r="N21">
        <f>IF('CBB ESPN'!$AA21="Flip",'CBB Games'!I21,'CBB Games'!H21)</f>
        <v>352</v>
      </c>
      <c r="O21">
        <f>IF('CBB ESPN'!$AA21="Flip",'CBB Games'!H21,'CBB Games'!I21)</f>
        <v>334</v>
      </c>
      <c r="Q21" t="str">
        <f t="shared" si="9"/>
        <v>Princeton v Oregon State</v>
      </c>
      <c r="S21" t="str">
        <f t="shared" si="10"/>
        <v>352 v 334</v>
      </c>
      <c r="T21" s="13" t="s">
        <v>62</v>
      </c>
      <c r="V21" s="136" t="str">
        <f>IF(ISNUMBER(SEARCH('CBB Games'!$V$3,'CBB ESPN'!Y21)),"InPlay","")</f>
        <v>InPlay</v>
      </c>
      <c r="W21" s="13">
        <f>IF($V21="","",'CBB ESPN'!Z21)</f>
        <v>711</v>
      </c>
      <c r="X21" s="135">
        <f>IF('CBB ESPN'!$Y21="Y",'CBB ESPN'!U21,"")</f>
        <v>0.5</v>
      </c>
      <c r="Y21" s="137" t="str">
        <f>IF('CBB ESPN'!$Y21="Y",'CBB Games'!Q21,"")</f>
        <v>Princeton v Oregon State</v>
      </c>
      <c r="Z21" s="13" t="str">
        <f t="shared" si="33"/>
        <v>College BK</v>
      </c>
      <c r="AA21" s="13" t="str">
        <f>IF('CBB ESPN'!$Y21="Y",'CBB Games'!S21,"")</f>
        <v>352 v 334</v>
      </c>
      <c r="AB21" s="13" t="str">
        <f t="shared" si="34"/>
        <v>Primary</v>
      </c>
      <c r="AD21" s="13" t="str">
        <f t="shared" si="0"/>
        <v>InPlay</v>
      </c>
      <c r="AE21" s="13">
        <f t="shared" si="13"/>
        <v>711</v>
      </c>
      <c r="AF21" s="135">
        <f t="shared" si="14"/>
        <v>0.5</v>
      </c>
      <c r="AG21" s="137" t="str">
        <f t="shared" si="15"/>
        <v>Princeton v Oregon State</v>
      </c>
      <c r="AH21" s="13" t="str">
        <f t="shared" si="16"/>
        <v>College BK</v>
      </c>
      <c r="AI21" s="13" t="str">
        <f t="shared" si="17"/>
        <v>352 v 334</v>
      </c>
      <c r="AJ21" s="13" t="str">
        <f t="shared" si="18"/>
        <v>Primary</v>
      </c>
      <c r="AK21" s="13" t="str">
        <f t="shared" si="2"/>
        <v>DO NOT MAP</v>
      </c>
      <c r="AL21" s="13" t="str">
        <f t="shared" si="3"/>
        <v>DO NOT MAP</v>
      </c>
      <c r="AM21" t="str">
        <f>'CBB ESPN'!AM21</f>
        <v/>
      </c>
      <c r="AN21" t="str">
        <f>'CBB ESPN'!AK21</f>
        <v>Team NJ</v>
      </c>
      <c r="AO21" t="str">
        <f>'CBB ESPN'!AL21</f>
        <v/>
      </c>
      <c r="AQ21" s="13" t="str">
        <f t="shared" si="19"/>
        <v>InPlay</v>
      </c>
      <c r="AR21" s="13">
        <f t="shared" si="20"/>
        <v>711</v>
      </c>
      <c r="AS21" s="135">
        <f t="shared" si="21"/>
        <v>0.5</v>
      </c>
      <c r="AT21" s="138" t="str">
        <f t="shared" si="22"/>
        <v>Princeton v Oregon State</v>
      </c>
      <c r="AU21" s="13" t="str">
        <f t="shared" si="23"/>
        <v>College BK</v>
      </c>
      <c r="AV21" s="13" t="str">
        <f t="shared" si="24"/>
        <v>352 v 334</v>
      </c>
      <c r="AW21" s="13" t="str">
        <f t="shared" si="25"/>
        <v>Primary</v>
      </c>
      <c r="AX21" s="13" t="str">
        <f t="shared" si="5"/>
        <v>Primary</v>
      </c>
      <c r="AY21" s="13" t="str">
        <f t="shared" si="6"/>
        <v/>
      </c>
      <c r="AZ21" t="str">
        <f>'CBB ESPN'!AU21</f>
        <v/>
      </c>
      <c r="BA21" t="str">
        <f>'CBB ESPN'!AS21</f>
        <v/>
      </c>
      <c r="BB21" t="str">
        <f>'CBB ESPN'!AT21</f>
        <v/>
      </c>
      <c r="BD21" s="13" t="str">
        <f t="shared" si="26"/>
        <v>InPlay</v>
      </c>
      <c r="BE21" s="13">
        <f t="shared" si="27"/>
        <v>711</v>
      </c>
      <c r="BF21" s="135">
        <f t="shared" si="28"/>
        <v>0.5</v>
      </c>
      <c r="BG21" s="138" t="str">
        <f t="shared" si="29"/>
        <v>Princeton v Oregon State</v>
      </c>
      <c r="BH21" s="13" t="str">
        <f t="shared" si="30"/>
        <v>College BK</v>
      </c>
      <c r="BI21" s="13" t="str">
        <f t="shared" si="32"/>
        <v>352 v 334</v>
      </c>
      <c r="BJ21" s="13" t="str">
        <f t="shared" si="31"/>
        <v>Primary</v>
      </c>
      <c r="BK21" s="13" t="str">
        <f t="shared" si="7"/>
        <v>Primary</v>
      </c>
      <c r="BL21" s="13" t="str">
        <f t="shared" si="8"/>
        <v/>
      </c>
      <c r="BM21" t="str">
        <f>'CBB ESPN'!BC21</f>
        <v/>
      </c>
      <c r="BN21" t="str">
        <f>'CBB ESPN'!BA21</f>
        <v/>
      </c>
      <c r="BO21" t="str">
        <f>'CBB ESPN'!BB21</f>
        <v/>
      </c>
    </row>
    <row r="22" spans="1:67">
      <c r="A22" t="str">
        <f>'CBB ESPN'!M22</f>
        <v>Arkansas State</v>
      </c>
      <c r="B22" t="s">
        <v>401</v>
      </c>
      <c r="C22">
        <v>11</v>
      </c>
      <c r="E22" t="str">
        <f>IF(ISERROR(INDEX($B$4:$B$999,MATCH('CBB ESPN'!S22,'CBB Games'!$A$4:$A$999,0)))*1=1,"",INDEX('CBB Games'!$B$4:$B$999,MATCH('CBB ESPN'!S22,'CBB Games'!$A$4:$A$999,0)))</f>
        <v>Navy</v>
      </c>
      <c r="F22" t="str">
        <f>IF(ISERROR(INDEX($B$4:$B$999,MATCH('CBB ESPN'!T22,'CBB Games'!$A$4:$A$999,0)))*1=1,"",INDEX('CBB Games'!$B$4:$B$999,MATCH('CBB ESPN'!T22,'CBB Games'!$A$4:$A$999,0)))</f>
        <v>Furman</v>
      </c>
      <c r="G22" t="s">
        <v>62</v>
      </c>
      <c r="H22">
        <f>IF(ISERROR(INDEX($C$4:$C$999,MATCH('CBB ESPN'!S22,'CBB Games'!$A$4:$A$999,0)))*1=1,"",INDEX('CBB Games'!$C$4:$C$999,MATCH('CBB ESPN'!S22,'CBB Games'!$A$4:$A$999,0)))</f>
        <v>300</v>
      </c>
      <c r="I22">
        <f>IF(ISERROR(INDEX($C$4:$C$999,MATCH('CBB ESPN'!T22,'CBB Games'!$A$4:$A$999,0)))*1=1,"",INDEX('CBB Games'!$C$4:$C$999,MATCH('CBB ESPN'!T22,'CBB Games'!$A$4:$A$999,0)))</f>
        <v>133</v>
      </c>
      <c r="K22" t="str">
        <f>IF('CBB ESPN'!$AA22="Flip",'CBB Games'!F22,'CBB Games'!E22)</f>
        <v>Navy</v>
      </c>
      <c r="L22" t="str">
        <f>IF('CBB ESPN'!$AA22="Flip",'CBB Games'!E22,'CBB Games'!F22)</f>
        <v>Furman</v>
      </c>
      <c r="N22">
        <f>IF('CBB ESPN'!$AA22="Flip",'CBB Games'!I22,'CBB Games'!H22)</f>
        <v>300</v>
      </c>
      <c r="O22">
        <f>IF('CBB ESPN'!$AA22="Flip",'CBB Games'!H22,'CBB Games'!I22)</f>
        <v>133</v>
      </c>
      <c r="Q22" t="str">
        <f t="shared" si="9"/>
        <v>Navy v Furman</v>
      </c>
      <c r="S22" t="str">
        <f t="shared" si="10"/>
        <v>300 v 133</v>
      </c>
      <c r="T22" s="13" t="s">
        <v>62</v>
      </c>
      <c r="V22" s="136" t="str">
        <f>IF(ISNUMBER(SEARCH('CBB Games'!$V$3,'CBB ESPN'!Y22)),"InPlay","")</f>
        <v>InPlay</v>
      </c>
      <c r="W22" s="13" t="str">
        <f>IF($V22="","",'CBB ESPN'!Z22)</f>
        <v>Extra</v>
      </c>
      <c r="X22" s="135">
        <f>IF('CBB ESPN'!$Y22="Y",'CBB ESPN'!U22,"")</f>
        <v>0.5</v>
      </c>
      <c r="Y22" s="137" t="str">
        <f>IF('CBB ESPN'!$Y22="Y",'CBB Games'!Q22,"")</f>
        <v>Navy v Furman</v>
      </c>
      <c r="Z22" s="13" t="str">
        <f t="shared" si="33"/>
        <v>College BK</v>
      </c>
      <c r="AA22" s="13" t="str">
        <f>IF('CBB ESPN'!$Y22="Y",'CBB Games'!S22,"")</f>
        <v>300 v 133</v>
      </c>
      <c r="AB22" s="13" t="str">
        <f t="shared" si="34"/>
        <v>Primary</v>
      </c>
      <c r="AD22" s="13" t="str">
        <f t="shared" si="0"/>
        <v>InPlay</v>
      </c>
      <c r="AE22" s="13" t="str">
        <f t="shared" si="13"/>
        <v>Extra</v>
      </c>
      <c r="AF22" s="135">
        <f t="shared" si="14"/>
        <v>0.5</v>
      </c>
      <c r="AG22" s="137" t="str">
        <f t="shared" si="15"/>
        <v>Navy v Furman</v>
      </c>
      <c r="AH22" s="13" t="str">
        <f t="shared" si="16"/>
        <v>College BK</v>
      </c>
      <c r="AI22" s="13" t="str">
        <f t="shared" si="17"/>
        <v>300 v 133</v>
      </c>
      <c r="AJ22" s="13" t="str">
        <f t="shared" si="18"/>
        <v>Primary</v>
      </c>
      <c r="AK22" s="13" t="str">
        <f t="shared" si="2"/>
        <v>Primary</v>
      </c>
      <c r="AL22" s="13" t="str">
        <f t="shared" si="3"/>
        <v/>
      </c>
      <c r="AM22" t="str">
        <f>'CBB ESPN'!AM22</f>
        <v/>
      </c>
      <c r="AN22" t="str">
        <f>'CBB ESPN'!AK22</f>
        <v/>
      </c>
      <c r="AO22" t="str">
        <f>'CBB ESPN'!AL22</f>
        <v/>
      </c>
      <c r="AQ22" s="13" t="str">
        <f t="shared" si="19"/>
        <v>InPlay</v>
      </c>
      <c r="AR22" s="13" t="str">
        <f t="shared" si="20"/>
        <v>Extra</v>
      </c>
      <c r="AS22" s="135">
        <f t="shared" si="21"/>
        <v>0.5</v>
      </c>
      <c r="AT22" s="138" t="str">
        <f t="shared" si="22"/>
        <v>Navy v Furman</v>
      </c>
      <c r="AU22" s="13" t="str">
        <f t="shared" si="23"/>
        <v>College BK</v>
      </c>
      <c r="AV22" s="13" t="str">
        <f t="shared" si="24"/>
        <v>300 v 133</v>
      </c>
      <c r="AW22" s="13" t="str">
        <f t="shared" si="25"/>
        <v>Primary</v>
      </c>
      <c r="AX22" s="13" t="str">
        <f t="shared" si="5"/>
        <v>Primary</v>
      </c>
      <c r="AY22" s="13" t="str">
        <f t="shared" si="6"/>
        <v/>
      </c>
      <c r="AZ22" t="str">
        <f>'CBB ESPN'!AU22</f>
        <v/>
      </c>
      <c r="BA22" t="str">
        <f>'CBB ESPN'!AS22</f>
        <v/>
      </c>
      <c r="BB22" t="str">
        <f>'CBB ESPN'!AT22</f>
        <v/>
      </c>
      <c r="BD22" s="13" t="str">
        <f t="shared" si="26"/>
        <v>InPlay</v>
      </c>
      <c r="BE22" s="13" t="str">
        <f t="shared" si="27"/>
        <v>Extra</v>
      </c>
      <c r="BF22" s="135">
        <f t="shared" si="28"/>
        <v>0.5</v>
      </c>
      <c r="BG22" s="138" t="str">
        <f t="shared" si="29"/>
        <v>Navy v Furman</v>
      </c>
      <c r="BH22" s="13" t="str">
        <f t="shared" si="30"/>
        <v>College BK</v>
      </c>
      <c r="BI22" s="13" t="str">
        <f t="shared" si="32"/>
        <v>300 v 133</v>
      </c>
      <c r="BJ22" s="13" t="str">
        <f t="shared" si="31"/>
        <v>Primary</v>
      </c>
      <c r="BK22" s="13" t="str">
        <f t="shared" si="7"/>
        <v>Primary</v>
      </c>
      <c r="BL22" s="13" t="str">
        <f t="shared" si="8"/>
        <v/>
      </c>
      <c r="BM22" t="str">
        <f>'CBB ESPN'!BC22</f>
        <v/>
      </c>
      <c r="BN22" t="str">
        <f>'CBB ESPN'!BA22</f>
        <v/>
      </c>
      <c r="BO22" t="str">
        <f>'CBB ESPN'!BB22</f>
        <v/>
      </c>
    </row>
    <row r="23" spans="1:67">
      <c r="A23" t="str">
        <f>'CBB ESPN'!M23</f>
        <v>Army</v>
      </c>
      <c r="B23" t="s">
        <v>423</v>
      </c>
      <c r="C23">
        <v>14</v>
      </c>
      <c r="E23" t="str">
        <f>IF(ISERROR(INDEX($B$4:$B$999,MATCH('CBB ESPN'!S23,'CBB Games'!$A$4:$A$999,0)))*1=1,"",INDEX('CBB Games'!$B$4:$B$999,MATCH('CBB ESPN'!S23,'CBB Games'!$A$4:$A$999,0)))</f>
        <v>Alabama A&amp;M</v>
      </c>
      <c r="F23" t="str">
        <f>IF(ISERROR(INDEX($B$4:$B$999,MATCH('CBB ESPN'!T23,'CBB Games'!$A$4:$A$999,0)))*1=1,"",INDEX('CBB Games'!$B$4:$B$999,MATCH('CBB ESPN'!T23,'CBB Games'!$A$4:$A$999,0)))</f>
        <v>UAB</v>
      </c>
      <c r="G23" t="s">
        <v>62</v>
      </c>
      <c r="H23">
        <f>IF(ISERROR(INDEX($C$4:$C$999,MATCH('CBB ESPN'!S23,'CBB Games'!$A$4:$A$999,0)))*1=1,"",INDEX('CBB Games'!$C$4:$C$999,MATCH('CBB ESPN'!S23,'CBB Games'!$A$4:$A$999,0)))</f>
        <v>19</v>
      </c>
      <c r="I23">
        <f>IF(ISERROR(INDEX($C$4:$C$999,MATCH('CBB ESPN'!T23,'CBB Games'!$A$4:$A$999,0)))*1=1,"",INDEX('CBB Games'!$C$4:$C$999,MATCH('CBB ESPN'!T23,'CBB Games'!$A$4:$A$999,0)))</f>
        <v>3</v>
      </c>
      <c r="K23" t="str">
        <f>IF('CBB ESPN'!$AA23="Flip",'CBB Games'!F23,'CBB Games'!E23)</f>
        <v>Alabama A&amp;M</v>
      </c>
      <c r="L23" t="str">
        <f>IF('CBB ESPN'!$AA23="Flip",'CBB Games'!E23,'CBB Games'!F23)</f>
        <v>UAB</v>
      </c>
      <c r="N23">
        <f>IF('CBB ESPN'!$AA23="Flip",'CBB Games'!I23,'CBB Games'!H23)</f>
        <v>19</v>
      </c>
      <c r="O23">
        <f>IF('CBB ESPN'!$AA23="Flip",'CBB Games'!H23,'CBB Games'!I23)</f>
        <v>3</v>
      </c>
      <c r="Q23" t="str">
        <f t="shared" si="9"/>
        <v>Alabama A&amp;M v UAB</v>
      </c>
      <c r="S23" t="str">
        <f t="shared" si="10"/>
        <v>19 v 3</v>
      </c>
      <c r="T23" s="13" t="s">
        <v>62</v>
      </c>
      <c r="V23" s="136" t="str">
        <f>IF(ISNUMBER(SEARCH('CBB Games'!$V$3,'CBB ESPN'!Y23)),"InPlay","")</f>
        <v/>
      </c>
      <c r="W23" s="13" t="str">
        <f>IF($V23="","",'CBB ESPN'!Z23)</f>
        <v/>
      </c>
      <c r="X23" s="135" t="str">
        <f>IF('CBB ESPN'!$Y23="Y",'CBB ESPN'!U23,"")</f>
        <v/>
      </c>
      <c r="Y23" s="137" t="str">
        <f>IF('CBB ESPN'!$Y23="Y",'CBB Games'!Q23,"")</f>
        <v/>
      </c>
      <c r="Z23" s="13" t="str">
        <f t="shared" si="33"/>
        <v/>
      </c>
      <c r="AA23" s="13" t="str">
        <f>IF('CBB ESPN'!$Y23="Y",'CBB Games'!S23,"")</f>
        <v/>
      </c>
      <c r="AB23" s="13" t="str">
        <f t="shared" si="34"/>
        <v/>
      </c>
      <c r="AD23" s="13" t="str">
        <f t="shared" si="0"/>
        <v/>
      </c>
      <c r="AE23" s="13" t="str">
        <f t="shared" si="13"/>
        <v/>
      </c>
      <c r="AF23" s="135" t="str">
        <f t="shared" si="14"/>
        <v/>
      </c>
      <c r="AG23" s="137" t="str">
        <f t="shared" si="15"/>
        <v/>
      </c>
      <c r="AH23" s="13" t="str">
        <f t="shared" si="16"/>
        <v/>
      </c>
      <c r="AI23" s="13" t="str">
        <f t="shared" si="17"/>
        <v/>
      </c>
      <c r="AJ23" s="13" t="str">
        <f t="shared" si="18"/>
        <v/>
      </c>
      <c r="AK23" s="13" t="str">
        <f t="shared" si="2"/>
        <v/>
      </c>
      <c r="AL23" s="13" t="str">
        <f t="shared" si="3"/>
        <v/>
      </c>
      <c r="AM23" t="str">
        <f>'CBB ESPN'!AM23</f>
        <v/>
      </c>
      <c r="AN23" t="str">
        <f>'CBB ESPN'!AK23</f>
        <v/>
      </c>
      <c r="AO23" t="str">
        <f>'CBB ESPN'!AL23</f>
        <v/>
      </c>
      <c r="AQ23" s="13" t="str">
        <f t="shared" si="19"/>
        <v/>
      </c>
      <c r="AR23" s="13" t="str">
        <f t="shared" si="20"/>
        <v/>
      </c>
      <c r="AS23" s="135" t="str">
        <f t="shared" si="21"/>
        <v/>
      </c>
      <c r="AT23" s="138" t="str">
        <f t="shared" si="22"/>
        <v/>
      </c>
      <c r="AU23" s="13" t="str">
        <f t="shared" si="23"/>
        <v/>
      </c>
      <c r="AV23" s="13" t="str">
        <f t="shared" si="24"/>
        <v/>
      </c>
      <c r="AW23" s="13" t="str">
        <f t="shared" si="25"/>
        <v/>
      </c>
      <c r="AX23" s="13" t="str">
        <f t="shared" si="5"/>
        <v/>
      </c>
      <c r="AY23" s="13" t="str">
        <f t="shared" si="6"/>
        <v/>
      </c>
      <c r="AZ23" t="str">
        <f>'CBB ESPN'!AU23</f>
        <v/>
      </c>
      <c r="BA23" t="str">
        <f>'CBB ESPN'!AS23</f>
        <v/>
      </c>
      <c r="BB23" t="str">
        <f>'CBB ESPN'!AT23</f>
        <v/>
      </c>
      <c r="BD23" s="13" t="str">
        <f t="shared" si="26"/>
        <v/>
      </c>
      <c r="BE23" s="13" t="str">
        <f t="shared" si="27"/>
        <v/>
      </c>
      <c r="BF23" s="135" t="str">
        <f t="shared" si="28"/>
        <v/>
      </c>
      <c r="BG23" s="138" t="str">
        <f t="shared" si="29"/>
        <v/>
      </c>
      <c r="BH23" s="13" t="str">
        <f t="shared" si="30"/>
        <v/>
      </c>
      <c r="BI23" s="13" t="str">
        <f t="shared" si="32"/>
        <v/>
      </c>
      <c r="BJ23" s="13" t="str">
        <f t="shared" si="31"/>
        <v/>
      </c>
      <c r="BK23" s="13" t="str">
        <f t="shared" si="7"/>
        <v/>
      </c>
      <c r="BL23" s="13" t="str">
        <f t="shared" si="8"/>
        <v/>
      </c>
      <c r="BM23" t="str">
        <f>'CBB ESPN'!BC23</f>
        <v/>
      </c>
      <c r="BN23" t="str">
        <f>'CBB ESPN'!BA23</f>
        <v/>
      </c>
      <c r="BO23" t="str">
        <f>'CBB ESPN'!BB23</f>
        <v/>
      </c>
    </row>
    <row r="24" spans="1:67">
      <c r="A24" t="str">
        <f>'CBB ESPN'!M24</f>
        <v>Auburn</v>
      </c>
      <c r="B24" t="s">
        <v>247</v>
      </c>
      <c r="C24">
        <v>15</v>
      </c>
      <c r="E24" t="str">
        <f>IF(ISERROR(INDEX($B$4:$B$999,MATCH('CBB ESPN'!S24,'CBB Games'!$A$4:$A$999,0)))*1=1,"",INDEX('CBB Games'!$B$4:$B$999,MATCH('CBB ESPN'!S24,'CBB Games'!$A$4:$A$999,0)))</f>
        <v>Morehead State</v>
      </c>
      <c r="F24" t="str">
        <f>IF(ISERROR(INDEX($B$4:$B$999,MATCH('CBB ESPN'!T24,'CBB Games'!$A$4:$A$999,0)))*1=1,"",INDEX('CBB Games'!$B$4:$B$999,MATCH('CBB ESPN'!T24,'CBB Games'!$A$4:$A$999,0)))</f>
        <v>Mississippi State</v>
      </c>
      <c r="G24" t="s">
        <v>62</v>
      </c>
      <c r="H24">
        <f>IF(ISERROR(INDEX($C$4:$C$999,MATCH('CBB ESPN'!S24,'CBB Games'!$A$4:$A$999,0)))*1=1,"",INDEX('CBB Games'!$C$4:$C$999,MATCH('CBB ESPN'!S24,'CBB Games'!$A$4:$A$999,0)))</f>
        <v>276</v>
      </c>
      <c r="I24">
        <f>IF(ISERROR(INDEX($C$4:$C$999,MATCH('CBB ESPN'!T24,'CBB Games'!$A$4:$A$999,0)))*1=1,"",INDEX('CBB Games'!$C$4:$C$999,MATCH('CBB ESPN'!T24,'CBB Games'!$A$4:$A$999,0)))</f>
        <v>270</v>
      </c>
      <c r="K24" t="str">
        <f>IF('CBB ESPN'!$AA24="Flip",'CBB Games'!F24,'CBB Games'!E24)</f>
        <v>Morehead State</v>
      </c>
      <c r="L24" t="str">
        <f>IF('CBB ESPN'!$AA24="Flip",'CBB Games'!E24,'CBB Games'!F24)</f>
        <v>Mississippi State</v>
      </c>
      <c r="N24">
        <f>IF('CBB ESPN'!$AA24="Flip",'CBB Games'!I24,'CBB Games'!H24)</f>
        <v>276</v>
      </c>
      <c r="O24">
        <f>IF('CBB ESPN'!$AA24="Flip",'CBB Games'!H24,'CBB Games'!I24)</f>
        <v>270</v>
      </c>
      <c r="Q24" t="str">
        <f t="shared" si="9"/>
        <v>Morehead State v Mississippi State</v>
      </c>
      <c r="S24" t="str">
        <f t="shared" si="10"/>
        <v>276 v 270</v>
      </c>
      <c r="T24" s="13" t="s">
        <v>62</v>
      </c>
      <c r="V24" s="136" t="str">
        <f>IF(ISNUMBER(SEARCH('CBB Games'!$V$3,'CBB ESPN'!Y24)),"InPlay","")</f>
        <v>InPlay</v>
      </c>
      <c r="W24" s="13" t="str">
        <f>IF($V24="","",'CBB ESPN'!Z24)</f>
        <v>Spare</v>
      </c>
      <c r="X24" s="135">
        <f>IF('CBB ESPN'!$Y24="Y",'CBB ESPN'!U24,"")</f>
        <v>0.5</v>
      </c>
      <c r="Y24" s="137" t="str">
        <f>IF('CBB ESPN'!$Y24="Y",'CBB Games'!Q24,"")</f>
        <v>Morehead State v Mississippi State</v>
      </c>
      <c r="Z24" s="13" t="str">
        <f t="shared" si="33"/>
        <v>College BK</v>
      </c>
      <c r="AA24" s="13" t="str">
        <f>IF('CBB ESPN'!$Y24="Y",'CBB Games'!S24,"")</f>
        <v>276 v 270</v>
      </c>
      <c r="AB24" s="13" t="str">
        <f t="shared" si="34"/>
        <v>Primary</v>
      </c>
      <c r="AD24" s="13" t="str">
        <f t="shared" si="0"/>
        <v>InPlay</v>
      </c>
      <c r="AE24" s="13" t="str">
        <f t="shared" si="13"/>
        <v>Spare</v>
      </c>
      <c r="AF24" s="135">
        <f t="shared" si="14"/>
        <v>0.5</v>
      </c>
      <c r="AG24" s="137" t="str">
        <f t="shared" si="15"/>
        <v>Morehead State v Mississippi State</v>
      </c>
      <c r="AH24" s="13" t="str">
        <f t="shared" si="16"/>
        <v>College BK</v>
      </c>
      <c r="AI24" s="13" t="str">
        <f t="shared" si="17"/>
        <v>276 v 270</v>
      </c>
      <c r="AJ24" s="13" t="str">
        <f t="shared" si="18"/>
        <v>Primary</v>
      </c>
      <c r="AK24" s="13" t="str">
        <f t="shared" si="2"/>
        <v>Primary</v>
      </c>
      <c r="AL24" s="13" t="str">
        <f t="shared" si="3"/>
        <v/>
      </c>
      <c r="AM24" t="str">
        <f>'CBB ESPN'!AM24</f>
        <v/>
      </c>
      <c r="AN24" t="str">
        <f>'CBB ESPN'!AK24</f>
        <v/>
      </c>
      <c r="AO24" t="str">
        <f>'CBB ESPN'!AL24</f>
        <v/>
      </c>
      <c r="AQ24" s="13" t="str">
        <f t="shared" si="19"/>
        <v>InPlay</v>
      </c>
      <c r="AR24" s="13" t="str">
        <f t="shared" si="20"/>
        <v>Spare</v>
      </c>
      <c r="AS24" s="135">
        <f t="shared" si="21"/>
        <v>0.5</v>
      </c>
      <c r="AT24" s="138" t="str">
        <f t="shared" si="22"/>
        <v>Morehead State v Mississippi State</v>
      </c>
      <c r="AU24" s="13" t="str">
        <f t="shared" si="23"/>
        <v>College BK</v>
      </c>
      <c r="AV24" s="13" t="str">
        <f t="shared" si="24"/>
        <v>276 v 270</v>
      </c>
      <c r="AW24" s="13" t="str">
        <f t="shared" si="25"/>
        <v>Primary</v>
      </c>
      <c r="AX24" s="13" t="str">
        <f t="shared" si="5"/>
        <v>Primary</v>
      </c>
      <c r="AY24" s="13" t="str">
        <f t="shared" si="6"/>
        <v/>
      </c>
      <c r="AZ24" t="str">
        <f>'CBB ESPN'!AU24</f>
        <v/>
      </c>
      <c r="BA24" t="str">
        <f>'CBB ESPN'!AS24</f>
        <v/>
      </c>
      <c r="BB24" t="str">
        <f>'CBB ESPN'!AT24</f>
        <v/>
      </c>
      <c r="BD24" s="13" t="str">
        <f t="shared" si="26"/>
        <v>InPlay</v>
      </c>
      <c r="BE24" s="13" t="str">
        <f t="shared" si="27"/>
        <v>Spare</v>
      </c>
      <c r="BF24" s="135">
        <f t="shared" si="28"/>
        <v>0.5</v>
      </c>
      <c r="BG24" s="138" t="str">
        <f t="shared" si="29"/>
        <v>Morehead State v Mississippi State</v>
      </c>
      <c r="BH24" s="13" t="str">
        <f t="shared" si="30"/>
        <v>College BK</v>
      </c>
      <c r="BI24" s="13" t="str">
        <f t="shared" si="32"/>
        <v>276 v 270</v>
      </c>
      <c r="BJ24" s="13" t="str">
        <f t="shared" si="31"/>
        <v>Primary</v>
      </c>
      <c r="BK24" s="13" t="str">
        <f t="shared" si="7"/>
        <v>Primary</v>
      </c>
      <c r="BL24" s="13" t="str">
        <f t="shared" si="8"/>
        <v/>
      </c>
      <c r="BM24" t="str">
        <f>'CBB ESPN'!BC24</f>
        <v/>
      </c>
      <c r="BN24" t="str">
        <f>'CBB ESPN'!BA24</f>
        <v/>
      </c>
      <c r="BO24" t="str">
        <f>'CBB ESPN'!BB24</f>
        <v/>
      </c>
    </row>
    <row r="25" spans="1:67">
      <c r="A25" t="str">
        <f>'CBB ESPN'!M25</f>
        <v>Austin Peay</v>
      </c>
      <c r="B25" t="s">
        <v>1248</v>
      </c>
      <c r="C25">
        <v>16</v>
      </c>
      <c r="E25" t="str">
        <f>IF(ISERROR(INDEX($B$4:$B$999,MATCH('CBB ESPN'!#REF!,'CBB Games'!$A$4:$A$999,0)))*1=1,"",INDEX('CBB Games'!$B$4:$B$999,MATCH('CBB ESPN'!#REF!,'CBB Games'!$A$4:$A$999,0)))</f>
        <v/>
      </c>
      <c r="F25" t="str">
        <f>IF(ISERROR(INDEX($B$4:$B$999,MATCH('CBB ESPN'!#REF!,'CBB Games'!$A$4:$A$999,0)))*1=1,"",INDEX('CBB Games'!$B$4:$B$999,MATCH('CBB ESPN'!#REF!,'CBB Games'!$A$4:$A$999,0)))</f>
        <v/>
      </c>
      <c r="G25" t="s">
        <v>62</v>
      </c>
      <c r="H25" t="str">
        <f>IF(ISERROR(INDEX($C$4:$C$999,MATCH('CBB ESPN'!#REF!,'CBB Games'!$A$4:$A$999,0)))*1=1,"",INDEX('CBB Games'!$C$4:$C$999,MATCH('CBB ESPN'!#REF!,'CBB Games'!$A$4:$A$999,0)))</f>
        <v/>
      </c>
      <c r="I25" t="str">
        <f>IF(ISERROR(INDEX($C$4:$C$999,MATCH('CBB ESPN'!#REF!,'CBB Games'!$A$4:$A$999,0)))*1=1,"",INDEX('CBB Games'!$C$4:$C$999,MATCH('CBB ESPN'!#REF!,'CBB Games'!$A$4:$A$999,0)))</f>
        <v/>
      </c>
      <c r="K25" t="e">
        <f>IF('CBB ESPN'!#REF!="Flip",'CBB Games'!F25,'CBB Games'!E25)</f>
        <v>#REF!</v>
      </c>
      <c r="L25" t="e">
        <f>IF('CBB ESPN'!#REF!="Flip",'CBB Games'!E25,'CBB Games'!F25)</f>
        <v>#REF!</v>
      </c>
      <c r="N25" t="e">
        <f>IF('CBB ESPN'!#REF!="Flip",'CBB Games'!I25,'CBB Games'!H25)</f>
        <v>#REF!</v>
      </c>
      <c r="O25" t="e">
        <f>IF('CBB ESPN'!#REF!="Flip",'CBB Games'!H25,'CBB Games'!I25)</f>
        <v>#REF!</v>
      </c>
      <c r="Q25" t="e">
        <f t="shared" si="9"/>
        <v>#REF!</v>
      </c>
      <c r="S25" t="e">
        <f t="shared" si="10"/>
        <v>#REF!</v>
      </c>
      <c r="T25" s="13" t="s">
        <v>62</v>
      </c>
      <c r="V25" s="136" t="str">
        <f>IF(ISNUMBER(SEARCH('CBB Games'!$V$3,'CBB ESPN'!#REF!)),"InPlay","")</f>
        <v/>
      </c>
      <c r="W25" s="13" t="str">
        <f>IF($V25="","",'CBB ESPN'!#REF!)</f>
        <v/>
      </c>
      <c r="X25" s="135" t="e">
        <f>IF('CBB ESPN'!#REF!="Y",'CBB ESPN'!#REF!,"")</f>
        <v>#REF!</v>
      </c>
      <c r="Y25" s="137" t="e">
        <f>IF('CBB ESPN'!#REF!="Y",'CBB Games'!Q25,"")</f>
        <v>#REF!</v>
      </c>
      <c r="Z25" s="13" t="str">
        <f t="shared" si="33"/>
        <v/>
      </c>
      <c r="AA25" s="13" t="e">
        <f>IF('CBB ESPN'!#REF!="Y",'CBB Games'!S25,"")</f>
        <v>#REF!</v>
      </c>
      <c r="AB25" s="13" t="str">
        <f t="shared" si="34"/>
        <v/>
      </c>
      <c r="AD25" s="13" t="str">
        <f t="shared" si="0"/>
        <v/>
      </c>
      <c r="AE25" s="13" t="str">
        <f t="shared" si="13"/>
        <v/>
      </c>
      <c r="AF25" s="135" t="e">
        <f t="shared" si="14"/>
        <v>#REF!</v>
      </c>
      <c r="AG25" s="137" t="e">
        <f t="shared" si="15"/>
        <v>#REF!</v>
      </c>
      <c r="AH25" s="13" t="str">
        <f t="shared" si="16"/>
        <v/>
      </c>
      <c r="AI25" s="13" t="e">
        <f t="shared" si="17"/>
        <v>#REF!</v>
      </c>
      <c r="AJ25" s="13" t="str">
        <f t="shared" si="18"/>
        <v/>
      </c>
      <c r="AK25" s="13" t="e">
        <f t="shared" si="2"/>
        <v>#REF!</v>
      </c>
      <c r="AL25" s="13" t="e">
        <f t="shared" si="3"/>
        <v>#REF!</v>
      </c>
      <c r="AM25" t="str">
        <f>'CBB ESPN'!AM25</f>
        <v/>
      </c>
      <c r="AN25" t="e">
        <f>'CBB ESPN'!AK25</f>
        <v>#REF!</v>
      </c>
      <c r="AO25" t="e">
        <f>'CBB ESPN'!AL25</f>
        <v>#REF!</v>
      </c>
      <c r="AQ25" s="13" t="str">
        <f t="shared" si="19"/>
        <v/>
      </c>
      <c r="AR25" s="13" t="str">
        <f t="shared" si="20"/>
        <v/>
      </c>
      <c r="AS25" s="135" t="e">
        <f t="shared" si="21"/>
        <v>#REF!</v>
      </c>
      <c r="AT25" s="138" t="e">
        <f t="shared" si="22"/>
        <v>#REF!</v>
      </c>
      <c r="AU25" s="13" t="str">
        <f t="shared" si="23"/>
        <v/>
      </c>
      <c r="AV25" s="13" t="e">
        <f t="shared" si="24"/>
        <v>#REF!</v>
      </c>
      <c r="AW25" s="13" t="str">
        <f t="shared" si="25"/>
        <v/>
      </c>
      <c r="AX25" s="13" t="e">
        <f t="shared" si="5"/>
        <v>#REF!</v>
      </c>
      <c r="AY25" s="13" t="e">
        <f t="shared" si="6"/>
        <v>#REF!</v>
      </c>
      <c r="AZ25" t="str">
        <f>'CBB ESPN'!AU25</f>
        <v/>
      </c>
      <c r="BA25" t="e">
        <f>'CBB ESPN'!AS25</f>
        <v>#REF!</v>
      </c>
      <c r="BB25" t="e">
        <f>'CBB ESPN'!AT25</f>
        <v>#REF!</v>
      </c>
      <c r="BD25" s="13" t="str">
        <f t="shared" si="26"/>
        <v/>
      </c>
      <c r="BE25" s="13" t="str">
        <f t="shared" si="27"/>
        <v/>
      </c>
      <c r="BF25" s="135" t="e">
        <f t="shared" si="28"/>
        <v>#REF!</v>
      </c>
      <c r="BG25" s="138" t="e">
        <f t="shared" si="29"/>
        <v>#REF!</v>
      </c>
      <c r="BH25" s="13" t="str">
        <f t="shared" si="30"/>
        <v/>
      </c>
      <c r="BI25" s="13" t="e">
        <f t="shared" si="32"/>
        <v>#REF!</v>
      </c>
      <c r="BJ25" s="13" t="str">
        <f t="shared" si="31"/>
        <v/>
      </c>
      <c r="BK25" s="13" t="str">
        <f t="shared" si="7"/>
        <v/>
      </c>
      <c r="BL25" s="13" t="str">
        <f t="shared" si="8"/>
        <v/>
      </c>
      <c r="BM25" t="str">
        <f>'CBB ESPN'!BC25</f>
        <v/>
      </c>
      <c r="BN25" t="str">
        <f>'CBB ESPN'!BA25</f>
        <v/>
      </c>
      <c r="BO25" t="str">
        <f>'CBB ESPN'!BB25</f>
        <v/>
      </c>
    </row>
    <row r="26" spans="1:67">
      <c r="A26" t="str">
        <f>'CBB ESPN'!M26</f>
        <v>Ball State</v>
      </c>
      <c r="B26" t="s">
        <v>402</v>
      </c>
      <c r="C26">
        <v>27</v>
      </c>
      <c r="E26" t="str">
        <f>IF(ISERROR(INDEX($B$4:$B$999,MATCH('CBB ESPN'!S25,'CBB Games'!$A$4:$A$999,0)))*1=1,"",INDEX('CBB Games'!$B$4:$B$999,MATCH('CBB ESPN'!S25,'CBB Games'!$A$4:$A$999,0)))</f>
        <v>Lamar</v>
      </c>
      <c r="F26" t="str">
        <f>IF(ISERROR(INDEX($B$4:$B$999,MATCH('CBB ESPN'!T25,'CBB Games'!$A$4:$A$999,0)))*1=1,"",INDEX('CBB Games'!$B$4:$B$999,MATCH('CBB ESPN'!T25,'CBB Games'!$A$4:$A$999,0)))</f>
        <v>Southern Mississippi</v>
      </c>
      <c r="G26" t="s">
        <v>62</v>
      </c>
      <c r="H26">
        <f>IF(ISERROR(INDEX($C$4:$C$999,MATCH('CBB ESPN'!S25,'CBB Games'!$A$4:$A$999,0)))*1=1,"",INDEX('CBB Games'!$C$4:$C$999,MATCH('CBB ESPN'!S25,'CBB Games'!$A$4:$A$999,0)))</f>
        <v>231</v>
      </c>
      <c r="I26">
        <f>IF(ISERROR(INDEX($C$4:$C$999,MATCH('CBB ESPN'!T25,'CBB Games'!$A$4:$A$999,0)))*1=1,"",INDEX('CBB Games'!$C$4:$C$999,MATCH('CBB ESPN'!T25,'CBB Games'!$A$4:$A$999,0)))</f>
        <v>403</v>
      </c>
      <c r="K26" t="str">
        <f>IF('CBB ESPN'!$AA25="Flip",'CBB Games'!F26,'CBB Games'!E26)</f>
        <v>Lamar</v>
      </c>
      <c r="L26" t="str">
        <f>IF('CBB ESPN'!$AA25="Flip",'CBB Games'!E26,'CBB Games'!F26)</f>
        <v>Southern Mississippi</v>
      </c>
      <c r="N26">
        <f>IF('CBB ESPN'!$AA25="Flip",'CBB Games'!I26,'CBB Games'!H26)</f>
        <v>231</v>
      </c>
      <c r="O26">
        <f>IF('CBB ESPN'!$AA25="Flip",'CBB Games'!H26,'CBB Games'!I26)</f>
        <v>403</v>
      </c>
      <c r="Q26" t="str">
        <f t="shared" si="9"/>
        <v>Lamar v Southern Mississippi</v>
      </c>
      <c r="S26" t="str">
        <f t="shared" si="10"/>
        <v>231 v 403</v>
      </c>
      <c r="T26" s="13" t="s">
        <v>62</v>
      </c>
      <c r="V26" s="136" t="str">
        <f>IF(ISNUMBER(SEARCH('CBB Games'!$V$3,'CBB ESPN'!Y25)),"InPlay","")</f>
        <v>InPlay</v>
      </c>
      <c r="W26" s="13" t="str">
        <f>IF($V26="","",'CBB ESPN'!Z25)</f>
        <v>Spare</v>
      </c>
      <c r="X26" s="135">
        <f>IF('CBB ESPN'!$Y25="Y",'CBB ESPN'!U25,"")</f>
        <v>0.5</v>
      </c>
      <c r="Y26" s="137" t="str">
        <f>IF('CBB ESPN'!$Y25="Y",'CBB Games'!Q26,"")</f>
        <v>Lamar v Southern Mississippi</v>
      </c>
      <c r="Z26" s="13" t="str">
        <f t="shared" si="33"/>
        <v>College BK</v>
      </c>
      <c r="AA26" s="13" t="str">
        <f>IF('CBB ESPN'!$Y25="Y",'CBB Games'!S26,"")</f>
        <v>231 v 403</v>
      </c>
      <c r="AB26" s="13" t="str">
        <f t="shared" si="34"/>
        <v>Primary</v>
      </c>
      <c r="AD26" s="13" t="str">
        <f t="shared" si="0"/>
        <v>InPlay</v>
      </c>
      <c r="AE26" s="13" t="str">
        <f t="shared" si="13"/>
        <v>Spare</v>
      </c>
      <c r="AF26" s="135">
        <f t="shared" si="14"/>
        <v>0.5</v>
      </c>
      <c r="AG26" s="137" t="str">
        <f t="shared" si="15"/>
        <v>Lamar v Southern Mississippi</v>
      </c>
      <c r="AH26" s="13" t="str">
        <f t="shared" si="16"/>
        <v>College BK</v>
      </c>
      <c r="AI26" s="13" t="str">
        <f t="shared" si="17"/>
        <v>231 v 403</v>
      </c>
      <c r="AJ26" s="13" t="str">
        <f t="shared" si="18"/>
        <v>Primary</v>
      </c>
      <c r="AK26" s="13" t="str">
        <f t="shared" si="2"/>
        <v>Primary</v>
      </c>
      <c r="AL26" s="13" t="str">
        <f t="shared" si="3"/>
        <v/>
      </c>
      <c r="AM26" t="str">
        <f>'CBB ESPN'!AM26</f>
        <v/>
      </c>
      <c r="AN26" t="str">
        <f>'CBB ESPN'!AK26</f>
        <v/>
      </c>
      <c r="AO26" t="str">
        <f>'CBB ESPN'!AL26</f>
        <v/>
      </c>
      <c r="AQ26" s="13" t="str">
        <f t="shared" si="19"/>
        <v>InPlay</v>
      </c>
      <c r="AR26" s="13" t="str">
        <f t="shared" si="20"/>
        <v>Spare</v>
      </c>
      <c r="AS26" s="135">
        <f t="shared" si="21"/>
        <v>0.5</v>
      </c>
      <c r="AT26" s="138" t="str">
        <f t="shared" si="22"/>
        <v>Lamar v Southern Mississippi</v>
      </c>
      <c r="AU26" s="13" t="str">
        <f t="shared" si="23"/>
        <v>College BK</v>
      </c>
      <c r="AV26" s="13" t="str">
        <f t="shared" si="24"/>
        <v>231 v 403</v>
      </c>
      <c r="AW26" s="13" t="str">
        <f t="shared" si="25"/>
        <v>Primary</v>
      </c>
      <c r="AX26" s="13" t="str">
        <f t="shared" si="5"/>
        <v>Primary</v>
      </c>
      <c r="AY26" s="13" t="str">
        <f t="shared" si="6"/>
        <v/>
      </c>
      <c r="AZ26" t="str">
        <f>'CBB ESPN'!AU26</f>
        <v/>
      </c>
      <c r="BA26" t="str">
        <f>'CBB ESPN'!AS26</f>
        <v/>
      </c>
      <c r="BB26" t="str">
        <f>'CBB ESPN'!AT26</f>
        <v/>
      </c>
      <c r="BD26" s="13" t="str">
        <f t="shared" si="26"/>
        <v>InPlay</v>
      </c>
      <c r="BE26" s="13" t="str">
        <f t="shared" si="27"/>
        <v>Spare</v>
      </c>
      <c r="BF26" s="135">
        <f t="shared" si="28"/>
        <v>0.5</v>
      </c>
      <c r="BG26" s="138" t="str">
        <f t="shared" si="29"/>
        <v>Lamar v Southern Mississippi</v>
      </c>
      <c r="BH26" s="13" t="str">
        <f t="shared" si="30"/>
        <v>College BK</v>
      </c>
      <c r="BI26" s="13" t="str">
        <f t="shared" si="32"/>
        <v>231 v 403</v>
      </c>
      <c r="BJ26" s="13" t="str">
        <f t="shared" si="31"/>
        <v>Primary</v>
      </c>
      <c r="BK26" s="13" t="str">
        <f t="shared" si="7"/>
        <v>Primary</v>
      </c>
      <c r="BL26" s="13" t="str">
        <f t="shared" si="8"/>
        <v/>
      </c>
      <c r="BM26" t="str">
        <f>'CBB ESPN'!BC26</f>
        <v/>
      </c>
      <c r="BN26" t="str">
        <f>'CBB ESPN'!BA26</f>
        <v/>
      </c>
      <c r="BO26" t="str">
        <f>'CBB ESPN'!BB26</f>
        <v/>
      </c>
    </row>
    <row r="27" spans="1:67">
      <c r="A27" t="str">
        <f>'CBB ESPN'!M27</f>
        <v>Baylor</v>
      </c>
      <c r="B27" t="s">
        <v>248</v>
      </c>
      <c r="C27">
        <v>28</v>
      </c>
      <c r="E27" t="str">
        <f>IF(ISERROR(INDEX($B$4:$B$999,MATCH('CBB ESPN'!S26,'CBB Games'!$A$4:$A$999,0)))*1=1,"",INDEX('CBB Games'!$B$4:$B$999,MATCH('CBB ESPN'!S26,'CBB Games'!$A$4:$A$999,0)))</f>
        <v/>
      </c>
      <c r="F27" t="str">
        <f>IF(ISERROR(INDEX($B$4:$B$999,MATCH('CBB ESPN'!T26,'CBB Games'!$A$4:$A$999,0)))*1=1,"",INDEX('CBB Games'!$B$4:$B$999,MATCH('CBB ESPN'!T26,'CBB Games'!$A$4:$A$999,0)))</f>
        <v/>
      </c>
      <c r="G27" t="s">
        <v>62</v>
      </c>
      <c r="H27" t="str">
        <f>IF(ISERROR(INDEX($C$4:$C$999,MATCH('CBB ESPN'!S26,'CBB Games'!$A$4:$A$999,0)))*1=1,"",INDEX('CBB Games'!$C$4:$C$999,MATCH('CBB ESPN'!S26,'CBB Games'!$A$4:$A$999,0)))</f>
        <v/>
      </c>
      <c r="I27" t="str">
        <f>IF(ISERROR(INDEX($C$4:$C$999,MATCH('CBB ESPN'!T26,'CBB Games'!$A$4:$A$999,0)))*1=1,"",INDEX('CBB Games'!$C$4:$C$999,MATCH('CBB ESPN'!T26,'CBB Games'!$A$4:$A$999,0)))</f>
        <v/>
      </c>
      <c r="K27" t="str">
        <f>IF('CBB ESPN'!$AA26="Flip",'CBB Games'!F27,'CBB Games'!E27)</f>
        <v/>
      </c>
      <c r="L27" t="str">
        <f>IF('CBB ESPN'!$AA26="Flip",'CBB Games'!E27,'CBB Games'!F27)</f>
        <v/>
      </c>
      <c r="N27" t="str">
        <f>IF('CBB ESPN'!$AA26="Flip",'CBB Games'!I27,'CBB Games'!H27)</f>
        <v/>
      </c>
      <c r="O27" t="str">
        <f>IF('CBB ESPN'!$AA26="Flip",'CBB Games'!H27,'CBB Games'!I27)</f>
        <v/>
      </c>
      <c r="Q27" t="str">
        <f t="shared" si="9"/>
        <v xml:space="preserve"> v </v>
      </c>
      <c r="S27" t="str">
        <f t="shared" si="10"/>
        <v xml:space="preserve"> v </v>
      </c>
      <c r="T27" s="13" t="s">
        <v>62</v>
      </c>
      <c r="V27" s="136" t="str">
        <f>IF(ISNUMBER(SEARCH('CBB Games'!$V$3,'CBB ESPN'!Y26)),"InPlay","")</f>
        <v/>
      </c>
      <c r="W27" s="13" t="str">
        <f>IF($V27="","",'CBB ESPN'!Z26)</f>
        <v/>
      </c>
      <c r="X27" s="135" t="str">
        <f>IF('CBB ESPN'!$Y26="Y",'CBB ESPN'!U26,"")</f>
        <v/>
      </c>
      <c r="Y27" s="137" t="str">
        <f>IF('CBB ESPN'!$Y26="Y",'CBB Games'!Q27,"")</f>
        <v/>
      </c>
      <c r="Z27" s="13" t="str">
        <f t="shared" si="33"/>
        <v/>
      </c>
      <c r="AA27" s="13" t="str">
        <f>IF('CBB ESPN'!$Y26="Y",'CBB Games'!S27,"")</f>
        <v/>
      </c>
      <c r="AB27" s="13" t="str">
        <f t="shared" si="34"/>
        <v/>
      </c>
      <c r="AD27" s="13" t="str">
        <f t="shared" si="0"/>
        <v/>
      </c>
      <c r="AE27" s="13" t="str">
        <f t="shared" si="13"/>
        <v/>
      </c>
      <c r="AF27" s="135" t="str">
        <f t="shared" si="14"/>
        <v/>
      </c>
      <c r="AG27" s="137" t="str">
        <f t="shared" si="15"/>
        <v/>
      </c>
      <c r="AH27" s="13" t="str">
        <f t="shared" si="16"/>
        <v/>
      </c>
      <c r="AI27" s="13" t="str">
        <f t="shared" si="17"/>
        <v/>
      </c>
      <c r="AJ27" s="13" t="str">
        <f t="shared" si="18"/>
        <v/>
      </c>
      <c r="AK27" s="13" t="str">
        <f t="shared" si="2"/>
        <v/>
      </c>
      <c r="AL27" s="13" t="str">
        <f t="shared" si="3"/>
        <v/>
      </c>
      <c r="AM27" t="str">
        <f>'CBB ESPN'!AM27</f>
        <v/>
      </c>
      <c r="AN27" t="str">
        <f>'CBB ESPN'!AK27</f>
        <v/>
      </c>
      <c r="AO27" t="str">
        <f>'CBB ESPN'!AL27</f>
        <v/>
      </c>
      <c r="AQ27" s="13" t="str">
        <f t="shared" si="19"/>
        <v/>
      </c>
      <c r="AR27" s="13" t="str">
        <f t="shared" si="20"/>
        <v/>
      </c>
      <c r="AS27" s="135" t="str">
        <f t="shared" si="21"/>
        <v/>
      </c>
      <c r="AT27" s="138" t="str">
        <f t="shared" si="22"/>
        <v/>
      </c>
      <c r="AU27" s="13" t="str">
        <f t="shared" si="23"/>
        <v/>
      </c>
      <c r="AV27" s="13" t="str">
        <f t="shared" si="24"/>
        <v/>
      </c>
      <c r="AW27" s="13" t="str">
        <f t="shared" si="25"/>
        <v/>
      </c>
      <c r="AX27" s="13" t="str">
        <f t="shared" si="5"/>
        <v/>
      </c>
      <c r="AY27" s="13" t="str">
        <f t="shared" si="6"/>
        <v/>
      </c>
      <c r="AZ27" t="str">
        <f>'CBB ESPN'!AU27</f>
        <v/>
      </c>
      <c r="BA27" t="str">
        <f>'CBB ESPN'!AS27</f>
        <v/>
      </c>
      <c r="BB27" t="str">
        <f>'CBB ESPN'!AT27</f>
        <v/>
      </c>
      <c r="BD27" s="13" t="str">
        <f t="shared" si="26"/>
        <v/>
      </c>
      <c r="BE27" s="13" t="str">
        <f t="shared" si="27"/>
        <v/>
      </c>
      <c r="BF27" s="135" t="str">
        <f t="shared" si="28"/>
        <v/>
      </c>
      <c r="BG27" s="138" t="str">
        <f t="shared" si="29"/>
        <v/>
      </c>
      <c r="BH27" s="13" t="str">
        <f t="shared" si="30"/>
        <v/>
      </c>
      <c r="BI27" s="13" t="str">
        <f t="shared" si="32"/>
        <v/>
      </c>
      <c r="BJ27" s="13" t="str">
        <f t="shared" si="31"/>
        <v/>
      </c>
      <c r="BK27" s="13" t="str">
        <f t="shared" si="7"/>
        <v/>
      </c>
      <c r="BL27" s="13" t="str">
        <f t="shared" si="8"/>
        <v/>
      </c>
      <c r="BM27" t="str">
        <f>'CBB ESPN'!BC27</f>
        <v/>
      </c>
      <c r="BN27" t="str">
        <f>'CBB ESPN'!BA27</f>
        <v/>
      </c>
      <c r="BO27" t="str">
        <f>'CBB ESPN'!BB27</f>
        <v/>
      </c>
    </row>
    <row r="28" spans="1:67">
      <c r="A28" t="str">
        <f>'CBB ESPN'!M28</f>
        <v>Belmont</v>
      </c>
      <c r="B28" t="s">
        <v>974</v>
      </c>
      <c r="C28">
        <v>40</v>
      </c>
      <c r="E28" t="str">
        <f>IF(ISERROR(INDEX($B$4:$B$999,MATCH('CBB ESPN'!S27,'CBB Games'!$A$4:$A$999,0)))*1=1,"",INDEX('CBB Games'!$B$4:$B$999,MATCH('CBB ESPN'!S27,'CBB Games'!$A$4:$A$999,0)))</f>
        <v>Niagara</v>
      </c>
      <c r="F28" t="str">
        <f>IF(ISERROR(INDEX($B$4:$B$999,MATCH('CBB ESPN'!T27,'CBB Games'!$A$4:$A$999,0)))*1=1,"",INDEX('CBB Games'!$B$4:$B$999,MATCH('CBB ESPN'!T27,'CBB Games'!$A$4:$A$999,0)))</f>
        <v>Youngstown State</v>
      </c>
      <c r="G28" t="s">
        <v>62</v>
      </c>
      <c r="H28">
        <f>IF(ISERROR(INDEX($C$4:$C$999,MATCH('CBB ESPN'!S27,'CBB Games'!$A$4:$A$999,0)))*1=1,"",INDEX('CBB Games'!$C$4:$C$999,MATCH('CBB ESPN'!S27,'CBB Games'!$A$4:$A$999,0)))</f>
        <v>309</v>
      </c>
      <c r="I28">
        <f>IF(ISERROR(INDEX($C$4:$C$999,MATCH('CBB ESPN'!T27,'CBB Games'!$A$4:$A$999,0)))*1=1,"",INDEX('CBB Games'!$C$4:$C$999,MATCH('CBB ESPN'!T27,'CBB Games'!$A$4:$A$999,0)))</f>
        <v>520</v>
      </c>
      <c r="K28" t="str">
        <f>IF('CBB ESPN'!$AA27="Flip",'CBB Games'!F28,'CBB Games'!E28)</f>
        <v>Niagara</v>
      </c>
      <c r="L28" t="str">
        <f>IF('CBB ESPN'!$AA27="Flip",'CBB Games'!E28,'CBB Games'!F28)</f>
        <v>Youngstown State</v>
      </c>
      <c r="N28">
        <f>IF('CBB ESPN'!$AA27="Flip",'CBB Games'!I28,'CBB Games'!H28)</f>
        <v>309</v>
      </c>
      <c r="O28">
        <f>IF('CBB ESPN'!$AA27="Flip",'CBB Games'!H28,'CBB Games'!I28)</f>
        <v>520</v>
      </c>
      <c r="Q28" t="str">
        <f t="shared" si="9"/>
        <v>Niagara v Youngstown State</v>
      </c>
      <c r="S28" t="str">
        <f t="shared" si="10"/>
        <v>309 v 520</v>
      </c>
      <c r="T28" s="13" t="s">
        <v>62</v>
      </c>
      <c r="V28" s="136" t="str">
        <f>IF(ISNUMBER(SEARCH('CBB Games'!$V$3,'CBB ESPN'!Y27)),"InPlay","")</f>
        <v>InPlay</v>
      </c>
      <c r="W28" s="13">
        <f>IF($V28="","",'CBB ESPN'!Z27)</f>
        <v>717</v>
      </c>
      <c r="X28" s="135">
        <f>IF('CBB ESPN'!$Y27="Y",'CBB ESPN'!U27,"")</f>
        <v>0.53125</v>
      </c>
      <c r="Y28" s="137" t="str">
        <f>IF('CBB ESPN'!$Y27="Y",'CBB Games'!Q28,"")</f>
        <v>Niagara v Youngstown State</v>
      </c>
      <c r="Z28" s="13" t="str">
        <f t="shared" si="33"/>
        <v>College BK</v>
      </c>
      <c r="AA28" s="13" t="str">
        <f>IF('CBB ESPN'!$Y27="Y",'CBB Games'!S28,"")</f>
        <v>309 v 520</v>
      </c>
      <c r="AB28" s="13" t="str">
        <f t="shared" si="34"/>
        <v>Primary</v>
      </c>
      <c r="AD28" s="13" t="str">
        <f t="shared" si="0"/>
        <v>InPlay</v>
      </c>
      <c r="AE28" s="13">
        <f t="shared" si="13"/>
        <v>717</v>
      </c>
      <c r="AF28" s="135">
        <f t="shared" si="14"/>
        <v>0.53125</v>
      </c>
      <c r="AG28" s="137" t="str">
        <f t="shared" si="15"/>
        <v>Niagara v Youngstown State</v>
      </c>
      <c r="AH28" s="13" t="str">
        <f t="shared" si="16"/>
        <v>College BK</v>
      </c>
      <c r="AI28" s="13" t="str">
        <f t="shared" si="17"/>
        <v>309 v 520</v>
      </c>
      <c r="AJ28" s="13" t="str">
        <f t="shared" si="18"/>
        <v>Primary</v>
      </c>
      <c r="AK28" s="13" t="str">
        <f t="shared" si="2"/>
        <v>Primary</v>
      </c>
      <c r="AL28" s="13" t="str">
        <f t="shared" si="3"/>
        <v/>
      </c>
      <c r="AM28" t="str">
        <f>'CBB ESPN'!AM28</f>
        <v/>
      </c>
      <c r="AN28" t="str">
        <f>'CBB ESPN'!AK28</f>
        <v/>
      </c>
      <c r="AO28" t="str">
        <f>'CBB ESPN'!AL28</f>
        <v/>
      </c>
      <c r="AQ28" s="13" t="str">
        <f t="shared" si="19"/>
        <v>InPlay</v>
      </c>
      <c r="AR28" s="13">
        <f t="shared" si="20"/>
        <v>717</v>
      </c>
      <c r="AS28" s="135">
        <f t="shared" si="21"/>
        <v>0.53125</v>
      </c>
      <c r="AT28" s="138" t="str">
        <f t="shared" si="22"/>
        <v>Niagara v Youngstown State</v>
      </c>
      <c r="AU28" s="13" t="str">
        <f t="shared" si="23"/>
        <v>College BK</v>
      </c>
      <c r="AV28" s="13" t="str">
        <f t="shared" si="24"/>
        <v>309 v 520</v>
      </c>
      <c r="AW28" s="13" t="str">
        <f t="shared" si="25"/>
        <v>Primary</v>
      </c>
      <c r="AX28" s="13" t="str">
        <f t="shared" si="5"/>
        <v>Primary</v>
      </c>
      <c r="AY28" s="13" t="str">
        <f t="shared" si="6"/>
        <v/>
      </c>
      <c r="AZ28" t="str">
        <f>'CBB ESPN'!AU28</f>
        <v/>
      </c>
      <c r="BA28" t="str">
        <f>'CBB ESPN'!AS28</f>
        <v/>
      </c>
      <c r="BB28" t="str">
        <f>'CBB ESPN'!AT28</f>
        <v/>
      </c>
      <c r="BD28" s="13" t="str">
        <f t="shared" si="26"/>
        <v>InPlay</v>
      </c>
      <c r="BE28" s="13">
        <f t="shared" si="27"/>
        <v>717</v>
      </c>
      <c r="BF28" s="135">
        <f t="shared" si="28"/>
        <v>0.53125</v>
      </c>
      <c r="BG28" s="138" t="str">
        <f t="shared" si="29"/>
        <v>Niagara v Youngstown State</v>
      </c>
      <c r="BH28" s="13" t="str">
        <f t="shared" si="30"/>
        <v>College BK</v>
      </c>
      <c r="BI28" s="13" t="str">
        <f t="shared" si="32"/>
        <v>309 v 520</v>
      </c>
      <c r="BJ28" s="13" t="str">
        <f t="shared" si="31"/>
        <v>Primary</v>
      </c>
      <c r="BK28" s="13" t="str">
        <f t="shared" si="7"/>
        <v>Primary</v>
      </c>
      <c r="BL28" s="13" t="str">
        <f t="shared" si="8"/>
        <v/>
      </c>
      <c r="BM28" t="str">
        <f>'CBB ESPN'!BC28</f>
        <v/>
      </c>
      <c r="BN28" t="str">
        <f>'CBB ESPN'!BA28</f>
        <v/>
      </c>
      <c r="BO28" t="str">
        <f>'CBB ESPN'!BB28</f>
        <v/>
      </c>
    </row>
    <row r="29" spans="1:67">
      <c r="A29" t="str">
        <f>'CBB ESPN'!M29</f>
        <v>Bethune Cookman</v>
      </c>
      <c r="B29" t="s">
        <v>1112</v>
      </c>
      <c r="C29">
        <v>29</v>
      </c>
      <c r="E29" t="str">
        <f>IF(ISERROR(INDEX($B$4:$B$999,MATCH('CBB ESPN'!S28,'CBB Games'!$A$4:$A$999,0)))*1=1,"",INDEX('CBB Games'!$B$4:$B$999,MATCH('CBB ESPN'!S28,'CBB Games'!$A$4:$A$999,0)))</f>
        <v>Western Carolina</v>
      </c>
      <c r="F29" t="str">
        <f>IF(ISERROR(INDEX($B$4:$B$999,MATCH('CBB ESPN'!T28,'CBB Games'!$A$4:$A$999,0)))*1=1,"",INDEX('CBB Games'!$B$4:$B$999,MATCH('CBB ESPN'!T28,'CBB Games'!$A$4:$A$999,0)))</f>
        <v>Longwood</v>
      </c>
      <c r="G29" t="s">
        <v>62</v>
      </c>
      <c r="H29">
        <f>IF(ISERROR(INDEX($C$4:$C$999,MATCH('CBB ESPN'!S28,'CBB Games'!$A$4:$A$999,0)))*1=1,"",INDEX('CBB Games'!$C$4:$C$999,MATCH('CBB ESPN'!S28,'CBB Games'!$A$4:$A$999,0)))</f>
        <v>490</v>
      </c>
      <c r="I29">
        <f>IF(ISERROR(INDEX($C$4:$C$999,MATCH('CBB ESPN'!T28,'CBB Games'!$A$4:$A$999,0)))*1=1,"",INDEX('CBB Games'!$C$4:$C$999,MATCH('CBB ESPN'!T28,'CBB Games'!$A$4:$A$999,0)))</f>
        <v>530</v>
      </c>
      <c r="K29" t="str">
        <f>IF('CBB ESPN'!$AA28="Flip",'CBB Games'!F29,'CBB Games'!E29)</f>
        <v>Western Carolina</v>
      </c>
      <c r="L29" t="str">
        <f>IF('CBB ESPN'!$AA28="Flip",'CBB Games'!E29,'CBB Games'!F29)</f>
        <v>Longwood</v>
      </c>
      <c r="N29">
        <f>IF('CBB ESPN'!$AA28="Flip",'CBB Games'!I29,'CBB Games'!H29)</f>
        <v>490</v>
      </c>
      <c r="O29">
        <f>IF('CBB ESPN'!$AA28="Flip",'CBB Games'!H29,'CBB Games'!I29)</f>
        <v>530</v>
      </c>
      <c r="Q29" t="str">
        <f t="shared" si="9"/>
        <v>Western Carolina v Longwood</v>
      </c>
      <c r="S29" t="str">
        <f t="shared" si="10"/>
        <v>490 v 530</v>
      </c>
      <c r="T29" s="13" t="s">
        <v>62</v>
      </c>
      <c r="V29" s="136" t="str">
        <f>IF(ISNUMBER(SEARCH('CBB Games'!$V$3,'CBB ESPN'!Y28)),"InPlay","")</f>
        <v>InPlay</v>
      </c>
      <c r="W29" s="13" t="str">
        <f>IF($V29="","",'CBB ESPN'!Z28)</f>
        <v>Extra</v>
      </c>
      <c r="X29" s="135">
        <f>IF('CBB ESPN'!$Y28="Y",'CBB ESPN'!U28,"")</f>
        <v>0.54166666666666663</v>
      </c>
      <c r="Y29" s="137" t="str">
        <f>IF('CBB ESPN'!$Y28="Y",'CBB Games'!Q29,"")</f>
        <v>Western Carolina v Longwood</v>
      </c>
      <c r="Z29" s="13" t="str">
        <f t="shared" si="33"/>
        <v>College BK</v>
      </c>
      <c r="AA29" s="13" t="str">
        <f>IF('CBB ESPN'!$Y28="Y",'CBB Games'!S29,"")</f>
        <v>490 v 530</v>
      </c>
      <c r="AB29" s="13" t="str">
        <f t="shared" si="34"/>
        <v>Primary</v>
      </c>
      <c r="AD29" s="13" t="str">
        <f t="shared" si="0"/>
        <v>InPlay</v>
      </c>
      <c r="AE29" s="13" t="str">
        <f t="shared" si="13"/>
        <v>Extra</v>
      </c>
      <c r="AF29" s="135">
        <f t="shared" si="14"/>
        <v>0.54166666666666663</v>
      </c>
      <c r="AG29" s="137" t="str">
        <f t="shared" si="15"/>
        <v>Western Carolina v Longwood</v>
      </c>
      <c r="AH29" s="13" t="str">
        <f t="shared" si="16"/>
        <v>College BK</v>
      </c>
      <c r="AI29" s="13" t="str">
        <f t="shared" si="17"/>
        <v>490 v 530</v>
      </c>
      <c r="AJ29" s="13" t="str">
        <f t="shared" si="18"/>
        <v>Primary</v>
      </c>
      <c r="AK29" s="13" t="str">
        <f t="shared" si="2"/>
        <v>Primary</v>
      </c>
      <c r="AL29" s="13" t="str">
        <f t="shared" si="3"/>
        <v/>
      </c>
      <c r="AM29" t="str">
        <f>'CBB ESPN'!AM29</f>
        <v/>
      </c>
      <c r="AN29" t="str">
        <f>'CBB ESPN'!AK29</f>
        <v/>
      </c>
      <c r="AO29" t="str">
        <f>'CBB ESPN'!AL29</f>
        <v/>
      </c>
      <c r="AQ29" s="13" t="str">
        <f t="shared" si="19"/>
        <v>InPlay</v>
      </c>
      <c r="AR29" s="13" t="str">
        <f t="shared" si="20"/>
        <v>Extra</v>
      </c>
      <c r="AS29" s="135">
        <f t="shared" si="21"/>
        <v>0.54166666666666663</v>
      </c>
      <c r="AT29" s="138" t="str">
        <f t="shared" si="22"/>
        <v>Western Carolina v Longwood</v>
      </c>
      <c r="AU29" s="13" t="str">
        <f t="shared" si="23"/>
        <v>College BK</v>
      </c>
      <c r="AV29" s="13" t="str">
        <f t="shared" si="24"/>
        <v>490 v 530</v>
      </c>
      <c r="AW29" s="13" t="str">
        <f t="shared" si="25"/>
        <v>Primary</v>
      </c>
      <c r="AX29" s="13" t="str">
        <f t="shared" si="5"/>
        <v>Primary</v>
      </c>
      <c r="AY29" s="13" t="str">
        <f t="shared" si="6"/>
        <v/>
      </c>
      <c r="AZ29" t="str">
        <f>'CBB ESPN'!AU29</f>
        <v/>
      </c>
      <c r="BA29" t="str">
        <f>'CBB ESPN'!AS29</f>
        <v/>
      </c>
      <c r="BB29" t="str">
        <f>'CBB ESPN'!AT29</f>
        <v/>
      </c>
      <c r="BD29" s="13" t="str">
        <f t="shared" si="26"/>
        <v>InPlay</v>
      </c>
      <c r="BE29" s="13" t="str">
        <f t="shared" si="27"/>
        <v>Extra</v>
      </c>
      <c r="BF29" s="135">
        <f t="shared" si="28"/>
        <v>0.54166666666666663</v>
      </c>
      <c r="BG29" s="138" t="str">
        <f t="shared" si="29"/>
        <v>Western Carolina v Longwood</v>
      </c>
      <c r="BH29" s="13" t="str">
        <f t="shared" si="30"/>
        <v>College BK</v>
      </c>
      <c r="BI29" s="13" t="str">
        <f t="shared" si="32"/>
        <v>490 v 530</v>
      </c>
      <c r="BJ29" s="13" t="str">
        <f t="shared" si="31"/>
        <v>Primary</v>
      </c>
      <c r="BK29" s="13" t="str">
        <f t="shared" si="7"/>
        <v>Primary</v>
      </c>
      <c r="BL29" s="13" t="str">
        <f t="shared" si="8"/>
        <v/>
      </c>
      <c r="BM29" t="str">
        <f>'CBB ESPN'!BC29</f>
        <v/>
      </c>
      <c r="BN29" t="str">
        <f>'CBB ESPN'!BA29</f>
        <v/>
      </c>
      <c r="BO29" t="str">
        <f>'CBB ESPN'!BB29</f>
        <v/>
      </c>
    </row>
    <row r="30" spans="1:67">
      <c r="A30" t="str">
        <f>'CBB ESPN'!M30</f>
        <v>Binghamton</v>
      </c>
      <c r="B30" t="s">
        <v>1373</v>
      </c>
      <c r="C30">
        <v>77</v>
      </c>
      <c r="E30" t="str">
        <f>IF(ISERROR(INDEX($B$4:$B$999,MATCH('CBB ESPN'!S29,'CBB Games'!$A$4:$A$999,0)))*1=1,"",INDEX('CBB Games'!$B$4:$B$999,MATCH('CBB ESPN'!S29,'CBB Games'!$A$4:$A$999,0)))</f>
        <v>Jackson State</v>
      </c>
      <c r="F30" t="str">
        <f>IF(ISERROR(INDEX($B$4:$B$999,MATCH('CBB ESPN'!T29,'CBB Games'!$A$4:$A$999,0)))*1=1,"",INDEX('CBB Games'!$B$4:$B$999,MATCH('CBB ESPN'!T29,'CBB Games'!$A$4:$A$999,0)))</f>
        <v>Marshall</v>
      </c>
      <c r="G30" t="s">
        <v>62</v>
      </c>
      <c r="H30">
        <f>IF(ISERROR(INDEX($C$4:$C$999,MATCH('CBB ESPN'!S29,'CBB Games'!$A$4:$A$999,0)))*1=1,"",INDEX('CBB Games'!$C$4:$C$999,MATCH('CBB ESPN'!S29,'CBB Games'!$A$4:$A$999,0)))</f>
        <v>201</v>
      </c>
      <c r="I30">
        <f>IF(ISERROR(INDEX($C$4:$C$999,MATCH('CBB ESPN'!T29,'CBB Games'!$A$4:$A$999,0)))*1=1,"",INDEX('CBB Games'!$C$4:$C$999,MATCH('CBB ESPN'!T29,'CBB Games'!$A$4:$A$999,0)))</f>
        <v>254</v>
      </c>
      <c r="K30" t="str">
        <f>IF('CBB ESPN'!$AA29="Flip",'CBB Games'!F30,'CBB Games'!E30)</f>
        <v>Jackson State</v>
      </c>
      <c r="L30" t="str">
        <f>IF('CBB ESPN'!$AA29="Flip",'CBB Games'!E30,'CBB Games'!F30)</f>
        <v>Marshall</v>
      </c>
      <c r="N30">
        <f>IF('CBB ESPN'!$AA29="Flip",'CBB Games'!I30,'CBB Games'!H30)</f>
        <v>201</v>
      </c>
      <c r="O30">
        <f>IF('CBB ESPN'!$AA29="Flip",'CBB Games'!H30,'CBB Games'!I30)</f>
        <v>254</v>
      </c>
      <c r="Q30" t="str">
        <f t="shared" si="9"/>
        <v>Jackson State v Marshall</v>
      </c>
      <c r="S30" t="str">
        <f t="shared" si="10"/>
        <v>201 v 254</v>
      </c>
      <c r="T30" s="13" t="s">
        <v>62</v>
      </c>
      <c r="V30" s="136" t="str">
        <f>IF(ISNUMBER(SEARCH('CBB Games'!$V$3,'CBB ESPN'!Y29)),"InPlay","")</f>
        <v>InPlay</v>
      </c>
      <c r="W30" s="13" t="str">
        <f>IF($V30="","",'CBB ESPN'!Z29)</f>
        <v>Extra</v>
      </c>
      <c r="X30" s="135">
        <f>IF('CBB ESPN'!$Y29="Y",'CBB ESPN'!U29,"")</f>
        <v>0.54166666666666663</v>
      </c>
      <c r="Y30" s="137" t="str">
        <f>IF('CBB ESPN'!$Y29="Y",'CBB Games'!Q30,"")</f>
        <v>Jackson State v Marshall</v>
      </c>
      <c r="Z30" s="13" t="str">
        <f t="shared" si="33"/>
        <v>College BK</v>
      </c>
      <c r="AA30" s="13" t="str">
        <f>IF('CBB ESPN'!$Y29="Y",'CBB Games'!S30,"")</f>
        <v>201 v 254</v>
      </c>
      <c r="AB30" s="13" t="str">
        <f t="shared" si="34"/>
        <v>Primary</v>
      </c>
      <c r="AD30" s="13" t="str">
        <f t="shared" si="0"/>
        <v>InPlay</v>
      </c>
      <c r="AE30" s="13" t="str">
        <f t="shared" si="13"/>
        <v>Extra</v>
      </c>
      <c r="AF30" s="135">
        <f t="shared" si="14"/>
        <v>0.54166666666666663</v>
      </c>
      <c r="AG30" s="137" t="str">
        <f t="shared" si="15"/>
        <v>Jackson State v Marshall</v>
      </c>
      <c r="AH30" s="13" t="str">
        <f t="shared" si="16"/>
        <v>College BK</v>
      </c>
      <c r="AI30" s="13" t="str">
        <f t="shared" si="17"/>
        <v>201 v 254</v>
      </c>
      <c r="AJ30" s="13" t="str">
        <f t="shared" si="18"/>
        <v>Primary</v>
      </c>
      <c r="AK30" s="13" t="str">
        <f t="shared" si="2"/>
        <v>Primary</v>
      </c>
      <c r="AL30" s="13" t="str">
        <f t="shared" si="3"/>
        <v/>
      </c>
      <c r="AM30" t="str">
        <f>'CBB ESPN'!AM30</f>
        <v/>
      </c>
      <c r="AN30" t="str">
        <f>'CBB ESPN'!AK30</f>
        <v/>
      </c>
      <c r="AO30" t="str">
        <f>'CBB ESPN'!AL30</f>
        <v/>
      </c>
      <c r="AQ30" s="13" t="str">
        <f t="shared" si="19"/>
        <v>InPlay</v>
      </c>
      <c r="AR30" s="13" t="str">
        <f t="shared" si="20"/>
        <v>Extra</v>
      </c>
      <c r="AS30" s="135">
        <f t="shared" si="21"/>
        <v>0.54166666666666663</v>
      </c>
      <c r="AT30" s="138" t="str">
        <f t="shared" si="22"/>
        <v>Jackson State v Marshall</v>
      </c>
      <c r="AU30" s="13" t="str">
        <f t="shared" si="23"/>
        <v>College BK</v>
      </c>
      <c r="AV30" s="13" t="str">
        <f t="shared" si="24"/>
        <v>201 v 254</v>
      </c>
      <c r="AW30" s="13" t="str">
        <f t="shared" si="25"/>
        <v>Primary</v>
      </c>
      <c r="AX30" s="13" t="str">
        <f t="shared" si="5"/>
        <v>Primary</v>
      </c>
      <c r="AY30" s="13" t="str">
        <f t="shared" si="6"/>
        <v/>
      </c>
      <c r="AZ30" t="str">
        <f>'CBB ESPN'!AU30</f>
        <v/>
      </c>
      <c r="BA30" t="str">
        <f>'CBB ESPN'!AS30</f>
        <v/>
      </c>
      <c r="BB30" t="str">
        <f>'CBB ESPN'!AT30</f>
        <v/>
      </c>
      <c r="BD30" s="13" t="str">
        <f t="shared" si="26"/>
        <v>InPlay</v>
      </c>
      <c r="BE30" s="13" t="str">
        <f t="shared" si="27"/>
        <v>Extra</v>
      </c>
      <c r="BF30" s="135">
        <f t="shared" si="28"/>
        <v>0.54166666666666663</v>
      </c>
      <c r="BG30" s="138" t="str">
        <f t="shared" si="29"/>
        <v>Jackson State v Marshall</v>
      </c>
      <c r="BH30" s="13" t="str">
        <f t="shared" si="30"/>
        <v>College BK</v>
      </c>
      <c r="BI30" s="13" t="str">
        <f t="shared" si="32"/>
        <v>201 v 254</v>
      </c>
      <c r="BJ30" s="13" t="str">
        <f t="shared" si="31"/>
        <v>Primary</v>
      </c>
      <c r="BK30" s="13" t="str">
        <f t="shared" si="7"/>
        <v>Primary</v>
      </c>
      <c r="BL30" s="13" t="str">
        <f t="shared" si="8"/>
        <v/>
      </c>
      <c r="BM30" t="str">
        <f>'CBB ESPN'!BC30</f>
        <v/>
      </c>
      <c r="BN30" t="str">
        <f>'CBB ESPN'!BA30</f>
        <v/>
      </c>
      <c r="BO30" t="str">
        <f>'CBB ESPN'!BB30</f>
        <v/>
      </c>
    </row>
    <row r="31" spans="1:67">
      <c r="A31" t="str">
        <f>'CBB ESPN'!M31</f>
        <v>Boise State</v>
      </c>
      <c r="B31" t="s">
        <v>403</v>
      </c>
      <c r="C31">
        <v>30</v>
      </c>
      <c r="E31" t="str">
        <f>IF(ISERROR(INDEX($B$4:$B$999,MATCH('CBB ESPN'!S30,'CBB Games'!$A$4:$A$999,0)))*1=1,"",INDEX('CBB Games'!$B$4:$B$999,MATCH('CBB ESPN'!S30,'CBB Games'!$A$4:$A$999,0)))</f>
        <v>Southern</v>
      </c>
      <c r="F31" t="str">
        <f>IF(ISERROR(INDEX($B$4:$B$999,MATCH('CBB ESPN'!T30,'CBB Games'!$A$4:$A$999,0)))*1=1,"",INDEX('CBB Games'!$B$4:$B$999,MATCH('CBB ESPN'!T30,'CBB Games'!$A$4:$A$999,0)))</f>
        <v>Nebraska</v>
      </c>
      <c r="G31" t="s">
        <v>62</v>
      </c>
      <c r="H31">
        <f>IF(ISERROR(INDEX($C$4:$C$999,MATCH('CBB ESPN'!S30,'CBB Games'!$A$4:$A$999,0)))*1=1,"",INDEX('CBB Games'!$C$4:$C$999,MATCH('CBB ESPN'!S30,'CBB Games'!$A$4:$A$999,0)))</f>
        <v>404</v>
      </c>
      <c r="I31">
        <f>IF(ISERROR(INDEX($C$4:$C$999,MATCH('CBB ESPN'!T30,'CBB Games'!$A$4:$A$999,0)))*1=1,"",INDEX('CBB Games'!$C$4:$C$999,MATCH('CBB ESPN'!T30,'CBB Games'!$A$4:$A$999,0)))</f>
        <v>304</v>
      </c>
      <c r="K31" t="str">
        <f>IF('CBB ESPN'!$AA30="Flip",'CBB Games'!F31,'CBB Games'!E31)</f>
        <v>Southern</v>
      </c>
      <c r="L31" t="str">
        <f>IF('CBB ESPN'!$AA30="Flip",'CBB Games'!E31,'CBB Games'!F31)</f>
        <v>Nebraska</v>
      </c>
      <c r="N31">
        <f>IF('CBB ESPN'!$AA30="Flip",'CBB Games'!I31,'CBB Games'!H31)</f>
        <v>404</v>
      </c>
      <c r="O31">
        <f>IF('CBB ESPN'!$AA30="Flip",'CBB Games'!H31,'CBB Games'!I31)</f>
        <v>304</v>
      </c>
      <c r="Q31" t="str">
        <f t="shared" si="9"/>
        <v>Southern v Nebraska</v>
      </c>
      <c r="S31" t="str">
        <f t="shared" si="10"/>
        <v>404 v 304</v>
      </c>
      <c r="T31" s="13" t="s">
        <v>62</v>
      </c>
      <c r="V31" s="136" t="str">
        <f>IF(ISNUMBER(SEARCH('CBB Games'!$V$3,'CBB ESPN'!Y30)),"InPlay","")</f>
        <v>InPlay</v>
      </c>
      <c r="W31" s="13" t="str">
        <f>IF($V31="","",'CBB ESPN'!Z30)</f>
        <v>Extra</v>
      </c>
      <c r="X31" s="135">
        <f>IF('CBB ESPN'!$Y30="Y",'CBB ESPN'!U30,"")</f>
        <v>0.54166666666666663</v>
      </c>
      <c r="Y31" s="137" t="str">
        <f>IF('CBB ESPN'!$Y30="Y",'CBB Games'!Q31,"")</f>
        <v>Southern v Nebraska</v>
      </c>
      <c r="Z31" s="13" t="str">
        <f t="shared" si="33"/>
        <v>College BK</v>
      </c>
      <c r="AA31" s="13" t="str">
        <f>IF('CBB ESPN'!$Y30="Y",'CBB Games'!S31,"")</f>
        <v>404 v 304</v>
      </c>
      <c r="AB31" s="13" t="str">
        <f t="shared" si="34"/>
        <v>Primary</v>
      </c>
      <c r="AD31" s="13" t="str">
        <f t="shared" si="0"/>
        <v>InPlay</v>
      </c>
      <c r="AE31" s="13" t="str">
        <f t="shared" si="13"/>
        <v>Extra</v>
      </c>
      <c r="AF31" s="135">
        <f t="shared" si="14"/>
        <v>0.54166666666666663</v>
      </c>
      <c r="AG31" s="137" t="str">
        <f t="shared" si="15"/>
        <v>Southern v Nebraska</v>
      </c>
      <c r="AH31" s="13" t="str">
        <f t="shared" si="16"/>
        <v>College BK</v>
      </c>
      <c r="AI31" s="13" t="str">
        <f t="shared" si="17"/>
        <v>404 v 304</v>
      </c>
      <c r="AJ31" s="13" t="str">
        <f t="shared" si="18"/>
        <v>Primary</v>
      </c>
      <c r="AK31" s="13" t="str">
        <f t="shared" si="2"/>
        <v>Primary</v>
      </c>
      <c r="AL31" s="13" t="str">
        <f t="shared" si="3"/>
        <v/>
      </c>
      <c r="AM31" t="str">
        <f>'CBB ESPN'!AM31</f>
        <v/>
      </c>
      <c r="AN31" t="str">
        <f>'CBB ESPN'!AK31</f>
        <v/>
      </c>
      <c r="AO31" t="str">
        <f>'CBB ESPN'!AL31</f>
        <v/>
      </c>
      <c r="AQ31" s="13" t="str">
        <f t="shared" si="19"/>
        <v>InPlay</v>
      </c>
      <c r="AR31" s="13" t="str">
        <f t="shared" si="20"/>
        <v>Extra</v>
      </c>
      <c r="AS31" s="135">
        <f t="shared" si="21"/>
        <v>0.54166666666666663</v>
      </c>
      <c r="AT31" s="138" t="str">
        <f t="shared" si="22"/>
        <v>Southern v Nebraska</v>
      </c>
      <c r="AU31" s="13" t="str">
        <f t="shared" si="23"/>
        <v>College BK</v>
      </c>
      <c r="AV31" s="13" t="str">
        <f t="shared" si="24"/>
        <v>404 v 304</v>
      </c>
      <c r="AW31" s="13" t="str">
        <f t="shared" si="25"/>
        <v>Primary</v>
      </c>
      <c r="AX31" s="13" t="str">
        <f t="shared" si="5"/>
        <v>Primary</v>
      </c>
      <c r="AY31" s="13" t="str">
        <f t="shared" si="6"/>
        <v/>
      </c>
      <c r="AZ31" t="str">
        <f>'CBB ESPN'!AU31</f>
        <v/>
      </c>
      <c r="BA31" t="str">
        <f>'CBB ESPN'!AS31</f>
        <v/>
      </c>
      <c r="BB31" t="str">
        <f>'CBB ESPN'!AT31</f>
        <v/>
      </c>
      <c r="BD31" s="13" t="str">
        <f t="shared" si="26"/>
        <v>InPlay</v>
      </c>
      <c r="BE31" s="13" t="str">
        <f t="shared" si="27"/>
        <v>Extra</v>
      </c>
      <c r="BF31" s="135">
        <f t="shared" si="28"/>
        <v>0.54166666666666663</v>
      </c>
      <c r="BG31" s="138" t="str">
        <f t="shared" si="29"/>
        <v>Southern v Nebraska</v>
      </c>
      <c r="BH31" s="13" t="str">
        <f t="shared" si="30"/>
        <v>College BK</v>
      </c>
      <c r="BI31" s="13" t="str">
        <f t="shared" si="32"/>
        <v>404 v 304</v>
      </c>
      <c r="BJ31" s="13" t="str">
        <f t="shared" si="31"/>
        <v>Primary</v>
      </c>
      <c r="BK31" s="13" t="str">
        <f t="shared" si="7"/>
        <v>Primary</v>
      </c>
      <c r="BL31" s="13" t="str">
        <f t="shared" si="8"/>
        <v/>
      </c>
      <c r="BM31" t="str">
        <f>'CBB ESPN'!BC31</f>
        <v/>
      </c>
      <c r="BN31" t="str">
        <f>'CBB ESPN'!BA31</f>
        <v/>
      </c>
      <c r="BO31" t="str">
        <f>'CBB ESPN'!BB31</f>
        <v/>
      </c>
    </row>
    <row r="32" spans="1:67">
      <c r="A32" t="str">
        <f>'CBB ESPN'!M32</f>
        <v>Boston College</v>
      </c>
      <c r="B32" t="s">
        <v>249</v>
      </c>
      <c r="C32">
        <v>31</v>
      </c>
      <c r="E32" t="str">
        <f>IF(ISERROR(INDEX($B$4:$B$999,MATCH('CBB ESPN'!S31,'CBB Games'!$A$4:$A$999,0)))*1=1,"",INDEX('CBB Games'!$B$4:$B$999,MATCH('CBB ESPN'!S31,'CBB Games'!$A$4:$A$999,0)))</f>
        <v>TX A&amp;M Crpus Christi</v>
      </c>
      <c r="F32" t="str">
        <f>IF(ISERROR(INDEX($B$4:$B$999,MATCH('CBB ESPN'!T31,'CBB Games'!$A$4:$A$999,0)))*1=1,"",INDEX('CBB Games'!$B$4:$B$999,MATCH('CBB ESPN'!T31,'CBB Games'!$A$4:$A$999,0)))</f>
        <v>UTSA</v>
      </c>
      <c r="G32" t="s">
        <v>62</v>
      </c>
      <c r="H32">
        <f>IF(ISERROR(INDEX($C$4:$C$999,MATCH('CBB ESPN'!S31,'CBB Games'!$A$4:$A$999,0)))*1=1,"",INDEX('CBB Games'!$C$4:$C$999,MATCH('CBB ESPN'!S31,'CBB Games'!$A$4:$A$999,0)))</f>
        <v>449</v>
      </c>
      <c r="I32">
        <f>IF(ISERROR(INDEX($C$4:$C$999,MATCH('CBB ESPN'!T31,'CBB Games'!$A$4:$A$999,0)))*1=1,"",INDEX('CBB Games'!$C$4:$C$999,MATCH('CBB ESPN'!T31,'CBB Games'!$A$4:$A$999,0)))</f>
        <v>439</v>
      </c>
      <c r="K32" t="str">
        <f>IF('CBB ESPN'!$AA31="Flip",'CBB Games'!F32,'CBB Games'!E32)</f>
        <v>TX A&amp;M Crpus Christi</v>
      </c>
      <c r="L32" t="str">
        <f>IF('CBB ESPN'!$AA31="Flip",'CBB Games'!E32,'CBB Games'!F32)</f>
        <v>UTSA</v>
      </c>
      <c r="N32">
        <f>IF('CBB ESPN'!$AA31="Flip",'CBB Games'!I32,'CBB Games'!H32)</f>
        <v>449</v>
      </c>
      <c r="O32">
        <f>IF('CBB ESPN'!$AA31="Flip",'CBB Games'!H32,'CBB Games'!I32)</f>
        <v>439</v>
      </c>
      <c r="Q32" t="str">
        <f t="shared" si="9"/>
        <v>TX A&amp;M Crpus Christi v UTSA</v>
      </c>
      <c r="S32" t="str">
        <f t="shared" si="10"/>
        <v>449 v 439</v>
      </c>
      <c r="T32" s="13" t="s">
        <v>62</v>
      </c>
      <c r="V32" s="136" t="str">
        <f>IF(ISNUMBER(SEARCH('CBB Games'!$V$3,'CBB ESPN'!Y31)),"InPlay","")</f>
        <v>InPlay</v>
      </c>
      <c r="W32" s="13" t="str">
        <f>IF($V32="","",'CBB ESPN'!Z31)</f>
        <v>Extra</v>
      </c>
      <c r="X32" s="135">
        <f>IF('CBB ESPN'!$Y31="Y",'CBB ESPN'!U31,"")</f>
        <v>0.54166666666666663</v>
      </c>
      <c r="Y32" s="137" t="str">
        <f>IF('CBB ESPN'!$Y31="Y",'CBB Games'!Q32,"")</f>
        <v>TX A&amp;M Crpus Christi v UTSA</v>
      </c>
      <c r="Z32" s="13" t="str">
        <f t="shared" si="33"/>
        <v>College BK</v>
      </c>
      <c r="AA32" s="13" t="str">
        <f>IF('CBB ESPN'!$Y31="Y",'CBB Games'!S32,"")</f>
        <v>449 v 439</v>
      </c>
      <c r="AB32" s="13" t="str">
        <f t="shared" si="34"/>
        <v>Primary</v>
      </c>
      <c r="AD32" s="13" t="str">
        <f t="shared" si="0"/>
        <v>InPlay</v>
      </c>
      <c r="AE32" s="13" t="str">
        <f t="shared" si="13"/>
        <v>Extra</v>
      </c>
      <c r="AF32" s="135">
        <f t="shared" si="14"/>
        <v>0.54166666666666663</v>
      </c>
      <c r="AG32" s="137" t="str">
        <f t="shared" si="15"/>
        <v>TX A&amp;M Crpus Christi v UTSA</v>
      </c>
      <c r="AH32" s="13" t="str">
        <f t="shared" si="16"/>
        <v>College BK</v>
      </c>
      <c r="AI32" s="13" t="str">
        <f t="shared" si="17"/>
        <v>449 v 439</v>
      </c>
      <c r="AJ32" s="13" t="str">
        <f t="shared" si="18"/>
        <v>Primary</v>
      </c>
      <c r="AK32" s="13" t="str">
        <f t="shared" si="2"/>
        <v>Primary</v>
      </c>
      <c r="AL32" s="13" t="str">
        <f t="shared" si="3"/>
        <v/>
      </c>
      <c r="AM32" t="str">
        <f>'CBB ESPN'!AM32</f>
        <v/>
      </c>
      <c r="AN32" t="str">
        <f>'CBB ESPN'!AK32</f>
        <v/>
      </c>
      <c r="AO32" t="str">
        <f>'CBB ESPN'!AL32</f>
        <v/>
      </c>
      <c r="AQ32" s="13" t="str">
        <f t="shared" si="19"/>
        <v>InPlay</v>
      </c>
      <c r="AR32" s="13" t="str">
        <f t="shared" si="20"/>
        <v>Extra</v>
      </c>
      <c r="AS32" s="135">
        <f t="shared" si="21"/>
        <v>0.54166666666666663</v>
      </c>
      <c r="AT32" s="138" t="str">
        <f t="shared" si="22"/>
        <v>TX A&amp;M Crpus Christi v UTSA</v>
      </c>
      <c r="AU32" s="13" t="str">
        <f t="shared" si="23"/>
        <v>College BK</v>
      </c>
      <c r="AV32" s="13" t="str">
        <f t="shared" si="24"/>
        <v>449 v 439</v>
      </c>
      <c r="AW32" s="13" t="str">
        <f t="shared" si="25"/>
        <v>Primary</v>
      </c>
      <c r="AX32" s="13" t="str">
        <f t="shared" si="5"/>
        <v>Primary</v>
      </c>
      <c r="AY32" s="13" t="str">
        <f t="shared" si="6"/>
        <v/>
      </c>
      <c r="AZ32" t="str">
        <f>'CBB ESPN'!AU32</f>
        <v/>
      </c>
      <c r="BA32" t="str">
        <f>'CBB ESPN'!AS32</f>
        <v/>
      </c>
      <c r="BB32" t="str">
        <f>'CBB ESPN'!AT32</f>
        <v/>
      </c>
      <c r="BD32" s="13" t="str">
        <f t="shared" si="26"/>
        <v>InPlay</v>
      </c>
      <c r="BE32" s="13" t="str">
        <f t="shared" si="27"/>
        <v>Extra</v>
      </c>
      <c r="BF32" s="135">
        <f t="shared" si="28"/>
        <v>0.54166666666666663</v>
      </c>
      <c r="BG32" s="138" t="str">
        <f t="shared" si="29"/>
        <v>TX A&amp;M Crpus Christi v UTSA</v>
      </c>
      <c r="BH32" s="13" t="str">
        <f t="shared" si="30"/>
        <v>College BK</v>
      </c>
      <c r="BI32" s="13" t="str">
        <f t="shared" si="32"/>
        <v>449 v 439</v>
      </c>
      <c r="BJ32" s="13" t="str">
        <f t="shared" si="31"/>
        <v>Primary</v>
      </c>
      <c r="BK32" s="13" t="str">
        <f t="shared" si="7"/>
        <v>Primary</v>
      </c>
      <c r="BL32" s="13" t="str">
        <f t="shared" si="8"/>
        <v/>
      </c>
      <c r="BM32" t="str">
        <f>'CBB ESPN'!BC32</f>
        <v/>
      </c>
      <c r="BN32" t="str">
        <f>'CBB ESPN'!BA32</f>
        <v/>
      </c>
      <c r="BO32" t="str">
        <f>'CBB ESPN'!BB32</f>
        <v/>
      </c>
    </row>
    <row r="33" spans="1:67">
      <c r="A33" t="str">
        <f>'CBB ESPN'!M33</f>
        <v>Boston University</v>
      </c>
      <c r="B33" t="s">
        <v>1095</v>
      </c>
      <c r="C33">
        <v>32</v>
      </c>
      <c r="E33" t="str">
        <f>IF(ISERROR(INDEX($B$4:$B$999,MATCH('CBB ESPN'!S32,'CBB Games'!$A$4:$A$999,0)))*1=1,"",INDEX('CBB Games'!$B$4:$B$999,MATCH('CBB ESPN'!S32,'CBB Games'!$A$4:$A$999,0)))</f>
        <v>Merrimack</v>
      </c>
      <c r="F33" t="str">
        <f>IF(ISERROR(INDEX($B$4:$B$999,MATCH('CBB ESPN'!T32,'CBB Games'!$A$4:$A$999,0)))*1=1,"",INDEX('CBB Games'!$B$4:$B$999,MATCH('CBB ESPN'!T32,'CBB Games'!$A$4:$A$999,0)))</f>
        <v>Virginia Tech</v>
      </c>
      <c r="G33" t="s">
        <v>62</v>
      </c>
      <c r="H33">
        <f>IF(ISERROR(INDEX($C$4:$C$999,MATCH('CBB ESPN'!S32,'CBB Games'!$A$4:$A$999,0)))*1=1,"",INDEX('CBB Games'!$C$4:$C$999,MATCH('CBB ESPN'!S32,'CBB Games'!$A$4:$A$999,0)))</f>
        <v>631</v>
      </c>
      <c r="I33">
        <f>IF(ISERROR(INDEX($C$4:$C$999,MATCH('CBB ESPN'!T32,'CBB Games'!$A$4:$A$999,0)))*1=1,"",INDEX('CBB Games'!$C$4:$C$999,MATCH('CBB ESPN'!T32,'CBB Games'!$A$4:$A$999,0)))</f>
        <v>474</v>
      </c>
      <c r="K33" t="str">
        <f>IF('CBB ESPN'!$AA32="Flip",'CBB Games'!F33,'CBB Games'!E33)</f>
        <v>Merrimack</v>
      </c>
      <c r="L33" t="str">
        <f>IF('CBB ESPN'!$AA32="Flip",'CBB Games'!E33,'CBB Games'!F33)</f>
        <v>Virginia Tech</v>
      </c>
      <c r="N33">
        <f>IF('CBB ESPN'!$AA32="Flip",'CBB Games'!I33,'CBB Games'!H33)</f>
        <v>631</v>
      </c>
      <c r="O33">
        <f>IF('CBB ESPN'!$AA32="Flip",'CBB Games'!H33,'CBB Games'!I33)</f>
        <v>474</v>
      </c>
      <c r="Q33" t="str">
        <f t="shared" si="9"/>
        <v>Merrimack v Virginia Tech</v>
      </c>
      <c r="S33" t="str">
        <f t="shared" si="10"/>
        <v>631 v 474</v>
      </c>
      <c r="T33" s="13" t="s">
        <v>62</v>
      </c>
      <c r="V33" s="136" t="str">
        <f>IF(ISNUMBER(SEARCH('CBB Games'!$V$3,'CBB ESPN'!Y32)),"InPlay","")</f>
        <v/>
      </c>
      <c r="W33" s="13" t="str">
        <f>IF($V33="","",'CBB ESPN'!Z32)</f>
        <v/>
      </c>
      <c r="X33" s="135" t="str">
        <f>IF('CBB ESPN'!$Y32="Y",'CBB ESPN'!U32,"")</f>
        <v/>
      </c>
      <c r="Y33" s="137" t="str">
        <f>IF('CBB ESPN'!$Y32="Y",'CBB Games'!Q33,"")</f>
        <v/>
      </c>
      <c r="Z33" s="13" t="str">
        <f t="shared" si="33"/>
        <v/>
      </c>
      <c r="AA33" s="13" t="str">
        <f>IF('CBB ESPN'!$Y32="Y",'CBB Games'!S33,"")</f>
        <v/>
      </c>
      <c r="AB33" s="13" t="str">
        <f t="shared" si="34"/>
        <v/>
      </c>
      <c r="AD33" s="13" t="str">
        <f t="shared" si="0"/>
        <v/>
      </c>
      <c r="AE33" s="13" t="str">
        <f t="shared" si="13"/>
        <v/>
      </c>
      <c r="AF33" s="135" t="str">
        <f t="shared" si="14"/>
        <v/>
      </c>
      <c r="AG33" s="137" t="str">
        <f t="shared" si="15"/>
        <v/>
      </c>
      <c r="AH33" s="13" t="str">
        <f t="shared" si="16"/>
        <v/>
      </c>
      <c r="AI33" s="13" t="str">
        <f t="shared" si="17"/>
        <v/>
      </c>
      <c r="AJ33" s="13" t="str">
        <f t="shared" si="18"/>
        <v/>
      </c>
      <c r="AK33" s="13" t="str">
        <f t="shared" si="2"/>
        <v/>
      </c>
      <c r="AL33" s="13" t="str">
        <f t="shared" si="3"/>
        <v/>
      </c>
      <c r="AM33" t="str">
        <f>'CBB ESPN'!AM33</f>
        <v/>
      </c>
      <c r="AN33" t="str">
        <f>'CBB ESPN'!AK33</f>
        <v/>
      </c>
      <c r="AO33" t="str">
        <f>'CBB ESPN'!AL33</f>
        <v/>
      </c>
      <c r="AQ33" s="13" t="str">
        <f t="shared" si="19"/>
        <v/>
      </c>
      <c r="AR33" s="13" t="str">
        <f t="shared" si="20"/>
        <v/>
      </c>
      <c r="AS33" s="135" t="str">
        <f t="shared" si="21"/>
        <v/>
      </c>
      <c r="AT33" s="138" t="str">
        <f t="shared" si="22"/>
        <v/>
      </c>
      <c r="AU33" s="13" t="str">
        <f t="shared" si="23"/>
        <v/>
      </c>
      <c r="AV33" s="13" t="str">
        <f t="shared" si="24"/>
        <v/>
      </c>
      <c r="AW33" s="13" t="str">
        <f t="shared" si="25"/>
        <v/>
      </c>
      <c r="AX33" s="13" t="str">
        <f t="shared" si="5"/>
        <v/>
      </c>
      <c r="AY33" s="13" t="str">
        <f t="shared" si="6"/>
        <v/>
      </c>
      <c r="AZ33" t="str">
        <f>'CBB ESPN'!AU33</f>
        <v/>
      </c>
      <c r="BA33" t="str">
        <f>'CBB ESPN'!AS33</f>
        <v/>
      </c>
      <c r="BB33" t="str">
        <f>'CBB ESPN'!AT33</f>
        <v/>
      </c>
      <c r="BD33" s="13" t="str">
        <f t="shared" si="26"/>
        <v/>
      </c>
      <c r="BE33" s="13" t="str">
        <f t="shared" si="27"/>
        <v/>
      </c>
      <c r="BF33" s="135" t="str">
        <f t="shared" si="28"/>
        <v/>
      </c>
      <c r="BG33" s="138" t="str">
        <f t="shared" si="29"/>
        <v/>
      </c>
      <c r="BH33" s="13" t="str">
        <f t="shared" si="30"/>
        <v/>
      </c>
      <c r="BI33" s="13" t="str">
        <f t="shared" si="32"/>
        <v/>
      </c>
      <c r="BJ33" s="13" t="str">
        <f t="shared" si="31"/>
        <v/>
      </c>
      <c r="BK33" s="13" t="str">
        <f t="shared" si="7"/>
        <v/>
      </c>
      <c r="BL33" s="13" t="str">
        <f t="shared" si="8"/>
        <v/>
      </c>
      <c r="BM33" t="str">
        <f>'CBB ESPN'!BC33</f>
        <v/>
      </c>
      <c r="BN33" t="str">
        <f>'CBB ESPN'!BA33</f>
        <v/>
      </c>
      <c r="BO33" t="str">
        <f>'CBB ESPN'!BB33</f>
        <v/>
      </c>
    </row>
    <row r="34" spans="1:67">
      <c r="A34" t="str">
        <f>'CBB ESPN'!M34</f>
        <v>Bowling Green</v>
      </c>
      <c r="B34" t="s">
        <v>250</v>
      </c>
      <c r="C34">
        <v>33</v>
      </c>
      <c r="E34" t="str">
        <f>IF(ISERROR(INDEX($B$4:$B$999,MATCH('CBB ESPN'!S33,'CBB Games'!$A$4:$A$999,0)))*1=1,"",INDEX('CBB Games'!$B$4:$B$999,MATCH('CBB ESPN'!S33,'CBB Games'!$A$4:$A$999,0)))</f>
        <v>Houston Baptist</v>
      </c>
      <c r="F34" t="str">
        <f>IF(ISERROR(INDEX($B$4:$B$999,MATCH('CBB ESPN'!T33,'CBB Games'!$A$4:$A$999,0)))*1=1,"",INDEX('CBB Games'!$B$4:$B$999,MATCH('CBB ESPN'!T33,'CBB Games'!$A$4:$A$999,0)))</f>
        <v>Denver</v>
      </c>
      <c r="G34" t="s">
        <v>62</v>
      </c>
      <c r="H34">
        <f>IF(ISERROR(INDEX($C$4:$C$999,MATCH('CBB ESPN'!S33,'CBB Games'!$A$4:$A$999,0)))*1=1,"",INDEX('CBB Games'!$C$4:$C$999,MATCH('CBB ESPN'!S33,'CBB Games'!$A$4:$A$999,0)))</f>
        <v>624</v>
      </c>
      <c r="I34">
        <f>IF(ISERROR(INDEX($C$4:$C$999,MATCH('CBB ESPN'!T33,'CBB Games'!$A$4:$A$999,0)))*1=1,"",INDEX('CBB Games'!$C$4:$C$999,MATCH('CBB ESPN'!T33,'CBB Games'!$A$4:$A$999,0)))</f>
        <v>97</v>
      </c>
      <c r="K34" t="str">
        <f>IF('CBB ESPN'!$AA33="Flip",'CBB Games'!F34,'CBB Games'!E34)</f>
        <v>Houston Baptist</v>
      </c>
      <c r="L34" t="str">
        <f>IF('CBB ESPN'!$AA33="Flip",'CBB Games'!E34,'CBB Games'!F34)</f>
        <v>Denver</v>
      </c>
      <c r="N34">
        <f>IF('CBB ESPN'!$AA33="Flip",'CBB Games'!I34,'CBB Games'!H34)</f>
        <v>624</v>
      </c>
      <c r="O34">
        <f>IF('CBB ESPN'!$AA33="Flip",'CBB Games'!H34,'CBB Games'!I34)</f>
        <v>97</v>
      </c>
      <c r="Q34" t="str">
        <f t="shared" si="9"/>
        <v>Houston Baptist v Denver</v>
      </c>
      <c r="S34" t="str">
        <f t="shared" si="10"/>
        <v>624 v 97</v>
      </c>
      <c r="T34" s="13" t="s">
        <v>62</v>
      </c>
      <c r="V34" s="136" t="str">
        <f>IF(ISNUMBER(SEARCH('CBB Games'!$V$3,'CBB ESPN'!Y33)),"InPlay","")</f>
        <v>InPlay</v>
      </c>
      <c r="W34" s="13" t="str">
        <f>IF($V34="","",'CBB ESPN'!Z33)</f>
        <v>Extra</v>
      </c>
      <c r="X34" s="135">
        <f>IF('CBB ESPN'!$Y33="Y",'CBB ESPN'!U33,"")</f>
        <v>0.54166666666666663</v>
      </c>
      <c r="Y34" s="137" t="str">
        <f>IF('CBB ESPN'!$Y33="Y",'CBB Games'!Q34,"")</f>
        <v>Houston Baptist v Denver</v>
      </c>
      <c r="Z34" s="13" t="str">
        <f t="shared" si="33"/>
        <v>College BK</v>
      </c>
      <c r="AA34" s="13" t="str">
        <f>IF('CBB ESPN'!$Y33="Y",'CBB Games'!S34,"")</f>
        <v>624 v 97</v>
      </c>
      <c r="AB34" s="13" t="str">
        <f t="shared" si="34"/>
        <v>Primary</v>
      </c>
      <c r="AD34" s="13" t="str">
        <f t="shared" si="0"/>
        <v>InPlay</v>
      </c>
      <c r="AE34" s="13" t="str">
        <f t="shared" si="13"/>
        <v>Extra</v>
      </c>
      <c r="AF34" s="135">
        <f t="shared" si="14"/>
        <v>0.54166666666666663</v>
      </c>
      <c r="AG34" s="137" t="str">
        <f t="shared" si="15"/>
        <v>Houston Baptist v Denver</v>
      </c>
      <c r="AH34" s="13" t="str">
        <f t="shared" si="16"/>
        <v>College BK</v>
      </c>
      <c r="AI34" s="13" t="str">
        <f t="shared" si="17"/>
        <v>624 v 97</v>
      </c>
      <c r="AJ34" s="13" t="str">
        <f t="shared" si="18"/>
        <v>Primary</v>
      </c>
      <c r="AK34" s="13" t="str">
        <f t="shared" si="2"/>
        <v>Primary</v>
      </c>
      <c r="AL34" s="13" t="str">
        <f t="shared" si="3"/>
        <v/>
      </c>
      <c r="AM34" t="str">
        <f>'CBB ESPN'!AM34</f>
        <v/>
      </c>
      <c r="AN34" t="str">
        <f>'CBB ESPN'!AK34</f>
        <v/>
      </c>
      <c r="AO34" t="str">
        <f>'CBB ESPN'!AL34</f>
        <v/>
      </c>
      <c r="AQ34" s="13" t="str">
        <f t="shared" si="19"/>
        <v>InPlay</v>
      </c>
      <c r="AR34" s="13" t="str">
        <f t="shared" si="20"/>
        <v>Extra</v>
      </c>
      <c r="AS34" s="135">
        <f t="shared" si="21"/>
        <v>0.54166666666666663</v>
      </c>
      <c r="AT34" s="138" t="str">
        <f t="shared" si="22"/>
        <v>Houston Baptist v Denver</v>
      </c>
      <c r="AU34" s="13" t="str">
        <f t="shared" si="23"/>
        <v>College BK</v>
      </c>
      <c r="AV34" s="13" t="str">
        <f t="shared" si="24"/>
        <v>624 v 97</v>
      </c>
      <c r="AW34" s="13" t="str">
        <f t="shared" si="25"/>
        <v>Primary</v>
      </c>
      <c r="AX34" s="13" t="str">
        <f t="shared" si="5"/>
        <v>Primary</v>
      </c>
      <c r="AY34" s="13" t="str">
        <f t="shared" si="6"/>
        <v/>
      </c>
      <c r="AZ34" t="str">
        <f>'CBB ESPN'!AU34</f>
        <v/>
      </c>
      <c r="BA34" t="str">
        <f>'CBB ESPN'!AS34</f>
        <v/>
      </c>
      <c r="BB34" t="str">
        <f>'CBB ESPN'!AT34</f>
        <v/>
      </c>
      <c r="BD34" s="13" t="str">
        <f t="shared" si="26"/>
        <v>InPlay</v>
      </c>
      <c r="BE34" s="13" t="str">
        <f t="shared" si="27"/>
        <v>Extra</v>
      </c>
      <c r="BF34" s="135">
        <f t="shared" si="28"/>
        <v>0.54166666666666663</v>
      </c>
      <c r="BG34" s="138" t="str">
        <f t="shared" si="29"/>
        <v>Houston Baptist v Denver</v>
      </c>
      <c r="BH34" s="13" t="str">
        <f t="shared" si="30"/>
        <v>College BK</v>
      </c>
      <c r="BI34" s="13" t="str">
        <f t="shared" si="32"/>
        <v>624 v 97</v>
      </c>
      <c r="BJ34" s="13" t="str">
        <f t="shared" si="31"/>
        <v>Primary</v>
      </c>
      <c r="BK34" s="13" t="str">
        <f t="shared" si="7"/>
        <v>Primary</v>
      </c>
      <c r="BL34" s="13" t="str">
        <f t="shared" si="8"/>
        <v/>
      </c>
      <c r="BM34" t="str">
        <f>'CBB ESPN'!BC34</f>
        <v/>
      </c>
      <c r="BN34" t="str">
        <f>'CBB ESPN'!BA34</f>
        <v/>
      </c>
      <c r="BO34" t="str">
        <f>'CBB ESPN'!BB34</f>
        <v/>
      </c>
    </row>
    <row r="35" spans="1:67">
      <c r="A35" t="str">
        <f>'CBB ESPN'!M35</f>
        <v>Bradley</v>
      </c>
      <c r="B35" t="s">
        <v>666</v>
      </c>
      <c r="C35">
        <v>34</v>
      </c>
      <c r="E35" t="str">
        <f>IF(ISERROR(INDEX($B$4:$B$999,MATCH('CBB ESPN'!S34,'CBB Games'!$A$4:$A$999,0)))*1=1,"",INDEX('CBB Games'!$B$4:$B$999,MATCH('CBB ESPN'!S34,'CBB Games'!$A$4:$A$999,0)))</f>
        <v>Clemson</v>
      </c>
      <c r="F35" t="str">
        <f>IF(ISERROR(INDEX($B$4:$B$999,MATCH('CBB ESPN'!T34,'CBB Games'!$A$4:$A$999,0)))*1=1,"",INDEX('CBB Games'!$B$4:$B$999,MATCH('CBB ESPN'!T34,'CBB Games'!$A$4:$A$999,0)))</f>
        <v>West Virginia</v>
      </c>
      <c r="G35" t="s">
        <v>62</v>
      </c>
      <c r="H35">
        <f>IF(ISERROR(INDEX($C$4:$C$999,MATCH('CBB ESPN'!S34,'CBB Games'!$A$4:$A$999,0)))*1=1,"",INDEX('CBB Games'!$C$4:$C$999,MATCH('CBB ESPN'!S34,'CBB Games'!$A$4:$A$999,0)))</f>
        <v>64</v>
      </c>
      <c r="I35">
        <f>IF(ISERROR(INDEX($C$4:$C$999,MATCH('CBB ESPN'!T34,'CBB Games'!$A$4:$A$999,0)))*1=1,"",INDEX('CBB Games'!$C$4:$C$999,MATCH('CBB ESPN'!T34,'CBB Games'!$A$4:$A$999,0)))</f>
        <v>499</v>
      </c>
      <c r="K35" t="str">
        <f>IF('CBB ESPN'!$AA34="Flip",'CBB Games'!F35,'CBB Games'!E35)</f>
        <v>Clemson</v>
      </c>
      <c r="L35" t="str">
        <f>IF('CBB ESPN'!$AA34="Flip",'CBB Games'!E35,'CBB Games'!F35)</f>
        <v>West Virginia</v>
      </c>
      <c r="N35">
        <f>IF('CBB ESPN'!$AA34="Flip",'CBB Games'!I35,'CBB Games'!H35)</f>
        <v>64</v>
      </c>
      <c r="O35">
        <f>IF('CBB ESPN'!$AA34="Flip",'CBB Games'!H35,'CBB Games'!I35)</f>
        <v>499</v>
      </c>
      <c r="Q35" t="str">
        <f t="shared" si="9"/>
        <v>Clemson v West Virginia</v>
      </c>
      <c r="S35" t="str">
        <f t="shared" si="10"/>
        <v>64 v 499</v>
      </c>
      <c r="T35" s="13" t="s">
        <v>62</v>
      </c>
      <c r="V35" s="136" t="str">
        <f>IF(ISNUMBER(SEARCH('CBB Games'!$V$3,'CBB ESPN'!Y34)),"InPlay","")</f>
        <v>InPlay</v>
      </c>
      <c r="W35" s="13">
        <f>IF($V35="","",'CBB ESPN'!Z34)</f>
        <v>731</v>
      </c>
      <c r="X35" s="135">
        <f>IF('CBB ESPN'!$Y34="Y",'CBB ESPN'!U34,"")</f>
        <v>0.58333333333333337</v>
      </c>
      <c r="Y35" s="137" t="str">
        <f>IF('CBB ESPN'!$Y34="Y",'CBB Games'!Q35,"")</f>
        <v>Clemson v West Virginia</v>
      </c>
      <c r="Z35" s="13" t="str">
        <f t="shared" si="33"/>
        <v>College BK</v>
      </c>
      <c r="AA35" s="13" t="str">
        <f>IF('CBB ESPN'!$Y34="Y",'CBB Games'!S35,"")</f>
        <v>64 v 499</v>
      </c>
      <c r="AB35" s="13" t="str">
        <f t="shared" si="34"/>
        <v>Primary</v>
      </c>
      <c r="AD35" s="13" t="str">
        <f t="shared" si="0"/>
        <v>InPlay</v>
      </c>
      <c r="AE35" s="13">
        <f t="shared" si="13"/>
        <v>731</v>
      </c>
      <c r="AF35" s="135">
        <f t="shared" si="14"/>
        <v>0.58333333333333337</v>
      </c>
      <c r="AG35" s="137" t="str">
        <f t="shared" si="15"/>
        <v>Clemson v West Virginia</v>
      </c>
      <c r="AH35" s="13" t="str">
        <f t="shared" si="16"/>
        <v>College BK</v>
      </c>
      <c r="AI35" s="13" t="str">
        <f t="shared" si="17"/>
        <v>64 v 499</v>
      </c>
      <c r="AJ35" s="13" t="str">
        <f t="shared" si="18"/>
        <v>Primary</v>
      </c>
      <c r="AK35" s="13" t="str">
        <f t="shared" si="2"/>
        <v>Primary</v>
      </c>
      <c r="AL35" s="13" t="str">
        <f t="shared" si="3"/>
        <v/>
      </c>
      <c r="AM35" t="str">
        <f>'CBB ESPN'!AM35</f>
        <v/>
      </c>
      <c r="AN35" t="str">
        <f>'CBB ESPN'!AK35</f>
        <v/>
      </c>
      <c r="AO35" t="str">
        <f>'CBB ESPN'!AL35</f>
        <v/>
      </c>
      <c r="AQ35" s="13" t="str">
        <f t="shared" si="19"/>
        <v>InPlay</v>
      </c>
      <c r="AR35" s="13">
        <f t="shared" si="20"/>
        <v>731</v>
      </c>
      <c r="AS35" s="135">
        <f t="shared" si="21"/>
        <v>0.58333333333333337</v>
      </c>
      <c r="AT35" s="138" t="str">
        <f t="shared" si="22"/>
        <v>Clemson v West Virginia</v>
      </c>
      <c r="AU35" s="13" t="str">
        <f t="shared" si="23"/>
        <v>College BK</v>
      </c>
      <c r="AV35" s="13" t="str">
        <f t="shared" si="24"/>
        <v>64 v 499</v>
      </c>
      <c r="AW35" s="13" t="str">
        <f t="shared" si="25"/>
        <v>Primary</v>
      </c>
      <c r="AX35" s="13" t="str">
        <f t="shared" si="5"/>
        <v>Primary</v>
      </c>
      <c r="AY35" s="13" t="str">
        <f t="shared" si="6"/>
        <v/>
      </c>
      <c r="AZ35" t="str">
        <f>'CBB ESPN'!AU35</f>
        <v/>
      </c>
      <c r="BA35" t="str">
        <f>'CBB ESPN'!AS35</f>
        <v/>
      </c>
      <c r="BB35" t="str">
        <f>'CBB ESPN'!AT35</f>
        <v/>
      </c>
      <c r="BD35" s="13" t="str">
        <f t="shared" si="26"/>
        <v>InPlay</v>
      </c>
      <c r="BE35" s="13">
        <f t="shared" si="27"/>
        <v>731</v>
      </c>
      <c r="BF35" s="135">
        <f t="shared" si="28"/>
        <v>0.58333333333333337</v>
      </c>
      <c r="BG35" s="138" t="str">
        <f t="shared" si="29"/>
        <v>Clemson v West Virginia</v>
      </c>
      <c r="BH35" s="13" t="str">
        <f t="shared" si="30"/>
        <v>College BK</v>
      </c>
      <c r="BI35" s="13" t="str">
        <f t="shared" si="32"/>
        <v>64 v 499</v>
      </c>
      <c r="BJ35" s="13" t="str">
        <f t="shared" si="31"/>
        <v>Primary</v>
      </c>
      <c r="BK35" s="13" t="str">
        <f t="shared" si="7"/>
        <v>Primary</v>
      </c>
      <c r="BL35" s="13" t="str">
        <f t="shared" si="8"/>
        <v/>
      </c>
      <c r="BM35" t="str">
        <f>'CBB ESPN'!BC35</f>
        <v/>
      </c>
      <c r="BN35" t="str">
        <f>'CBB ESPN'!BA35</f>
        <v/>
      </c>
      <c r="BO35" t="str">
        <f>'CBB ESPN'!BB35</f>
        <v/>
      </c>
    </row>
    <row r="36" spans="1:67">
      <c r="A36" t="str">
        <f>'CBB ESPN'!M36</f>
        <v>Brown</v>
      </c>
      <c r="B36" t="s">
        <v>914</v>
      </c>
      <c r="C36">
        <v>35</v>
      </c>
      <c r="E36" t="str">
        <f>IF(ISERROR(INDEX($B$4:$B$999,MATCH('CBB ESPN'!S35,'CBB Games'!$A$4:$A$999,0)))*1=1,"",INDEX('CBB Games'!$B$4:$B$999,MATCH('CBB ESPN'!S35,'CBB Games'!$A$4:$A$999,0)))</f>
        <v/>
      </c>
      <c r="F36" t="str">
        <f>IF(ISERROR(INDEX($B$4:$B$999,MATCH('CBB ESPN'!T35,'CBB Games'!$A$4:$A$999,0)))*1=1,"",INDEX('CBB Games'!$B$4:$B$999,MATCH('CBB ESPN'!T35,'CBB Games'!$A$4:$A$999,0)))</f>
        <v/>
      </c>
      <c r="G36" t="s">
        <v>62</v>
      </c>
      <c r="H36" t="str">
        <f>IF(ISERROR(INDEX($C$4:$C$999,MATCH('CBB ESPN'!S35,'CBB Games'!$A$4:$A$999,0)))*1=1,"",INDEX('CBB Games'!$C$4:$C$999,MATCH('CBB ESPN'!S35,'CBB Games'!$A$4:$A$999,0)))</f>
        <v/>
      </c>
      <c r="I36" t="str">
        <f>IF(ISERROR(INDEX($C$4:$C$999,MATCH('CBB ESPN'!T35,'CBB Games'!$A$4:$A$999,0)))*1=1,"",INDEX('CBB Games'!$C$4:$C$999,MATCH('CBB ESPN'!T35,'CBB Games'!$A$4:$A$999,0)))</f>
        <v/>
      </c>
      <c r="K36" t="str">
        <f>IF('CBB ESPN'!$AA35="Flip",'CBB Games'!F36,'CBB Games'!E36)</f>
        <v/>
      </c>
      <c r="L36" t="str">
        <f>IF('CBB ESPN'!$AA35="Flip",'CBB Games'!E36,'CBB Games'!F36)</f>
        <v/>
      </c>
      <c r="N36" t="str">
        <f>IF('CBB ESPN'!$AA35="Flip",'CBB Games'!I36,'CBB Games'!H36)</f>
        <v/>
      </c>
      <c r="O36" t="str">
        <f>IF('CBB ESPN'!$AA35="Flip",'CBB Games'!H36,'CBB Games'!I36)</f>
        <v/>
      </c>
      <c r="Q36" t="str">
        <f t="shared" si="9"/>
        <v xml:space="preserve"> v </v>
      </c>
      <c r="S36" t="str">
        <f t="shared" si="10"/>
        <v xml:space="preserve"> v </v>
      </c>
      <c r="T36" s="13" t="s">
        <v>62</v>
      </c>
      <c r="V36" s="136" t="str">
        <f>IF(ISNUMBER(SEARCH('CBB Games'!$V$3,'CBB ESPN'!Y35)),"InPlay","")</f>
        <v/>
      </c>
      <c r="W36" s="13" t="str">
        <f>IF($V36="","",'CBB ESPN'!Z35)</f>
        <v/>
      </c>
      <c r="X36" s="135" t="str">
        <f>IF('CBB ESPN'!$Y35="Y",'CBB ESPN'!U35,"")</f>
        <v/>
      </c>
      <c r="Y36" s="137" t="str">
        <f>IF('CBB ESPN'!$Y35="Y",'CBB Games'!Q36,"")</f>
        <v/>
      </c>
      <c r="Z36" s="13" t="str">
        <f t="shared" si="33"/>
        <v/>
      </c>
      <c r="AA36" s="13" t="str">
        <f>IF('CBB ESPN'!$Y35="Y",'CBB Games'!S36,"")</f>
        <v/>
      </c>
      <c r="AB36" s="13" t="str">
        <f t="shared" si="34"/>
        <v/>
      </c>
      <c r="AD36" s="13" t="str">
        <f t="shared" si="0"/>
        <v/>
      </c>
      <c r="AE36" s="13" t="str">
        <f t="shared" si="13"/>
        <v/>
      </c>
      <c r="AF36" s="135" t="str">
        <f t="shared" si="14"/>
        <v/>
      </c>
      <c r="AG36" s="137" t="str">
        <f t="shared" si="15"/>
        <v/>
      </c>
      <c r="AH36" s="13" t="str">
        <f t="shared" si="16"/>
        <v/>
      </c>
      <c r="AI36" s="13" t="str">
        <f t="shared" si="17"/>
        <v/>
      </c>
      <c r="AJ36" s="13" t="str">
        <f t="shared" si="18"/>
        <v/>
      </c>
      <c r="AK36" s="13" t="str">
        <f t="shared" ref="AK36:AK67" si="35">IF(AL36="DO NOT MAP", "DO NOT MAP", $AJ36)</f>
        <v/>
      </c>
      <c r="AL36" s="13" t="str">
        <f t="shared" ref="AL36:AL67" si="36">IF(OR(AM36="Played In NJ", AN36="Team NJ", AO36="Team NJ"), "DO NOT MAP","")</f>
        <v/>
      </c>
      <c r="AM36" t="str">
        <f>'CBB ESPN'!AM36</f>
        <v/>
      </c>
      <c r="AN36" t="str">
        <f>'CBB ESPN'!AK36</f>
        <v/>
      </c>
      <c r="AO36" t="str">
        <f>'CBB ESPN'!AL36</f>
        <v/>
      </c>
      <c r="AQ36" s="13" t="str">
        <f t="shared" si="19"/>
        <v/>
      </c>
      <c r="AR36" s="13" t="str">
        <f t="shared" si="20"/>
        <v/>
      </c>
      <c r="AS36" s="135" t="str">
        <f t="shared" si="21"/>
        <v/>
      </c>
      <c r="AT36" s="138" t="str">
        <f t="shared" si="22"/>
        <v/>
      </c>
      <c r="AU36" s="13" t="str">
        <f t="shared" si="23"/>
        <v/>
      </c>
      <c r="AV36" s="13" t="str">
        <f t="shared" si="24"/>
        <v/>
      </c>
      <c r="AW36" s="13" t="str">
        <f t="shared" si="25"/>
        <v/>
      </c>
      <c r="AX36" s="13" t="str">
        <f t="shared" ref="AX36:AX67" si="37">IF(AY36="DO NOT MAP", "DO NOT MAP", $AJ36)</f>
        <v/>
      </c>
      <c r="AY36" s="13" t="str">
        <f t="shared" ref="AY36:AY67" si="38">IF(OR(AZ36="Played In IL", BA36="Team IL", BB36="Team IL"), "DO NOT MAP","")</f>
        <v/>
      </c>
      <c r="AZ36" t="str">
        <f>'CBB ESPN'!AU36</f>
        <v/>
      </c>
      <c r="BA36" t="str">
        <f>'CBB ESPN'!AS36</f>
        <v/>
      </c>
      <c r="BB36" t="str">
        <f>'CBB ESPN'!AT36</f>
        <v/>
      </c>
      <c r="BD36" s="13" t="str">
        <f t="shared" si="26"/>
        <v/>
      </c>
      <c r="BE36" s="13" t="str">
        <f t="shared" si="27"/>
        <v/>
      </c>
      <c r="BF36" s="135" t="str">
        <f t="shared" si="28"/>
        <v/>
      </c>
      <c r="BG36" s="138" t="str">
        <f t="shared" si="29"/>
        <v/>
      </c>
      <c r="BH36" s="13" t="str">
        <f t="shared" si="30"/>
        <v/>
      </c>
      <c r="BI36" s="13" t="str">
        <f t="shared" si="32"/>
        <v/>
      </c>
      <c r="BJ36" s="13" t="str">
        <f t="shared" si="31"/>
        <v/>
      </c>
      <c r="BK36" s="13" t="str">
        <f t="shared" si="7"/>
        <v/>
      </c>
      <c r="BL36" s="13" t="str">
        <f t="shared" ref="BL36:BL67" si="39">IF(OR(BM36="Played In DC", BN36="Team DC", BO36="Team DC"), "DO NOT MAP","")</f>
        <v/>
      </c>
      <c r="BM36" t="str">
        <f>'CBB ESPN'!BC36</f>
        <v/>
      </c>
      <c r="BN36" t="str">
        <f>'CBB ESPN'!BA36</f>
        <v/>
      </c>
      <c r="BO36" t="str">
        <f>'CBB ESPN'!BB36</f>
        <v/>
      </c>
    </row>
    <row r="37" spans="1:67">
      <c r="A37" t="str">
        <f>'CBB ESPN'!M37</f>
        <v>Bryant</v>
      </c>
      <c r="B37" t="s">
        <v>749</v>
      </c>
      <c r="C37">
        <v>613</v>
      </c>
      <c r="E37" t="str">
        <f>IF(ISERROR(INDEX($B$4:$B$999,MATCH('CBB ESPN'!S36,'CBB Games'!$A$4:$A$999,0)))*1=1,"",INDEX('CBB Games'!$B$4:$B$999,MATCH('CBB ESPN'!S36,'CBB Games'!$A$4:$A$999,0)))</f>
        <v>Georgia Southern</v>
      </c>
      <c r="F37" t="str">
        <f>IF(ISERROR(INDEX($B$4:$B$999,MATCH('CBB ESPN'!T36,'CBB Games'!$A$4:$A$999,0)))*1=1,"",INDEX('CBB Games'!$B$4:$B$999,MATCH('CBB ESPN'!T36,'CBB Games'!$A$4:$A$999,0)))</f>
        <v>Wofford</v>
      </c>
      <c r="G37" t="s">
        <v>62</v>
      </c>
      <c r="H37">
        <f>IF(ISERROR(INDEX($C$4:$C$999,MATCH('CBB ESPN'!S36,'CBB Games'!$A$4:$A$999,0)))*1=1,"",INDEX('CBB Games'!$C$4:$C$999,MATCH('CBB ESPN'!S36,'CBB Games'!$A$4:$A$999,0)))</f>
        <v>146</v>
      </c>
      <c r="I37">
        <f>IF(ISERROR(INDEX($C$4:$C$999,MATCH('CBB ESPN'!T36,'CBB Games'!$A$4:$A$999,0)))*1=1,"",INDEX('CBB Games'!$C$4:$C$999,MATCH('CBB ESPN'!T36,'CBB Games'!$A$4:$A$999,0)))</f>
        <v>508</v>
      </c>
      <c r="K37" t="str">
        <f>IF('CBB ESPN'!$AA36="Flip",'CBB Games'!F37,'CBB Games'!E37)</f>
        <v>Georgia Southern</v>
      </c>
      <c r="L37" t="str">
        <f>IF('CBB ESPN'!$AA36="Flip",'CBB Games'!E37,'CBB Games'!F37)</f>
        <v>Wofford</v>
      </c>
      <c r="N37">
        <f>IF('CBB ESPN'!$AA36="Flip",'CBB Games'!I37,'CBB Games'!H37)</f>
        <v>146</v>
      </c>
      <c r="O37">
        <f>IF('CBB ESPN'!$AA36="Flip",'CBB Games'!H37,'CBB Games'!I37)</f>
        <v>508</v>
      </c>
      <c r="Q37" t="str">
        <f t="shared" si="9"/>
        <v>Georgia Southern v Wofford</v>
      </c>
      <c r="S37" t="str">
        <f t="shared" si="10"/>
        <v>146 v 508</v>
      </c>
      <c r="T37" s="13" t="s">
        <v>62</v>
      </c>
      <c r="V37" s="136" t="str">
        <f>IF(ISNUMBER(SEARCH('CBB Games'!$V$3,'CBB ESPN'!Y36)),"InPlay","")</f>
        <v>InPlay</v>
      </c>
      <c r="W37" s="13">
        <f>IF($V37="","",'CBB ESPN'!Z36)</f>
        <v>721</v>
      </c>
      <c r="X37" s="135">
        <f>IF('CBB ESPN'!$Y36="Y",'CBB ESPN'!U36,"")</f>
        <v>0.58333333333333337</v>
      </c>
      <c r="Y37" s="137" t="str">
        <f>IF('CBB ESPN'!$Y36="Y",'CBB Games'!Q37,"")</f>
        <v>Georgia Southern v Wofford</v>
      </c>
      <c r="Z37" s="13" t="str">
        <f t="shared" si="33"/>
        <v>College BK</v>
      </c>
      <c r="AA37" s="13" t="str">
        <f>IF('CBB ESPN'!$Y36="Y",'CBB Games'!S37,"")</f>
        <v>146 v 508</v>
      </c>
      <c r="AB37" s="13" t="str">
        <f t="shared" si="34"/>
        <v>Primary</v>
      </c>
      <c r="AD37" s="13" t="str">
        <f t="shared" si="0"/>
        <v>InPlay</v>
      </c>
      <c r="AE37" s="13">
        <f t="shared" si="13"/>
        <v>721</v>
      </c>
      <c r="AF37" s="135">
        <f t="shared" si="14"/>
        <v>0.58333333333333337</v>
      </c>
      <c r="AG37" s="137" t="str">
        <f t="shared" si="15"/>
        <v>Georgia Southern v Wofford</v>
      </c>
      <c r="AH37" s="13" t="str">
        <f t="shared" si="16"/>
        <v>College BK</v>
      </c>
      <c r="AI37" s="13" t="str">
        <f t="shared" si="17"/>
        <v>146 v 508</v>
      </c>
      <c r="AJ37" s="13" t="str">
        <f t="shared" si="18"/>
        <v>Primary</v>
      </c>
      <c r="AK37" s="13" t="str">
        <f t="shared" si="35"/>
        <v>Primary</v>
      </c>
      <c r="AL37" s="13" t="str">
        <f t="shared" si="36"/>
        <v/>
      </c>
      <c r="AM37" t="str">
        <f>'CBB ESPN'!AM37</f>
        <v/>
      </c>
      <c r="AN37" t="str">
        <f>'CBB ESPN'!AK37</f>
        <v/>
      </c>
      <c r="AO37" t="str">
        <f>'CBB ESPN'!AL37</f>
        <v/>
      </c>
      <c r="AQ37" s="13" t="str">
        <f t="shared" si="19"/>
        <v>InPlay</v>
      </c>
      <c r="AR37" s="13">
        <f t="shared" si="20"/>
        <v>721</v>
      </c>
      <c r="AS37" s="135">
        <f t="shared" si="21"/>
        <v>0.58333333333333337</v>
      </c>
      <c r="AT37" s="138" t="str">
        <f t="shared" si="22"/>
        <v>Georgia Southern v Wofford</v>
      </c>
      <c r="AU37" s="13" t="str">
        <f t="shared" si="23"/>
        <v>College BK</v>
      </c>
      <c r="AV37" s="13" t="str">
        <f t="shared" si="24"/>
        <v>146 v 508</v>
      </c>
      <c r="AW37" s="13" t="str">
        <f t="shared" si="25"/>
        <v>Primary</v>
      </c>
      <c r="AX37" s="13" t="str">
        <f t="shared" si="37"/>
        <v>Primary</v>
      </c>
      <c r="AY37" s="13" t="str">
        <f t="shared" si="38"/>
        <v/>
      </c>
      <c r="AZ37" t="str">
        <f>'CBB ESPN'!AU37</f>
        <v/>
      </c>
      <c r="BA37" t="str">
        <f>'CBB ESPN'!AS37</f>
        <v/>
      </c>
      <c r="BB37" t="str">
        <f>'CBB ESPN'!AT37</f>
        <v/>
      </c>
      <c r="BD37" s="13" t="str">
        <f t="shared" si="26"/>
        <v>InPlay</v>
      </c>
      <c r="BE37" s="13">
        <f t="shared" si="27"/>
        <v>721</v>
      </c>
      <c r="BF37" s="135">
        <f t="shared" si="28"/>
        <v>0.58333333333333337</v>
      </c>
      <c r="BG37" s="138" t="str">
        <f t="shared" si="29"/>
        <v>Georgia Southern v Wofford</v>
      </c>
      <c r="BH37" s="13" t="str">
        <f t="shared" si="30"/>
        <v>College BK</v>
      </c>
      <c r="BI37" s="13" t="str">
        <f t="shared" si="32"/>
        <v>146 v 508</v>
      </c>
      <c r="BJ37" s="13" t="str">
        <f t="shared" si="31"/>
        <v>Primary</v>
      </c>
      <c r="BK37" s="13" t="str">
        <f t="shared" si="7"/>
        <v>Primary</v>
      </c>
      <c r="BL37" s="13" t="str">
        <f t="shared" si="39"/>
        <v/>
      </c>
      <c r="BM37" t="str">
        <f>'CBB ESPN'!BC37</f>
        <v/>
      </c>
      <c r="BN37" t="str">
        <f>'CBB ESPN'!BA37</f>
        <v/>
      </c>
      <c r="BO37" t="str">
        <f>'CBB ESPN'!BB37</f>
        <v/>
      </c>
    </row>
    <row r="38" spans="1:67">
      <c r="A38" t="str">
        <f>'CBB ESPN'!M38</f>
        <v>Bucknell</v>
      </c>
      <c r="B38" t="s">
        <v>516</v>
      </c>
      <c r="C38">
        <v>36</v>
      </c>
      <c r="E38" t="str">
        <f>IF(ISERROR(INDEX($B$4:$B$999,MATCH('CBB ESPN'!S37,'CBB Games'!$A$4:$A$999,0)))*1=1,"",INDEX('CBB Games'!$B$4:$B$999,MATCH('CBB ESPN'!S37,'CBB Games'!$A$4:$A$999,0)))</f>
        <v>UNC Greensboro</v>
      </c>
      <c r="F38" t="str">
        <f>IF(ISERROR(INDEX($B$4:$B$999,MATCH('CBB ESPN'!T37,'CBB Games'!$A$4:$A$999,0)))*1=1,"",INDEX('CBB Games'!$B$4:$B$999,MATCH('CBB ESPN'!T37,'CBB Games'!$A$4:$A$999,0)))</f>
        <v>FLA International</v>
      </c>
      <c r="G38" t="s">
        <v>62</v>
      </c>
      <c r="H38">
        <f>IF(ISERROR(INDEX($C$4:$C$999,MATCH('CBB ESPN'!S37,'CBB Games'!$A$4:$A$999,0)))*1=1,"",INDEX('CBB Games'!$C$4:$C$999,MATCH('CBB ESPN'!S37,'CBB Games'!$A$4:$A$999,0)))</f>
        <v>293</v>
      </c>
      <c r="I38">
        <f>IF(ISERROR(INDEX($C$4:$C$999,MATCH('CBB ESPN'!T37,'CBB Games'!$A$4:$A$999,0)))*1=1,"",INDEX('CBB Games'!$C$4:$C$999,MATCH('CBB ESPN'!T37,'CBB Games'!$A$4:$A$999,0)))</f>
        <v>126</v>
      </c>
      <c r="K38" t="str">
        <f>IF('CBB ESPN'!$AA37="Flip",'CBB Games'!F38,'CBB Games'!E38)</f>
        <v>UNC Greensboro</v>
      </c>
      <c r="L38" t="str">
        <f>IF('CBB ESPN'!$AA37="Flip",'CBB Games'!E38,'CBB Games'!F38)</f>
        <v>FLA International</v>
      </c>
      <c r="N38">
        <f>IF('CBB ESPN'!$AA37="Flip",'CBB Games'!I38,'CBB Games'!H38)</f>
        <v>293</v>
      </c>
      <c r="O38">
        <f>IF('CBB ESPN'!$AA37="Flip",'CBB Games'!H38,'CBB Games'!I38)</f>
        <v>126</v>
      </c>
      <c r="Q38" t="str">
        <f t="shared" si="9"/>
        <v>UNC Greensboro v FLA International</v>
      </c>
      <c r="S38" t="str">
        <f t="shared" si="10"/>
        <v>293 v 126</v>
      </c>
      <c r="T38" s="13" t="s">
        <v>62</v>
      </c>
      <c r="V38" s="136" t="str">
        <f>IF(ISNUMBER(SEARCH('CBB Games'!$V$3,'CBB ESPN'!Y37)),"InPlay","")</f>
        <v>InPlay</v>
      </c>
      <c r="W38" s="13">
        <f>IF($V38="","",'CBB ESPN'!Z37)</f>
        <v>719</v>
      </c>
      <c r="X38" s="135">
        <f>IF('CBB ESPN'!$Y37="Y",'CBB ESPN'!U37,"")</f>
        <v>0.58333333333333337</v>
      </c>
      <c r="Y38" s="137" t="str">
        <f>IF('CBB ESPN'!$Y37="Y",'CBB Games'!Q38,"")</f>
        <v>UNC Greensboro v FLA International</v>
      </c>
      <c r="Z38" s="13" t="str">
        <f t="shared" si="33"/>
        <v>College BK</v>
      </c>
      <c r="AA38" s="13" t="str">
        <f>IF('CBB ESPN'!$Y37="Y",'CBB Games'!S38,"")</f>
        <v>293 v 126</v>
      </c>
      <c r="AB38" s="13" t="str">
        <f t="shared" si="34"/>
        <v>Primary</v>
      </c>
      <c r="AD38" s="13" t="str">
        <f t="shared" si="0"/>
        <v>InPlay</v>
      </c>
      <c r="AE38" s="13">
        <f t="shared" si="13"/>
        <v>719</v>
      </c>
      <c r="AF38" s="135">
        <f t="shared" si="14"/>
        <v>0.58333333333333337</v>
      </c>
      <c r="AG38" s="137" t="str">
        <f t="shared" si="15"/>
        <v>UNC Greensboro v FLA International</v>
      </c>
      <c r="AH38" s="13" t="str">
        <f t="shared" si="16"/>
        <v>College BK</v>
      </c>
      <c r="AI38" s="13" t="str">
        <f t="shared" si="17"/>
        <v>293 v 126</v>
      </c>
      <c r="AJ38" s="13" t="str">
        <f t="shared" si="18"/>
        <v>Primary</v>
      </c>
      <c r="AK38" s="13" t="str">
        <f t="shared" si="35"/>
        <v>Primary</v>
      </c>
      <c r="AL38" s="13" t="str">
        <f t="shared" si="36"/>
        <v/>
      </c>
      <c r="AM38" t="str">
        <f>'CBB ESPN'!AM38</f>
        <v/>
      </c>
      <c r="AN38" t="str">
        <f>'CBB ESPN'!AK38</f>
        <v/>
      </c>
      <c r="AO38" t="str">
        <f>'CBB ESPN'!AL38</f>
        <v/>
      </c>
      <c r="AQ38" s="13" t="str">
        <f t="shared" si="19"/>
        <v>InPlay</v>
      </c>
      <c r="AR38" s="13">
        <f t="shared" si="20"/>
        <v>719</v>
      </c>
      <c r="AS38" s="135">
        <f t="shared" si="21"/>
        <v>0.58333333333333337</v>
      </c>
      <c r="AT38" s="138" t="str">
        <f t="shared" si="22"/>
        <v>UNC Greensboro v FLA International</v>
      </c>
      <c r="AU38" s="13" t="str">
        <f t="shared" si="23"/>
        <v>College BK</v>
      </c>
      <c r="AV38" s="13" t="str">
        <f t="shared" si="24"/>
        <v>293 v 126</v>
      </c>
      <c r="AW38" s="13" t="str">
        <f t="shared" si="25"/>
        <v>Primary</v>
      </c>
      <c r="AX38" s="13" t="str">
        <f t="shared" si="37"/>
        <v>Primary</v>
      </c>
      <c r="AY38" s="13" t="str">
        <f t="shared" si="38"/>
        <v/>
      </c>
      <c r="AZ38" t="str">
        <f>'CBB ESPN'!AU38</f>
        <v/>
      </c>
      <c r="BA38" t="str">
        <f>'CBB ESPN'!AS38</f>
        <v/>
      </c>
      <c r="BB38" t="str">
        <f>'CBB ESPN'!AT38</f>
        <v/>
      </c>
      <c r="BD38" s="13" t="str">
        <f t="shared" si="26"/>
        <v>InPlay</v>
      </c>
      <c r="BE38" s="13">
        <f t="shared" si="27"/>
        <v>719</v>
      </c>
      <c r="BF38" s="135">
        <f t="shared" si="28"/>
        <v>0.58333333333333337</v>
      </c>
      <c r="BG38" s="138" t="str">
        <f t="shared" si="29"/>
        <v>UNC Greensboro v FLA International</v>
      </c>
      <c r="BH38" s="13" t="str">
        <f t="shared" si="30"/>
        <v>College BK</v>
      </c>
      <c r="BI38" s="13" t="str">
        <f t="shared" si="32"/>
        <v>293 v 126</v>
      </c>
      <c r="BJ38" s="13" t="str">
        <f t="shared" si="31"/>
        <v>Primary</v>
      </c>
      <c r="BK38" s="13" t="str">
        <f t="shared" si="7"/>
        <v>Primary</v>
      </c>
      <c r="BL38" s="13" t="str">
        <f t="shared" si="39"/>
        <v/>
      </c>
      <c r="BM38" t="str">
        <f>'CBB ESPN'!BC38</f>
        <v/>
      </c>
      <c r="BN38" t="str">
        <f>'CBB ESPN'!BA38</f>
        <v/>
      </c>
      <c r="BO38" t="str">
        <f>'CBB ESPN'!BB38</f>
        <v/>
      </c>
    </row>
    <row r="39" spans="1:67">
      <c r="A39" t="str">
        <f>'CBB ESPN'!M39</f>
        <v>Buffalo</v>
      </c>
      <c r="B39" t="s">
        <v>197</v>
      </c>
      <c r="C39">
        <v>37</v>
      </c>
      <c r="E39" t="str">
        <f>IF(ISERROR(INDEX($B$4:$B$999,MATCH('CBB ESPN'!S38,'CBB Games'!$A$4:$A$999,0)))*1=1,"",INDEX('CBB Games'!$B$4:$B$999,MATCH('CBB ESPN'!S38,'CBB Games'!$A$4:$A$999,0)))</f>
        <v>Loyola Marymount</v>
      </c>
      <c r="F39" t="str">
        <f>IF(ISERROR(INDEX($B$4:$B$999,MATCH('CBB ESPN'!T38,'CBB Games'!$A$4:$A$999,0)))*1=1,"",INDEX('CBB Games'!$B$4:$B$999,MATCH('CBB ESPN'!T38,'CBB Games'!$A$4:$A$999,0)))</f>
        <v>Florida State</v>
      </c>
      <c r="G39" t="s">
        <v>62</v>
      </c>
      <c r="H39">
        <f>IF(ISERROR(INDEX($C$4:$C$999,MATCH('CBB ESPN'!S38,'CBB Games'!$A$4:$A$999,0)))*1=1,"",INDEX('CBB Games'!$C$4:$C$999,MATCH('CBB ESPN'!S38,'CBB Games'!$A$4:$A$999,0)))</f>
        <v>236</v>
      </c>
      <c r="I39">
        <f>IF(ISERROR(INDEX($C$4:$C$999,MATCH('CBB ESPN'!T38,'CBB Games'!$A$4:$A$999,0)))*1=1,"",INDEX('CBB Games'!$C$4:$C$999,MATCH('CBB ESPN'!T38,'CBB Games'!$A$4:$A$999,0)))</f>
        <v>128</v>
      </c>
      <c r="K39" t="str">
        <f>IF('CBB ESPN'!$AA38="Flip",'CBB Games'!F39,'CBB Games'!E39)</f>
        <v>Loyola Marymount</v>
      </c>
      <c r="L39" t="str">
        <f>IF('CBB ESPN'!$AA38="Flip",'CBB Games'!E39,'CBB Games'!F39)</f>
        <v>Florida State</v>
      </c>
      <c r="N39">
        <f>IF('CBB ESPN'!$AA38="Flip",'CBB Games'!I39,'CBB Games'!H39)</f>
        <v>236</v>
      </c>
      <c r="O39">
        <f>IF('CBB ESPN'!$AA38="Flip",'CBB Games'!H39,'CBB Games'!I39)</f>
        <v>128</v>
      </c>
      <c r="Q39" t="str">
        <f t="shared" si="9"/>
        <v>Loyola Marymount v Florida State</v>
      </c>
      <c r="S39" t="str">
        <f t="shared" si="10"/>
        <v>236 v 128</v>
      </c>
      <c r="T39" s="13" t="s">
        <v>62</v>
      </c>
      <c r="V39" s="136" t="str">
        <f>IF(ISNUMBER(SEARCH('CBB Games'!$V$3,'CBB ESPN'!Y38)),"InPlay","")</f>
        <v>InPlay</v>
      </c>
      <c r="W39" s="13">
        <f>IF($V39="","",'CBB ESPN'!Z38)</f>
        <v>755</v>
      </c>
      <c r="X39" s="135">
        <f>IF('CBB ESPN'!$Y38="Y",'CBB ESPN'!U38,"")</f>
        <v>0.60416666666666663</v>
      </c>
      <c r="Y39" s="137" t="str">
        <f>IF('CBB ESPN'!$Y38="Y",'CBB Games'!Q39,"")</f>
        <v>Loyola Marymount v Florida State</v>
      </c>
      <c r="Z39" s="13" t="str">
        <f t="shared" si="33"/>
        <v>College BK</v>
      </c>
      <c r="AA39" s="13" t="str">
        <f>IF('CBB ESPN'!$Y38="Y",'CBB Games'!S39,"")</f>
        <v>236 v 128</v>
      </c>
      <c r="AB39" s="13" t="str">
        <f t="shared" si="34"/>
        <v>Primary</v>
      </c>
      <c r="AD39" s="13" t="str">
        <f t="shared" si="0"/>
        <v>InPlay</v>
      </c>
      <c r="AE39" s="13">
        <f t="shared" si="13"/>
        <v>755</v>
      </c>
      <c r="AF39" s="135">
        <f t="shared" si="14"/>
        <v>0.60416666666666663</v>
      </c>
      <c r="AG39" s="137" t="str">
        <f t="shared" si="15"/>
        <v>Loyola Marymount v Florida State</v>
      </c>
      <c r="AH39" s="13" t="str">
        <f t="shared" si="16"/>
        <v>College BK</v>
      </c>
      <c r="AI39" s="13" t="str">
        <f t="shared" si="17"/>
        <v>236 v 128</v>
      </c>
      <c r="AJ39" s="13" t="str">
        <f t="shared" si="18"/>
        <v>Primary</v>
      </c>
      <c r="AK39" s="13" t="str">
        <f t="shared" si="35"/>
        <v>Primary</v>
      </c>
      <c r="AL39" s="13" t="str">
        <f t="shared" si="36"/>
        <v/>
      </c>
      <c r="AM39" t="str">
        <f>'CBB ESPN'!AM39</f>
        <v/>
      </c>
      <c r="AN39" t="str">
        <f>'CBB ESPN'!AK39</f>
        <v/>
      </c>
      <c r="AO39" t="str">
        <f>'CBB ESPN'!AL39</f>
        <v/>
      </c>
      <c r="AQ39" s="13" t="str">
        <f t="shared" si="19"/>
        <v>InPlay</v>
      </c>
      <c r="AR39" s="13">
        <f t="shared" si="20"/>
        <v>755</v>
      </c>
      <c r="AS39" s="135">
        <f t="shared" si="21"/>
        <v>0.60416666666666663</v>
      </c>
      <c r="AT39" s="138" t="str">
        <f t="shared" si="22"/>
        <v>Loyola Marymount v Florida State</v>
      </c>
      <c r="AU39" s="13" t="str">
        <f t="shared" si="23"/>
        <v>College BK</v>
      </c>
      <c r="AV39" s="13" t="str">
        <f t="shared" si="24"/>
        <v>236 v 128</v>
      </c>
      <c r="AW39" s="13" t="str">
        <f t="shared" si="25"/>
        <v>Primary</v>
      </c>
      <c r="AX39" s="13" t="str">
        <f t="shared" si="37"/>
        <v>Primary</v>
      </c>
      <c r="AY39" s="13" t="str">
        <f t="shared" si="38"/>
        <v/>
      </c>
      <c r="AZ39" t="str">
        <f>'CBB ESPN'!AU39</f>
        <v/>
      </c>
      <c r="BA39" t="str">
        <f>'CBB ESPN'!AS39</f>
        <v/>
      </c>
      <c r="BB39" t="str">
        <f>'CBB ESPN'!AT39</f>
        <v/>
      </c>
      <c r="BD39" s="13" t="str">
        <f t="shared" si="26"/>
        <v>InPlay</v>
      </c>
      <c r="BE39" s="13">
        <f t="shared" si="27"/>
        <v>755</v>
      </c>
      <c r="BF39" s="135">
        <f t="shared" si="28"/>
        <v>0.60416666666666663</v>
      </c>
      <c r="BG39" s="138" t="str">
        <f t="shared" si="29"/>
        <v>Loyola Marymount v Florida State</v>
      </c>
      <c r="BH39" s="13" t="str">
        <f t="shared" si="30"/>
        <v>College BK</v>
      </c>
      <c r="BI39" s="13" t="str">
        <f t="shared" si="32"/>
        <v>236 v 128</v>
      </c>
      <c r="BJ39" s="13" t="str">
        <f t="shared" si="31"/>
        <v>Primary</v>
      </c>
      <c r="BK39" s="13" t="str">
        <f t="shared" si="7"/>
        <v>Primary</v>
      </c>
      <c r="BL39" s="13" t="str">
        <f t="shared" si="39"/>
        <v/>
      </c>
      <c r="BM39" t="str">
        <f>'CBB ESPN'!BC39</f>
        <v/>
      </c>
      <c r="BN39" t="str">
        <f>'CBB ESPN'!BA39</f>
        <v/>
      </c>
      <c r="BO39" t="str">
        <f>'CBB ESPN'!BB39</f>
        <v/>
      </c>
    </row>
    <row r="40" spans="1:67">
      <c r="A40" t="str">
        <f>'CBB ESPN'!M40</f>
        <v>Butler</v>
      </c>
      <c r="B40" t="s">
        <v>627</v>
      </c>
      <c r="C40">
        <v>38</v>
      </c>
      <c r="E40" t="str">
        <f>IF(ISERROR(INDEX($B$4:$B$999,MATCH('CBB ESPN'!S39,'CBB Games'!$A$4:$A$999,0)))*1=1,"",INDEX('CBB Games'!$B$4:$B$999,MATCH('CBB ESPN'!S39,'CBB Games'!$A$4:$A$999,0)))</f>
        <v>Colorado State</v>
      </c>
      <c r="F40" t="str">
        <f>IF(ISERROR(INDEX($B$4:$B$999,MATCH('CBB ESPN'!T39,'CBB Games'!$A$4:$A$999,0)))*1=1,"",INDEX('CBB Games'!$B$4:$B$999,MATCH('CBB ESPN'!T39,'CBB Games'!$A$4:$A$999,0)))</f>
        <v>Creighton</v>
      </c>
      <c r="G40" t="s">
        <v>62</v>
      </c>
      <c r="H40">
        <f>IF(ISERROR(INDEX($C$4:$C$999,MATCH('CBB ESPN'!S39,'CBB Games'!$A$4:$A$999,0)))*1=1,"",INDEX('CBB Games'!$C$4:$C$999,MATCH('CBB ESPN'!S39,'CBB Games'!$A$4:$A$999,0)))</f>
        <v>66</v>
      </c>
      <c r="I40">
        <f>IF(ISERROR(INDEX($C$4:$C$999,MATCH('CBB ESPN'!T39,'CBB Games'!$A$4:$A$999,0)))*1=1,"",INDEX('CBB Games'!$C$4:$C$999,MATCH('CBB ESPN'!T39,'CBB Games'!$A$4:$A$999,0)))</f>
        <v>73</v>
      </c>
      <c r="K40" t="str">
        <f>IF('CBB ESPN'!$AA39="Flip",'CBB Games'!F40,'CBB Games'!E40)</f>
        <v>Colorado State</v>
      </c>
      <c r="L40" t="str">
        <f>IF('CBB ESPN'!$AA39="Flip",'CBB Games'!E40,'CBB Games'!F40)</f>
        <v>Creighton</v>
      </c>
      <c r="N40">
        <f>IF('CBB ESPN'!$AA39="Flip",'CBB Games'!I40,'CBB Games'!H40)</f>
        <v>66</v>
      </c>
      <c r="O40">
        <f>IF('CBB ESPN'!$AA39="Flip",'CBB Games'!H40,'CBB Games'!I40)</f>
        <v>73</v>
      </c>
      <c r="Q40" t="str">
        <f t="shared" si="9"/>
        <v>Colorado State v Creighton</v>
      </c>
      <c r="S40" t="str">
        <f t="shared" si="10"/>
        <v>66 v 73</v>
      </c>
      <c r="T40" s="13" t="s">
        <v>62</v>
      </c>
      <c r="V40" s="136" t="str">
        <f>IF(ISNUMBER(SEARCH('CBB Games'!$V$3,'CBB ESPN'!Y39)),"InPlay","")</f>
        <v/>
      </c>
      <c r="W40" s="13" t="str">
        <f>IF($V40="","",'CBB ESPN'!Z39)</f>
        <v/>
      </c>
      <c r="X40" s="135" t="str">
        <f>IF('CBB ESPN'!$Y39="Y",'CBB ESPN'!U39,"")</f>
        <v/>
      </c>
      <c r="Y40" s="137" t="str">
        <f>IF('CBB ESPN'!$Y39="Y",'CBB Games'!Q40,"")</f>
        <v/>
      </c>
      <c r="Z40" s="13" t="str">
        <f t="shared" si="33"/>
        <v/>
      </c>
      <c r="AA40" s="13" t="str">
        <f>IF('CBB ESPN'!$Y39="Y",'CBB Games'!S40,"")</f>
        <v/>
      </c>
      <c r="AB40" s="13" t="str">
        <f t="shared" si="34"/>
        <v/>
      </c>
      <c r="AD40" s="13" t="str">
        <f t="shared" si="0"/>
        <v/>
      </c>
      <c r="AE40" s="13" t="str">
        <f t="shared" si="13"/>
        <v/>
      </c>
      <c r="AF40" s="135" t="str">
        <f t="shared" si="14"/>
        <v/>
      </c>
      <c r="AG40" s="137" t="str">
        <f t="shared" si="15"/>
        <v/>
      </c>
      <c r="AH40" s="13" t="str">
        <f t="shared" si="16"/>
        <v/>
      </c>
      <c r="AI40" s="13" t="str">
        <f t="shared" si="17"/>
        <v/>
      </c>
      <c r="AJ40" s="13" t="str">
        <f t="shared" si="18"/>
        <v/>
      </c>
      <c r="AK40" s="13" t="str">
        <f t="shared" si="35"/>
        <v/>
      </c>
      <c r="AL40" s="13" t="str">
        <f t="shared" si="36"/>
        <v/>
      </c>
      <c r="AM40" t="str">
        <f>'CBB ESPN'!AM40</f>
        <v/>
      </c>
      <c r="AN40" t="str">
        <f>'CBB ESPN'!AK40</f>
        <v/>
      </c>
      <c r="AO40" t="str">
        <f>'CBB ESPN'!AL40</f>
        <v/>
      </c>
      <c r="AQ40" s="13" t="str">
        <f t="shared" si="19"/>
        <v/>
      </c>
      <c r="AR40" s="13" t="str">
        <f t="shared" si="20"/>
        <v/>
      </c>
      <c r="AS40" s="135" t="str">
        <f t="shared" si="21"/>
        <v/>
      </c>
      <c r="AT40" s="138" t="str">
        <f t="shared" si="22"/>
        <v/>
      </c>
      <c r="AU40" s="13" t="str">
        <f t="shared" si="23"/>
        <v/>
      </c>
      <c r="AV40" s="13" t="str">
        <f t="shared" si="24"/>
        <v/>
      </c>
      <c r="AW40" s="13" t="str">
        <f t="shared" si="25"/>
        <v/>
      </c>
      <c r="AX40" s="13" t="str">
        <f t="shared" si="37"/>
        <v/>
      </c>
      <c r="AY40" s="13" t="str">
        <f t="shared" si="38"/>
        <v/>
      </c>
      <c r="AZ40" t="str">
        <f>'CBB ESPN'!AU40</f>
        <v/>
      </c>
      <c r="BA40" t="str">
        <f>'CBB ESPN'!AS40</f>
        <v/>
      </c>
      <c r="BB40" t="str">
        <f>'CBB ESPN'!AT40</f>
        <v/>
      </c>
      <c r="BD40" s="13" t="str">
        <f t="shared" si="26"/>
        <v/>
      </c>
      <c r="BE40" s="13" t="str">
        <f t="shared" si="27"/>
        <v/>
      </c>
      <c r="BF40" s="135" t="str">
        <f t="shared" si="28"/>
        <v/>
      </c>
      <c r="BG40" s="138" t="str">
        <f t="shared" si="29"/>
        <v/>
      </c>
      <c r="BH40" s="13" t="str">
        <f t="shared" si="30"/>
        <v/>
      </c>
      <c r="BI40" s="13" t="str">
        <f t="shared" si="32"/>
        <v/>
      </c>
      <c r="BJ40" s="13" t="str">
        <f t="shared" si="31"/>
        <v/>
      </c>
      <c r="BK40" s="13" t="str">
        <f t="shared" si="7"/>
        <v/>
      </c>
      <c r="BL40" s="13" t="str">
        <f t="shared" si="39"/>
        <v/>
      </c>
      <c r="BM40" t="str">
        <f>'CBB ESPN'!BC40</f>
        <v/>
      </c>
      <c r="BN40" t="str">
        <f>'CBB ESPN'!BA40</f>
        <v/>
      </c>
      <c r="BO40" t="str">
        <f>'CBB ESPN'!BB40</f>
        <v/>
      </c>
    </row>
    <row r="41" spans="1:67">
      <c r="A41" t="str">
        <f>'CBB ESPN'!M41</f>
        <v>BYU</v>
      </c>
      <c r="B41" t="s">
        <v>22</v>
      </c>
      <c r="C41">
        <v>39</v>
      </c>
      <c r="E41">
        <f>IF(ISERROR(INDEX($B$4:$B$999,MATCH('CBB ESPN'!S40,'CBB Games'!$A$4:$A$999,0)))*1=1,"",INDEX('CBB Games'!$B$4:$B$999,MATCH('CBB ESPN'!S40,'CBB Games'!$A$4:$A$999,0)))</f>
        <v>0</v>
      </c>
      <c r="F41" t="str">
        <f>IF(ISERROR(INDEX($B$4:$B$999,MATCH('CBB ESPN'!T40,'CBB Games'!$A$4:$A$999,0)))*1=1,"",INDEX('CBB Games'!$B$4:$B$999,MATCH('CBB ESPN'!T40,'CBB Games'!$A$4:$A$999,0)))</f>
        <v>Florida Gulf Coast</v>
      </c>
      <c r="G41" t="s">
        <v>62</v>
      </c>
      <c r="H41">
        <f>IF(ISERROR(INDEX($C$4:$C$999,MATCH('CBB ESPN'!S40,'CBB Games'!$A$4:$A$999,0)))*1=1,"",INDEX('CBB Games'!$C$4:$C$999,MATCH('CBB ESPN'!S40,'CBB Games'!$A$4:$A$999,0)))</f>
        <v>0</v>
      </c>
      <c r="I41">
        <f>IF(ISERROR(INDEX($C$4:$C$999,MATCH('CBB ESPN'!T40,'CBB Games'!$A$4:$A$999,0)))*1=1,"",INDEX('CBB Games'!$C$4:$C$999,MATCH('CBB ESPN'!T40,'CBB Games'!$A$4:$A$999,0)))</f>
        <v>134</v>
      </c>
      <c r="K41">
        <f>IF('CBB ESPN'!$AA40="Flip",'CBB Games'!F41,'CBB Games'!E41)</f>
        <v>0</v>
      </c>
      <c r="L41" t="str">
        <f>IF('CBB ESPN'!$AA40="Flip",'CBB Games'!E41,'CBB Games'!F41)</f>
        <v>Florida Gulf Coast</v>
      </c>
      <c r="N41">
        <f>IF('CBB ESPN'!$AA40="Flip",'CBB Games'!I41,'CBB Games'!H41)</f>
        <v>0</v>
      </c>
      <c r="O41">
        <f>IF('CBB ESPN'!$AA40="Flip",'CBB Games'!H41,'CBB Games'!I41)</f>
        <v>134</v>
      </c>
      <c r="Q41" t="str">
        <f t="shared" si="9"/>
        <v>0 v Florida Gulf Coast</v>
      </c>
      <c r="S41" t="str">
        <f t="shared" si="10"/>
        <v>0 v 134</v>
      </c>
      <c r="T41" s="13" t="s">
        <v>62</v>
      </c>
      <c r="V41" s="136" t="str">
        <f>IF(ISNUMBER(SEARCH('CBB Games'!$V$3,'CBB ESPN'!Y40)),"InPlay","")</f>
        <v/>
      </c>
      <c r="W41" s="13" t="str">
        <f>IF($V41="","",'CBB ESPN'!Z40)</f>
        <v/>
      </c>
      <c r="X41" s="135" t="str">
        <f>IF('CBB ESPN'!$Y40="Y",'CBB ESPN'!U40,"")</f>
        <v/>
      </c>
      <c r="Y41" s="137" t="str">
        <f>IF('CBB ESPN'!$Y40="Y",'CBB Games'!Q41,"")</f>
        <v/>
      </c>
      <c r="Z41" s="13" t="str">
        <f t="shared" si="33"/>
        <v/>
      </c>
      <c r="AA41" s="13" t="str">
        <f>IF('CBB ESPN'!$Y40="Y",'CBB Games'!S41,"")</f>
        <v/>
      </c>
      <c r="AB41" s="13" t="str">
        <f t="shared" si="34"/>
        <v/>
      </c>
      <c r="AD41" s="13" t="str">
        <f t="shared" si="0"/>
        <v/>
      </c>
      <c r="AE41" s="13" t="str">
        <f t="shared" si="13"/>
        <v/>
      </c>
      <c r="AF41" s="135" t="str">
        <f t="shared" si="14"/>
        <v/>
      </c>
      <c r="AG41" s="137" t="str">
        <f t="shared" si="15"/>
        <v/>
      </c>
      <c r="AH41" s="13" t="str">
        <f t="shared" si="16"/>
        <v/>
      </c>
      <c r="AI41" s="13" t="str">
        <f t="shared" si="17"/>
        <v/>
      </c>
      <c r="AJ41" s="13" t="str">
        <f t="shared" si="18"/>
        <v/>
      </c>
      <c r="AK41" s="13" t="str">
        <f t="shared" si="35"/>
        <v/>
      </c>
      <c r="AL41" s="13" t="str">
        <f t="shared" si="36"/>
        <v/>
      </c>
      <c r="AM41" t="str">
        <f>'CBB ESPN'!AM41</f>
        <v/>
      </c>
      <c r="AN41" t="str">
        <f>'CBB ESPN'!AK41</f>
        <v/>
      </c>
      <c r="AO41" t="str">
        <f>'CBB ESPN'!AL41</f>
        <v/>
      </c>
      <c r="AQ41" s="13" t="str">
        <f t="shared" si="19"/>
        <v/>
      </c>
      <c r="AR41" s="13" t="str">
        <f t="shared" si="20"/>
        <v/>
      </c>
      <c r="AS41" s="135" t="str">
        <f t="shared" si="21"/>
        <v/>
      </c>
      <c r="AT41" s="138" t="str">
        <f t="shared" si="22"/>
        <v/>
      </c>
      <c r="AU41" s="13" t="str">
        <f t="shared" si="23"/>
        <v/>
      </c>
      <c r="AV41" s="13" t="str">
        <f t="shared" si="24"/>
        <v/>
      </c>
      <c r="AW41" s="13" t="str">
        <f t="shared" si="25"/>
        <v/>
      </c>
      <c r="AX41" s="13" t="str">
        <f t="shared" si="37"/>
        <v/>
      </c>
      <c r="AY41" s="13" t="str">
        <f t="shared" si="38"/>
        <v/>
      </c>
      <c r="AZ41" t="str">
        <f>'CBB ESPN'!AU41</f>
        <v/>
      </c>
      <c r="BA41" t="str">
        <f>'CBB ESPN'!AS41</f>
        <v/>
      </c>
      <c r="BB41" t="str">
        <f>'CBB ESPN'!AT41</f>
        <v/>
      </c>
      <c r="BD41" s="13" t="str">
        <f t="shared" si="26"/>
        <v/>
      </c>
      <c r="BE41" s="13" t="str">
        <f t="shared" si="27"/>
        <v/>
      </c>
      <c r="BF41" s="135" t="str">
        <f t="shared" si="28"/>
        <v/>
      </c>
      <c r="BG41" s="138" t="str">
        <f t="shared" si="29"/>
        <v/>
      </c>
      <c r="BH41" s="13" t="str">
        <f t="shared" si="30"/>
        <v/>
      </c>
      <c r="BI41" s="13" t="str">
        <f t="shared" si="32"/>
        <v/>
      </c>
      <c r="BJ41" s="13" t="str">
        <f t="shared" si="31"/>
        <v/>
      </c>
      <c r="BK41" s="13" t="str">
        <f t="shared" si="7"/>
        <v/>
      </c>
      <c r="BL41" s="13" t="str">
        <f t="shared" si="39"/>
        <v/>
      </c>
      <c r="BM41" t="str">
        <f>'CBB ESPN'!BC41</f>
        <v/>
      </c>
      <c r="BN41" t="str">
        <f>'CBB ESPN'!BA41</f>
        <v/>
      </c>
      <c r="BO41" t="str">
        <f>'CBB ESPN'!BB41</f>
        <v/>
      </c>
    </row>
    <row r="42" spans="1:67">
      <c r="A42" t="str">
        <f>'CBB ESPN'!M42</f>
        <v>UC Irvine</v>
      </c>
      <c r="B42" t="s">
        <v>601</v>
      </c>
      <c r="C42">
        <v>50</v>
      </c>
      <c r="E42" t="str">
        <f>IF(ISERROR(INDEX($B$4:$B$999,MATCH('CBB ESPN'!S41,'CBB Games'!$A$4:$A$999,0)))*1=1,"",INDEX('CBB Games'!$B$4:$B$999,MATCH('CBB ESPN'!S41,'CBB Games'!$A$4:$A$999,0)))</f>
        <v>Davidson</v>
      </c>
      <c r="F42" t="str">
        <f>IF(ISERROR(INDEX($B$4:$B$999,MATCH('CBB ESPN'!T41,'CBB Games'!$A$4:$A$999,0)))*1=1,"",INDEX('CBB Games'!$B$4:$B$999,MATCH('CBB ESPN'!T41,'CBB Games'!$A$4:$A$999,0)))</f>
        <v>East Carolina</v>
      </c>
      <c r="G42" t="s">
        <v>62</v>
      </c>
      <c r="H42">
        <f>IF(ISERROR(INDEX($C$4:$C$999,MATCH('CBB ESPN'!S41,'CBB Games'!$A$4:$A$999,0)))*1=1,"",INDEX('CBB Games'!$C$4:$C$999,MATCH('CBB ESPN'!S41,'CBB Games'!$A$4:$A$999,0)))</f>
        <v>86</v>
      </c>
      <c r="I42">
        <f>IF(ISERROR(INDEX($C$4:$C$999,MATCH('CBB ESPN'!T41,'CBB Games'!$A$4:$A$999,0)))*1=1,"",INDEX('CBB Games'!$C$4:$C$999,MATCH('CBB ESPN'!T41,'CBB Games'!$A$4:$A$999,0)))</f>
        <v>106</v>
      </c>
      <c r="K42" t="str">
        <f>IF('CBB ESPN'!$AA41="Flip",'CBB Games'!F42,'CBB Games'!E42)</f>
        <v>Davidson</v>
      </c>
      <c r="L42" t="str">
        <f>IF('CBB ESPN'!$AA41="Flip",'CBB Games'!E42,'CBB Games'!F42)</f>
        <v>East Carolina</v>
      </c>
      <c r="N42">
        <f>IF('CBB ESPN'!$AA41="Flip",'CBB Games'!I42,'CBB Games'!H42)</f>
        <v>86</v>
      </c>
      <c r="O42">
        <f>IF('CBB ESPN'!$AA41="Flip",'CBB Games'!H42,'CBB Games'!I42)</f>
        <v>106</v>
      </c>
      <c r="Q42" t="str">
        <f t="shared" si="9"/>
        <v>Davidson v East Carolina</v>
      </c>
      <c r="S42" t="str">
        <f t="shared" si="10"/>
        <v>86 v 106</v>
      </c>
      <c r="T42" s="13" t="s">
        <v>62</v>
      </c>
      <c r="V42" s="136" t="str">
        <f>IF(ISNUMBER(SEARCH('CBB Games'!$V$3,'CBB ESPN'!Y41)),"InPlay","")</f>
        <v>InPlay</v>
      </c>
      <c r="W42" s="13">
        <f>IF($V42="","",'CBB ESPN'!Z41)</f>
        <v>747</v>
      </c>
      <c r="X42" s="135">
        <f>IF('CBB ESPN'!$Y41="Y",'CBB ESPN'!U41,"")</f>
        <v>0.625</v>
      </c>
      <c r="Y42" s="137" t="str">
        <f>IF('CBB ESPN'!$Y41="Y",'CBB Games'!Q42,"")</f>
        <v>Davidson v East Carolina</v>
      </c>
      <c r="Z42" s="13" t="str">
        <f t="shared" si="33"/>
        <v>College BK</v>
      </c>
      <c r="AA42" s="13" t="str">
        <f>IF('CBB ESPN'!$Y41="Y",'CBB Games'!S42,"")</f>
        <v>86 v 106</v>
      </c>
      <c r="AB42" s="13" t="str">
        <f t="shared" si="34"/>
        <v>Primary</v>
      </c>
      <c r="AD42" s="13" t="str">
        <f t="shared" si="0"/>
        <v>InPlay</v>
      </c>
      <c r="AE42" s="13">
        <f t="shared" si="13"/>
        <v>747</v>
      </c>
      <c r="AF42" s="135">
        <f t="shared" si="14"/>
        <v>0.625</v>
      </c>
      <c r="AG42" s="137" t="str">
        <f t="shared" si="15"/>
        <v>Davidson v East Carolina</v>
      </c>
      <c r="AH42" s="13" t="str">
        <f t="shared" si="16"/>
        <v>College BK</v>
      </c>
      <c r="AI42" s="13" t="str">
        <f t="shared" si="17"/>
        <v>86 v 106</v>
      </c>
      <c r="AJ42" s="13" t="str">
        <f t="shared" si="18"/>
        <v>Primary</v>
      </c>
      <c r="AK42" s="13" t="str">
        <f t="shared" si="35"/>
        <v>Primary</v>
      </c>
      <c r="AL42" s="13" t="str">
        <f t="shared" si="36"/>
        <v/>
      </c>
      <c r="AM42" t="str">
        <f>'CBB ESPN'!AM42</f>
        <v/>
      </c>
      <c r="AN42" t="str">
        <f>'CBB ESPN'!AK42</f>
        <v/>
      </c>
      <c r="AO42" t="str">
        <f>'CBB ESPN'!AL42</f>
        <v/>
      </c>
      <c r="AQ42" s="13" t="str">
        <f t="shared" si="19"/>
        <v>InPlay</v>
      </c>
      <c r="AR42" s="13">
        <f t="shared" si="20"/>
        <v>747</v>
      </c>
      <c r="AS42" s="135">
        <f t="shared" si="21"/>
        <v>0.625</v>
      </c>
      <c r="AT42" s="138" t="str">
        <f t="shared" si="22"/>
        <v>Davidson v East Carolina</v>
      </c>
      <c r="AU42" s="13" t="str">
        <f t="shared" si="23"/>
        <v>College BK</v>
      </c>
      <c r="AV42" s="13" t="str">
        <f t="shared" si="24"/>
        <v>86 v 106</v>
      </c>
      <c r="AW42" s="13" t="str">
        <f t="shared" si="25"/>
        <v>Primary</v>
      </c>
      <c r="AX42" s="13" t="str">
        <f t="shared" si="37"/>
        <v>Primary</v>
      </c>
      <c r="AY42" s="13" t="str">
        <f t="shared" si="38"/>
        <v/>
      </c>
      <c r="AZ42" t="str">
        <f>'CBB ESPN'!AU42</f>
        <v/>
      </c>
      <c r="BA42" t="str">
        <f>'CBB ESPN'!AS42</f>
        <v/>
      </c>
      <c r="BB42" t="str">
        <f>'CBB ESPN'!AT42</f>
        <v/>
      </c>
      <c r="BD42" s="13" t="str">
        <f t="shared" si="26"/>
        <v>InPlay</v>
      </c>
      <c r="BE42" s="13">
        <f t="shared" si="27"/>
        <v>747</v>
      </c>
      <c r="BF42" s="135">
        <f t="shared" si="28"/>
        <v>0.625</v>
      </c>
      <c r="BG42" s="138" t="str">
        <f t="shared" si="29"/>
        <v>Davidson v East Carolina</v>
      </c>
      <c r="BH42" s="13" t="str">
        <f t="shared" si="30"/>
        <v>College BK</v>
      </c>
      <c r="BI42" s="13" t="str">
        <f t="shared" si="32"/>
        <v>86 v 106</v>
      </c>
      <c r="BJ42" s="13" t="str">
        <f t="shared" si="31"/>
        <v>Primary</v>
      </c>
      <c r="BK42" s="13" t="str">
        <f t="shared" si="7"/>
        <v>Primary</v>
      </c>
      <c r="BL42" s="13" t="str">
        <f t="shared" si="39"/>
        <v/>
      </c>
      <c r="BM42" t="str">
        <f>'CBB ESPN'!BC42</f>
        <v/>
      </c>
      <c r="BN42" t="str">
        <f>'CBB ESPN'!BA42</f>
        <v/>
      </c>
      <c r="BO42" t="str">
        <f>'CBB ESPN'!BB42</f>
        <v/>
      </c>
    </row>
    <row r="43" spans="1:67">
      <c r="A43" t="str">
        <f>'CBB ESPN'!M43</f>
        <v>Cal Poly</v>
      </c>
      <c r="B43" t="s">
        <v>1249</v>
      </c>
      <c r="C43">
        <v>76</v>
      </c>
      <c r="E43" t="str">
        <f>IF(ISERROR(INDEX($B$4:$B$999,MATCH('CBB ESPN'!S42,'CBB Games'!$A$4:$A$999,0)))*1=1,"",INDEX('CBB Games'!$B$4:$B$999,MATCH('CBB ESPN'!S42,'CBB Games'!$A$4:$A$999,0)))</f>
        <v>Grambling</v>
      </c>
      <c r="F43" t="str">
        <f>IF(ISERROR(INDEX($B$4:$B$999,MATCH('CBB ESPN'!T42,'CBB Games'!$A$4:$A$999,0)))*1=1,"",INDEX('CBB Games'!$B$4:$B$999,MATCH('CBB ESPN'!T42,'CBB Games'!$A$4:$A$999,0)))</f>
        <v>Iowa State</v>
      </c>
      <c r="G43" t="s">
        <v>62</v>
      </c>
      <c r="H43">
        <f>IF(ISERROR(INDEX($C$4:$C$999,MATCH('CBB ESPN'!S42,'CBB Games'!$A$4:$A$999,0)))*1=1,"",INDEX('CBB Games'!$C$4:$C$999,MATCH('CBB ESPN'!S42,'CBB Games'!$A$4:$A$999,0)))</f>
        <v>152</v>
      </c>
      <c r="I43">
        <f>IF(ISERROR(INDEX($C$4:$C$999,MATCH('CBB ESPN'!T42,'CBB Games'!$A$4:$A$999,0)))*1=1,"",INDEX('CBB Games'!$C$4:$C$999,MATCH('CBB ESPN'!T42,'CBB Games'!$A$4:$A$999,0)))</f>
        <v>189</v>
      </c>
      <c r="K43" t="str">
        <f>IF('CBB ESPN'!$AA42="Flip",'CBB Games'!F43,'CBB Games'!E43)</f>
        <v>Grambling</v>
      </c>
      <c r="L43" t="str">
        <f>IF('CBB ESPN'!$AA42="Flip",'CBB Games'!E43,'CBB Games'!F43)</f>
        <v>Iowa State</v>
      </c>
      <c r="N43">
        <f>IF('CBB ESPN'!$AA42="Flip",'CBB Games'!I43,'CBB Games'!H43)</f>
        <v>152</v>
      </c>
      <c r="O43">
        <f>IF('CBB ESPN'!$AA42="Flip",'CBB Games'!H43,'CBB Games'!I43)</f>
        <v>189</v>
      </c>
      <c r="Q43" t="str">
        <f t="shared" si="9"/>
        <v>Grambling v Iowa State</v>
      </c>
      <c r="S43" t="str">
        <f t="shared" si="10"/>
        <v>152 v 189</v>
      </c>
      <c r="T43" s="13" t="s">
        <v>62</v>
      </c>
      <c r="V43" s="136" t="str">
        <f>IF(ISNUMBER(SEARCH('CBB Games'!$V$3,'CBB ESPN'!Y42)),"InPlay","")</f>
        <v/>
      </c>
      <c r="W43" s="13" t="str">
        <f>IF($V43="","",'CBB ESPN'!Z42)</f>
        <v/>
      </c>
      <c r="X43" s="135" t="str">
        <f>IF('CBB ESPN'!$Y42="Y",'CBB ESPN'!U42,"")</f>
        <v/>
      </c>
      <c r="Y43" s="137" t="str">
        <f>IF('CBB ESPN'!$Y42="Y",'CBB Games'!Q43,"")</f>
        <v/>
      </c>
      <c r="Z43" s="13" t="str">
        <f t="shared" si="33"/>
        <v/>
      </c>
      <c r="AA43" s="13" t="str">
        <f>IF('CBB ESPN'!$Y42="Y",'CBB Games'!S43,"")</f>
        <v/>
      </c>
      <c r="AB43" s="13" t="str">
        <f t="shared" si="34"/>
        <v/>
      </c>
      <c r="AD43" s="13" t="str">
        <f t="shared" si="0"/>
        <v/>
      </c>
      <c r="AE43" s="13" t="str">
        <f t="shared" si="13"/>
        <v/>
      </c>
      <c r="AF43" s="135" t="str">
        <f t="shared" si="14"/>
        <v/>
      </c>
      <c r="AG43" s="137" t="str">
        <f t="shared" si="15"/>
        <v/>
      </c>
      <c r="AH43" s="13" t="str">
        <f t="shared" si="16"/>
        <v/>
      </c>
      <c r="AI43" s="13" t="str">
        <f t="shared" si="17"/>
        <v/>
      </c>
      <c r="AJ43" s="13" t="str">
        <f t="shared" si="18"/>
        <v/>
      </c>
      <c r="AK43" s="13" t="str">
        <f t="shared" si="35"/>
        <v/>
      </c>
      <c r="AL43" s="13" t="str">
        <f t="shared" si="36"/>
        <v/>
      </c>
      <c r="AM43" t="str">
        <f>'CBB ESPN'!AM43</f>
        <v/>
      </c>
      <c r="AN43" t="str">
        <f>'CBB ESPN'!AK43</f>
        <v/>
      </c>
      <c r="AO43" t="str">
        <f>'CBB ESPN'!AL43</f>
        <v/>
      </c>
      <c r="AQ43" s="13" t="str">
        <f t="shared" si="19"/>
        <v/>
      </c>
      <c r="AR43" s="13" t="str">
        <f t="shared" si="20"/>
        <v/>
      </c>
      <c r="AS43" s="135" t="str">
        <f t="shared" si="21"/>
        <v/>
      </c>
      <c r="AT43" s="138" t="str">
        <f t="shared" si="22"/>
        <v/>
      </c>
      <c r="AU43" s="13" t="str">
        <f t="shared" si="23"/>
        <v/>
      </c>
      <c r="AV43" s="13" t="str">
        <f t="shared" si="24"/>
        <v/>
      </c>
      <c r="AW43" s="13" t="str">
        <f t="shared" si="25"/>
        <v/>
      </c>
      <c r="AX43" s="13" t="str">
        <f t="shared" si="37"/>
        <v/>
      </c>
      <c r="AY43" s="13" t="str">
        <f t="shared" si="38"/>
        <v/>
      </c>
      <c r="AZ43" t="str">
        <f>'CBB ESPN'!AU43</f>
        <v/>
      </c>
      <c r="BA43" t="str">
        <f>'CBB ESPN'!AS43</f>
        <v/>
      </c>
      <c r="BB43" t="str">
        <f>'CBB ESPN'!AT43</f>
        <v/>
      </c>
      <c r="BD43" s="13" t="str">
        <f t="shared" si="26"/>
        <v/>
      </c>
      <c r="BE43" s="13" t="str">
        <f t="shared" si="27"/>
        <v/>
      </c>
      <c r="BF43" s="135" t="str">
        <f t="shared" si="28"/>
        <v/>
      </c>
      <c r="BG43" s="138" t="str">
        <f t="shared" si="29"/>
        <v/>
      </c>
      <c r="BH43" s="13" t="str">
        <f t="shared" si="30"/>
        <v/>
      </c>
      <c r="BI43" s="13" t="str">
        <f t="shared" si="32"/>
        <v/>
      </c>
      <c r="BJ43" s="13" t="str">
        <f t="shared" si="31"/>
        <v/>
      </c>
      <c r="BK43" s="13" t="str">
        <f t="shared" si="7"/>
        <v/>
      </c>
      <c r="BL43" s="13" t="str">
        <f t="shared" si="39"/>
        <v/>
      </c>
      <c r="BM43" t="str">
        <f>'CBB ESPN'!BC43</f>
        <v/>
      </c>
      <c r="BN43" t="str">
        <f>'CBB ESPN'!BA43</f>
        <v/>
      </c>
      <c r="BO43" t="str">
        <f>'CBB ESPN'!BB43</f>
        <v/>
      </c>
    </row>
    <row r="44" spans="1:67">
      <c r="A44" t="str">
        <f>'CBB ESPN'!M44</f>
        <v>CSU Fullerton</v>
      </c>
      <c r="B44" t="s">
        <v>1250</v>
      </c>
      <c r="C44">
        <v>132</v>
      </c>
      <c r="E44" t="str">
        <f>IF(ISERROR(INDEX($B$4:$B$999,MATCH('CBB ESPN'!S43,'CBB Games'!$A$4:$A$999,0)))*1=1,"",INDEX('CBB Games'!$B$4:$B$999,MATCH('CBB ESPN'!S43,'CBB Games'!$A$4:$A$999,0)))</f>
        <v>Texas Southern</v>
      </c>
      <c r="F44" t="str">
        <f>IF(ISERROR(INDEX($B$4:$B$999,MATCH('CBB ESPN'!T43,'CBB Games'!$A$4:$A$999,0)))*1=1,"",INDEX('CBB Games'!$B$4:$B$999,MATCH('CBB ESPN'!T43,'CBB Games'!$A$4:$A$999,0)))</f>
        <v>North Carolina State</v>
      </c>
      <c r="G44" t="s">
        <v>62</v>
      </c>
      <c r="H44">
        <f>IF(ISERROR(INDEX($C$4:$C$999,MATCH('CBB ESPN'!S43,'CBB Games'!$A$4:$A$999,0)))*1=1,"",INDEX('CBB Games'!$C$4:$C$999,MATCH('CBB ESPN'!S43,'CBB Games'!$A$4:$A$999,0)))</f>
        <v>445</v>
      </c>
      <c r="I44">
        <f>IF(ISERROR(INDEX($C$4:$C$999,MATCH('CBB ESPN'!T43,'CBB Games'!$A$4:$A$999,0)))*1=1,"",INDEX('CBB Games'!$C$4:$C$999,MATCH('CBB ESPN'!T43,'CBB Games'!$A$4:$A$999,0)))</f>
        <v>294</v>
      </c>
      <c r="K44" t="str">
        <f>IF('CBB ESPN'!$AA43="Flip",'CBB Games'!F44,'CBB Games'!E44)</f>
        <v>Texas Southern</v>
      </c>
      <c r="L44" t="str">
        <f>IF('CBB ESPN'!$AA43="Flip",'CBB Games'!E44,'CBB Games'!F44)</f>
        <v>North Carolina State</v>
      </c>
      <c r="N44">
        <f>IF('CBB ESPN'!$AA43="Flip",'CBB Games'!I44,'CBB Games'!H44)</f>
        <v>445</v>
      </c>
      <c r="O44">
        <f>IF('CBB ESPN'!$AA43="Flip",'CBB Games'!H44,'CBB Games'!I44)</f>
        <v>294</v>
      </c>
      <c r="Q44" t="str">
        <f t="shared" si="9"/>
        <v>Texas Southern v North Carolina State</v>
      </c>
      <c r="S44" t="str">
        <f t="shared" si="10"/>
        <v>445 v 294</v>
      </c>
      <c r="T44" s="13" t="s">
        <v>62</v>
      </c>
      <c r="V44" s="136" t="str">
        <f>IF(ISNUMBER(SEARCH('CBB Games'!$V$3,'CBB ESPN'!Y43)),"InPlay","")</f>
        <v/>
      </c>
      <c r="W44" s="13" t="str">
        <f>IF($V44="","",'CBB ESPN'!Z43)</f>
        <v/>
      </c>
      <c r="X44" s="135" t="str">
        <f>IF('CBB ESPN'!$Y43="Y",'CBB ESPN'!U43,"")</f>
        <v/>
      </c>
      <c r="Y44" s="137" t="str">
        <f>IF('CBB ESPN'!$Y43="Y",'CBB Games'!Q44,"")</f>
        <v/>
      </c>
      <c r="Z44" s="13" t="str">
        <f t="shared" si="33"/>
        <v/>
      </c>
      <c r="AA44" s="13" t="str">
        <f>IF('CBB ESPN'!$Y43="Y",'CBB Games'!S44,"")</f>
        <v/>
      </c>
      <c r="AB44" s="13" t="str">
        <f t="shared" si="34"/>
        <v/>
      </c>
      <c r="AD44" s="13" t="str">
        <f t="shared" si="0"/>
        <v/>
      </c>
      <c r="AE44" s="13" t="str">
        <f t="shared" si="13"/>
        <v/>
      </c>
      <c r="AF44" s="135" t="str">
        <f t="shared" si="14"/>
        <v/>
      </c>
      <c r="AG44" s="137" t="str">
        <f t="shared" si="15"/>
        <v/>
      </c>
      <c r="AH44" s="13" t="str">
        <f t="shared" si="16"/>
        <v/>
      </c>
      <c r="AI44" s="13" t="str">
        <f t="shared" si="17"/>
        <v/>
      </c>
      <c r="AJ44" s="13" t="str">
        <f t="shared" si="18"/>
        <v/>
      </c>
      <c r="AK44" s="13" t="str">
        <f t="shared" si="35"/>
        <v/>
      </c>
      <c r="AL44" s="13" t="str">
        <f t="shared" si="36"/>
        <v/>
      </c>
      <c r="AM44" t="str">
        <f>'CBB ESPN'!AM44</f>
        <v/>
      </c>
      <c r="AN44" t="str">
        <f>'CBB ESPN'!AK44</f>
        <v/>
      </c>
      <c r="AO44" t="str">
        <f>'CBB ESPN'!AL44</f>
        <v/>
      </c>
      <c r="AQ44" s="13" t="str">
        <f t="shared" si="19"/>
        <v/>
      </c>
      <c r="AR44" s="13" t="str">
        <f t="shared" si="20"/>
        <v/>
      </c>
      <c r="AS44" s="135" t="str">
        <f t="shared" si="21"/>
        <v/>
      </c>
      <c r="AT44" s="138" t="str">
        <f t="shared" si="22"/>
        <v/>
      </c>
      <c r="AU44" s="13" t="str">
        <f t="shared" si="23"/>
        <v/>
      </c>
      <c r="AV44" s="13" t="str">
        <f t="shared" si="24"/>
        <v/>
      </c>
      <c r="AW44" s="13" t="str">
        <f t="shared" si="25"/>
        <v/>
      </c>
      <c r="AX44" s="13" t="str">
        <f t="shared" si="37"/>
        <v/>
      </c>
      <c r="AY44" s="13" t="str">
        <f t="shared" si="38"/>
        <v/>
      </c>
      <c r="AZ44" t="str">
        <f>'CBB ESPN'!AU44</f>
        <v/>
      </c>
      <c r="BA44" t="str">
        <f>'CBB ESPN'!AS44</f>
        <v/>
      </c>
      <c r="BB44" t="str">
        <f>'CBB ESPN'!AT44</f>
        <v/>
      </c>
      <c r="BD44" s="13" t="str">
        <f t="shared" si="26"/>
        <v/>
      </c>
      <c r="BE44" s="13" t="str">
        <f t="shared" si="27"/>
        <v/>
      </c>
      <c r="BF44" s="135" t="str">
        <f t="shared" si="28"/>
        <v/>
      </c>
      <c r="BG44" s="138" t="str">
        <f t="shared" si="29"/>
        <v/>
      </c>
      <c r="BH44" s="13" t="str">
        <f t="shared" si="30"/>
        <v/>
      </c>
      <c r="BI44" s="13" t="str">
        <f t="shared" si="32"/>
        <v/>
      </c>
      <c r="BJ44" s="13" t="str">
        <f t="shared" si="31"/>
        <v/>
      </c>
      <c r="BK44" s="13" t="str">
        <f t="shared" si="7"/>
        <v/>
      </c>
      <c r="BL44" s="13" t="str">
        <f t="shared" si="39"/>
        <v/>
      </c>
      <c r="BM44" t="str">
        <f>'CBB ESPN'!BC44</f>
        <v/>
      </c>
      <c r="BN44" t="str">
        <f>'CBB ESPN'!BA44</f>
        <v/>
      </c>
      <c r="BO44" t="str">
        <f>'CBB ESPN'!BB44</f>
        <v/>
      </c>
    </row>
    <row r="45" spans="1:67">
      <c r="A45" t="str">
        <f>'CBB ESPN'!M45</f>
        <v>CSU Northridge</v>
      </c>
      <c r="B45" t="s">
        <v>1252</v>
      </c>
      <c r="C45">
        <v>51</v>
      </c>
      <c r="E45" t="str">
        <f>IF(ISERROR(INDEX($B$4:$B$999,MATCH('CBB ESPN'!S44,'CBB Games'!$A$4:$A$999,0)))*1=1,"",INDEX('CBB Games'!$B$4:$B$999,MATCH('CBB ESPN'!S44,'CBB Games'!$A$4:$A$999,0)))</f>
        <v>St Bonaventure</v>
      </c>
      <c r="F45" t="str">
        <f>IF(ISERROR(INDEX($B$4:$B$999,MATCH('CBB ESPN'!T44,'CBB Games'!$A$4:$A$999,0)))*1=1,"",INDEX('CBB Games'!$B$4:$B$999,MATCH('CBB ESPN'!T44,'CBB Games'!$A$4:$A$999,0)))</f>
        <v>Marquette</v>
      </c>
      <c r="G45" t="s">
        <v>62</v>
      </c>
      <c r="H45">
        <f>IF(ISERROR(INDEX($C$4:$C$999,MATCH('CBB ESPN'!S44,'CBB Games'!$A$4:$A$999,0)))*1=1,"",INDEX('CBB Games'!$C$4:$C$999,MATCH('CBB ESPN'!S44,'CBB Games'!$A$4:$A$999,0)))</f>
        <v>405</v>
      </c>
      <c r="I45">
        <f>IF(ISERROR(INDEX($C$4:$C$999,MATCH('CBB ESPN'!T44,'CBB Games'!$A$4:$A$999,0)))*1=1,"",INDEX('CBB Games'!$C$4:$C$999,MATCH('CBB ESPN'!T44,'CBB Games'!$A$4:$A$999,0)))</f>
        <v>253</v>
      </c>
      <c r="K45" t="str">
        <f>IF('CBB ESPN'!$AA44="Flip",'CBB Games'!F45,'CBB Games'!E45)</f>
        <v>St Bonaventure</v>
      </c>
      <c r="L45" t="str">
        <f>IF('CBB ESPN'!$AA44="Flip",'CBB Games'!E45,'CBB Games'!F45)</f>
        <v>Marquette</v>
      </c>
      <c r="N45">
        <f>IF('CBB ESPN'!$AA44="Flip",'CBB Games'!I45,'CBB Games'!H45)</f>
        <v>405</v>
      </c>
      <c r="O45">
        <f>IF('CBB ESPN'!$AA44="Flip",'CBB Games'!H45,'CBB Games'!I45)</f>
        <v>253</v>
      </c>
      <c r="Q45" t="str">
        <f t="shared" si="9"/>
        <v>St Bonaventure v Marquette</v>
      </c>
      <c r="S45" t="str">
        <f t="shared" si="10"/>
        <v>405 v 253</v>
      </c>
      <c r="T45" s="13" t="s">
        <v>62</v>
      </c>
      <c r="V45" s="136" t="str">
        <f>IF(ISNUMBER(SEARCH('CBB Games'!$V$3,'CBB ESPN'!Y44)),"InPlay","")</f>
        <v>InPlay</v>
      </c>
      <c r="W45" s="13">
        <f>IF($V45="","",'CBB ESPN'!Z44)</f>
        <v>733</v>
      </c>
      <c r="X45" s="135">
        <f>IF('CBB ESPN'!$Y44="Y",'CBB ESPN'!U44,"")</f>
        <v>0.6875</v>
      </c>
      <c r="Y45" s="137" t="str">
        <f>IF('CBB ESPN'!$Y44="Y",'CBB Games'!Q45,"")</f>
        <v>St Bonaventure v Marquette</v>
      </c>
      <c r="Z45" s="13" t="str">
        <f t="shared" si="33"/>
        <v>College BK</v>
      </c>
      <c r="AA45" s="13" t="str">
        <f>IF('CBB ESPN'!$Y44="Y",'CBB Games'!S45,"")</f>
        <v>405 v 253</v>
      </c>
      <c r="AB45" s="13" t="str">
        <f t="shared" si="34"/>
        <v>Primary</v>
      </c>
      <c r="AD45" s="13" t="str">
        <f t="shared" si="0"/>
        <v>InPlay</v>
      </c>
      <c r="AE45" s="13">
        <f t="shared" si="13"/>
        <v>733</v>
      </c>
      <c r="AF45" s="135">
        <f t="shared" si="14"/>
        <v>0.6875</v>
      </c>
      <c r="AG45" s="137" t="str">
        <f t="shared" si="15"/>
        <v>St Bonaventure v Marquette</v>
      </c>
      <c r="AH45" s="13" t="str">
        <f t="shared" si="16"/>
        <v>College BK</v>
      </c>
      <c r="AI45" s="13" t="str">
        <f t="shared" si="17"/>
        <v>405 v 253</v>
      </c>
      <c r="AJ45" s="13" t="str">
        <f t="shared" si="18"/>
        <v>Primary</v>
      </c>
      <c r="AK45" s="13" t="str">
        <f t="shared" si="35"/>
        <v>Primary</v>
      </c>
      <c r="AL45" s="13" t="str">
        <f t="shared" si="36"/>
        <v/>
      </c>
      <c r="AM45" t="str">
        <f>'CBB ESPN'!AM45</f>
        <v/>
      </c>
      <c r="AN45" t="str">
        <f>'CBB ESPN'!AK45</f>
        <v/>
      </c>
      <c r="AO45" t="str">
        <f>'CBB ESPN'!AL45</f>
        <v/>
      </c>
      <c r="AQ45" s="13" t="str">
        <f t="shared" si="19"/>
        <v>InPlay</v>
      </c>
      <c r="AR45" s="13">
        <f t="shared" si="20"/>
        <v>733</v>
      </c>
      <c r="AS45" s="135">
        <f t="shared" si="21"/>
        <v>0.6875</v>
      </c>
      <c r="AT45" s="138" t="str">
        <f t="shared" si="22"/>
        <v>St Bonaventure v Marquette</v>
      </c>
      <c r="AU45" s="13" t="str">
        <f t="shared" si="23"/>
        <v>College BK</v>
      </c>
      <c r="AV45" s="13" t="str">
        <f t="shared" si="24"/>
        <v>405 v 253</v>
      </c>
      <c r="AW45" s="13" t="str">
        <f t="shared" si="25"/>
        <v>Primary</v>
      </c>
      <c r="AX45" s="13" t="str">
        <f t="shared" si="37"/>
        <v>Primary</v>
      </c>
      <c r="AY45" s="13" t="str">
        <f t="shared" si="38"/>
        <v/>
      </c>
      <c r="AZ45" t="str">
        <f>'CBB ESPN'!AU45</f>
        <v/>
      </c>
      <c r="BA45" t="str">
        <f>'CBB ESPN'!AS45</f>
        <v/>
      </c>
      <c r="BB45" t="str">
        <f>'CBB ESPN'!AT45</f>
        <v/>
      </c>
      <c r="BD45" s="13" t="str">
        <f t="shared" si="26"/>
        <v>InPlay</v>
      </c>
      <c r="BE45" s="13">
        <f t="shared" si="27"/>
        <v>733</v>
      </c>
      <c r="BF45" s="135">
        <f t="shared" si="28"/>
        <v>0.6875</v>
      </c>
      <c r="BG45" s="138" t="str">
        <f t="shared" si="29"/>
        <v>St Bonaventure v Marquette</v>
      </c>
      <c r="BH45" s="13" t="str">
        <f t="shared" si="30"/>
        <v>College BK</v>
      </c>
      <c r="BI45" s="13" t="str">
        <f t="shared" si="32"/>
        <v>405 v 253</v>
      </c>
      <c r="BJ45" s="13" t="str">
        <f t="shared" si="31"/>
        <v>Primary</v>
      </c>
      <c r="BK45" s="13" t="str">
        <f t="shared" si="7"/>
        <v>Primary</v>
      </c>
      <c r="BL45" s="13" t="str">
        <f t="shared" si="39"/>
        <v/>
      </c>
      <c r="BM45" t="str">
        <f>'CBB ESPN'!BC45</f>
        <v/>
      </c>
      <c r="BN45" t="str">
        <f>'CBB ESPN'!BA45</f>
        <v/>
      </c>
      <c r="BO45" t="str">
        <f>'CBB ESPN'!BB45</f>
        <v/>
      </c>
    </row>
    <row r="46" spans="1:67">
      <c r="A46" t="str">
        <f>'CBB ESPN'!M46</f>
        <v>California</v>
      </c>
      <c r="B46" t="s">
        <v>251</v>
      </c>
      <c r="C46">
        <v>52</v>
      </c>
      <c r="E46" t="str">
        <f>IF(ISERROR(INDEX($B$4:$B$999,MATCH('CBB ESPN'!S45,'CBB Games'!$A$4:$A$999,0)))*1=1,"",INDEX('CBB Games'!$B$4:$B$999,MATCH('CBB ESPN'!S45,'CBB Games'!$A$4:$A$999,0)))</f>
        <v/>
      </c>
      <c r="F46" t="str">
        <f>IF(ISERROR(INDEX($B$4:$B$999,MATCH('CBB ESPN'!T45,'CBB Games'!$A$4:$A$999,0)))*1=1,"",INDEX('CBB Games'!$B$4:$B$999,MATCH('CBB ESPN'!T45,'CBB Games'!$A$4:$A$999,0)))</f>
        <v/>
      </c>
      <c r="G46" t="s">
        <v>62</v>
      </c>
      <c r="H46" t="str">
        <f>IF(ISERROR(INDEX($C$4:$C$999,MATCH('CBB ESPN'!S45,'CBB Games'!$A$4:$A$999,0)))*1=1,"",INDEX('CBB Games'!$C$4:$C$999,MATCH('CBB ESPN'!S45,'CBB Games'!$A$4:$A$999,0)))</f>
        <v/>
      </c>
      <c r="I46" t="str">
        <f>IF(ISERROR(INDEX($C$4:$C$999,MATCH('CBB ESPN'!T45,'CBB Games'!$A$4:$A$999,0)))*1=1,"",INDEX('CBB Games'!$C$4:$C$999,MATCH('CBB ESPN'!T45,'CBB Games'!$A$4:$A$999,0)))</f>
        <v/>
      </c>
      <c r="K46" t="str">
        <f>IF('CBB ESPN'!$AA45="Flip",'CBB Games'!F46,'CBB Games'!E46)</f>
        <v/>
      </c>
      <c r="L46" t="str">
        <f>IF('CBB ESPN'!$AA45="Flip",'CBB Games'!E46,'CBB Games'!F46)</f>
        <v/>
      </c>
      <c r="N46" t="str">
        <f>IF('CBB ESPN'!$AA45="Flip",'CBB Games'!I46,'CBB Games'!H46)</f>
        <v/>
      </c>
      <c r="O46" t="str">
        <f>IF('CBB ESPN'!$AA45="Flip",'CBB Games'!H46,'CBB Games'!I46)</f>
        <v/>
      </c>
      <c r="Q46" t="str">
        <f t="shared" si="9"/>
        <v xml:space="preserve"> v </v>
      </c>
      <c r="S46" t="str">
        <f t="shared" si="10"/>
        <v xml:space="preserve"> v </v>
      </c>
      <c r="T46" s="13" t="s">
        <v>62</v>
      </c>
      <c r="V46" s="136" t="str">
        <f>IF(ISNUMBER(SEARCH('CBB Games'!$V$3,'CBB ESPN'!Y45)),"InPlay","")</f>
        <v/>
      </c>
      <c r="W46" s="13" t="str">
        <f>IF($V46="","",'CBB ESPN'!Z45)</f>
        <v/>
      </c>
      <c r="X46" s="135" t="str">
        <f>IF('CBB ESPN'!$Y45="Y",'CBB ESPN'!U45,"")</f>
        <v/>
      </c>
      <c r="Y46" s="137" t="str">
        <f>IF('CBB ESPN'!$Y45="Y",'CBB Games'!Q46,"")</f>
        <v/>
      </c>
      <c r="Z46" s="13" t="str">
        <f t="shared" si="33"/>
        <v/>
      </c>
      <c r="AA46" s="13" t="str">
        <f>IF('CBB ESPN'!$Y45="Y",'CBB Games'!S46,"")</f>
        <v/>
      </c>
      <c r="AB46" s="13" t="str">
        <f t="shared" si="34"/>
        <v/>
      </c>
      <c r="AD46" s="13" t="str">
        <f t="shared" si="0"/>
        <v/>
      </c>
      <c r="AE46" s="13" t="str">
        <f t="shared" si="13"/>
        <v/>
      </c>
      <c r="AF46" s="135" t="str">
        <f t="shared" si="14"/>
        <v/>
      </c>
      <c r="AG46" s="137" t="str">
        <f t="shared" si="15"/>
        <v/>
      </c>
      <c r="AH46" s="13" t="str">
        <f t="shared" si="16"/>
        <v/>
      </c>
      <c r="AI46" s="13" t="str">
        <f t="shared" si="17"/>
        <v/>
      </c>
      <c r="AJ46" s="13" t="str">
        <f t="shared" si="18"/>
        <v/>
      </c>
      <c r="AK46" s="13" t="str">
        <f t="shared" si="35"/>
        <v/>
      </c>
      <c r="AL46" s="13" t="str">
        <f t="shared" si="36"/>
        <v/>
      </c>
      <c r="AM46" t="str">
        <f>'CBB ESPN'!AM46</f>
        <v/>
      </c>
      <c r="AN46" t="str">
        <f>'CBB ESPN'!AK46</f>
        <v/>
      </c>
      <c r="AO46" t="str">
        <f>'CBB ESPN'!AL46</f>
        <v/>
      </c>
      <c r="AQ46" s="13" t="str">
        <f t="shared" si="19"/>
        <v/>
      </c>
      <c r="AR46" s="13" t="str">
        <f t="shared" si="20"/>
        <v/>
      </c>
      <c r="AS46" s="135" t="str">
        <f t="shared" si="21"/>
        <v/>
      </c>
      <c r="AT46" s="138" t="str">
        <f t="shared" si="22"/>
        <v/>
      </c>
      <c r="AU46" s="13" t="str">
        <f t="shared" si="23"/>
        <v/>
      </c>
      <c r="AV46" s="13" t="str">
        <f t="shared" si="24"/>
        <v/>
      </c>
      <c r="AW46" s="13" t="str">
        <f t="shared" si="25"/>
        <v/>
      </c>
      <c r="AX46" s="13" t="str">
        <f t="shared" si="37"/>
        <v/>
      </c>
      <c r="AY46" s="13" t="str">
        <f t="shared" si="38"/>
        <v/>
      </c>
      <c r="AZ46" t="str">
        <f>'CBB ESPN'!AU46</f>
        <v/>
      </c>
      <c r="BA46" t="str">
        <f>'CBB ESPN'!AS46</f>
        <v/>
      </c>
      <c r="BB46" t="str">
        <f>'CBB ESPN'!AT46</f>
        <v/>
      </c>
      <c r="BD46" s="13" t="str">
        <f t="shared" si="26"/>
        <v/>
      </c>
      <c r="BE46" s="13" t="str">
        <f t="shared" si="27"/>
        <v/>
      </c>
      <c r="BF46" s="135" t="str">
        <f t="shared" si="28"/>
        <v/>
      </c>
      <c r="BG46" s="138" t="str">
        <f t="shared" si="29"/>
        <v/>
      </c>
      <c r="BH46" s="13" t="str">
        <f t="shared" si="30"/>
        <v/>
      </c>
      <c r="BI46" s="13" t="str">
        <f t="shared" si="32"/>
        <v/>
      </c>
      <c r="BJ46" s="13" t="str">
        <f t="shared" si="31"/>
        <v/>
      </c>
      <c r="BK46" s="13" t="str">
        <f t="shared" si="7"/>
        <v/>
      </c>
      <c r="BL46" s="13" t="str">
        <f t="shared" si="39"/>
        <v/>
      </c>
      <c r="BM46" t="str">
        <f>'CBB ESPN'!BC46</f>
        <v/>
      </c>
      <c r="BN46" t="str">
        <f>'CBB ESPN'!BA46</f>
        <v/>
      </c>
      <c r="BO46" t="str">
        <f>'CBB ESPN'!BB46</f>
        <v/>
      </c>
    </row>
    <row r="47" spans="1:67">
      <c r="A47" t="str">
        <f>'CBB ESPN'!M47</f>
        <v>California Baptist</v>
      </c>
      <c r="B47" t="s">
        <v>1253</v>
      </c>
      <c r="C47">
        <v>154</v>
      </c>
      <c r="E47" t="str">
        <f>IF(ISERROR(INDEX($B$4:$B$999,MATCH('CBB ESPN'!S46,'CBB Games'!$A$4:$A$999,0)))*1=1,"",INDEX('CBB Games'!$B$4:$B$999,MATCH('CBB ESPN'!S46,'CBB Games'!$A$4:$A$999,0)))</f>
        <v>Louisiana Lafayette</v>
      </c>
      <c r="F47" t="str">
        <f>IF(ISERROR(INDEX($B$4:$B$999,MATCH('CBB ESPN'!T46,'CBB Games'!$A$4:$A$999,0)))*1=1,"",INDEX('CBB Games'!$B$4:$B$999,MATCH('CBB ESPN'!T46,'CBB Games'!$A$4:$A$999,0)))</f>
        <v>Indiana</v>
      </c>
      <c r="G47" t="s">
        <v>62</v>
      </c>
      <c r="H47">
        <f>IF(ISERROR(INDEX($C$4:$C$999,MATCH('CBB ESPN'!S46,'CBB Games'!$A$4:$A$999,0)))*1=1,"",INDEX('CBB Games'!$C$4:$C$999,MATCH('CBB ESPN'!S46,'CBB Games'!$A$4:$A$999,0)))</f>
        <v>415</v>
      </c>
      <c r="I47">
        <f>IF(ISERROR(INDEX($C$4:$C$999,MATCH('CBB ESPN'!T46,'CBB Games'!$A$4:$A$999,0)))*1=1,"",INDEX('CBB Games'!$C$4:$C$999,MATCH('CBB ESPN'!T46,'CBB Games'!$A$4:$A$999,0)))</f>
        <v>185</v>
      </c>
      <c r="K47" t="str">
        <f>IF('CBB ESPN'!$AA46="Flip",'CBB Games'!F47,'CBB Games'!E47)</f>
        <v>Louisiana Lafayette</v>
      </c>
      <c r="L47" t="str">
        <f>IF('CBB ESPN'!$AA46="Flip",'CBB Games'!E47,'CBB Games'!F47)</f>
        <v>Indiana</v>
      </c>
      <c r="N47">
        <f>IF('CBB ESPN'!$AA46="Flip",'CBB Games'!I47,'CBB Games'!H47)</f>
        <v>415</v>
      </c>
      <c r="O47">
        <f>IF('CBB ESPN'!$AA46="Flip",'CBB Games'!H47,'CBB Games'!I47)</f>
        <v>185</v>
      </c>
      <c r="Q47" t="str">
        <f t="shared" si="9"/>
        <v>Louisiana Lafayette v Indiana</v>
      </c>
      <c r="S47" t="str">
        <f t="shared" si="10"/>
        <v>415 v 185</v>
      </c>
      <c r="T47" s="13" t="s">
        <v>62</v>
      </c>
      <c r="V47" s="136" t="str">
        <f>IF(ISNUMBER(SEARCH('CBB Games'!$V$3,'CBB ESPN'!Y46)),"InPlay","")</f>
        <v>InPlay</v>
      </c>
      <c r="W47" s="13">
        <f>IF($V47="","",'CBB ESPN'!Z46)</f>
        <v>723</v>
      </c>
      <c r="X47" s="135">
        <f>IF('CBB ESPN'!$Y46="Y",'CBB ESPN'!U46,"")</f>
        <v>0.6875</v>
      </c>
      <c r="Y47" s="137" t="str">
        <f>IF('CBB ESPN'!$Y46="Y",'CBB Games'!Q47,"")</f>
        <v>Louisiana Lafayette v Indiana</v>
      </c>
      <c r="Z47" s="13" t="str">
        <f t="shared" si="33"/>
        <v>College BK</v>
      </c>
      <c r="AA47" s="13" t="str">
        <f>IF('CBB ESPN'!$Y46="Y",'CBB Games'!S47,"")</f>
        <v>415 v 185</v>
      </c>
      <c r="AB47" s="13" t="str">
        <f t="shared" si="34"/>
        <v>Primary</v>
      </c>
      <c r="AD47" s="13" t="str">
        <f t="shared" si="0"/>
        <v>InPlay</v>
      </c>
      <c r="AE47" s="13">
        <f t="shared" si="13"/>
        <v>723</v>
      </c>
      <c r="AF47" s="135">
        <f t="shared" si="14"/>
        <v>0.6875</v>
      </c>
      <c r="AG47" s="137" t="str">
        <f t="shared" si="15"/>
        <v>Louisiana Lafayette v Indiana</v>
      </c>
      <c r="AH47" s="13" t="str">
        <f t="shared" si="16"/>
        <v>College BK</v>
      </c>
      <c r="AI47" s="13" t="str">
        <f t="shared" si="17"/>
        <v>415 v 185</v>
      </c>
      <c r="AJ47" s="13" t="str">
        <f t="shared" si="18"/>
        <v>Primary</v>
      </c>
      <c r="AK47" s="13" t="str">
        <f t="shared" si="35"/>
        <v>Primary</v>
      </c>
      <c r="AL47" s="13" t="str">
        <f t="shared" si="36"/>
        <v/>
      </c>
      <c r="AM47" t="str">
        <f>'CBB ESPN'!AM47</f>
        <v/>
      </c>
      <c r="AN47" t="str">
        <f>'CBB ESPN'!AK47</f>
        <v/>
      </c>
      <c r="AO47" t="str">
        <f>'CBB ESPN'!AL47</f>
        <v/>
      </c>
      <c r="AQ47" s="13" t="str">
        <f t="shared" si="19"/>
        <v>InPlay</v>
      </c>
      <c r="AR47" s="13">
        <f t="shared" si="20"/>
        <v>723</v>
      </c>
      <c r="AS47" s="135">
        <f t="shared" si="21"/>
        <v>0.6875</v>
      </c>
      <c r="AT47" s="138" t="str">
        <f t="shared" si="22"/>
        <v>Louisiana Lafayette v Indiana</v>
      </c>
      <c r="AU47" s="13" t="str">
        <f t="shared" si="23"/>
        <v>College BK</v>
      </c>
      <c r="AV47" s="13" t="str">
        <f t="shared" si="24"/>
        <v>415 v 185</v>
      </c>
      <c r="AW47" s="13" t="str">
        <f t="shared" si="25"/>
        <v>Primary</v>
      </c>
      <c r="AX47" s="13" t="str">
        <f t="shared" si="37"/>
        <v>Primary</v>
      </c>
      <c r="AY47" s="13" t="str">
        <f t="shared" si="38"/>
        <v/>
      </c>
      <c r="AZ47" t="str">
        <f>'CBB ESPN'!AU47</f>
        <v/>
      </c>
      <c r="BA47" t="str">
        <f>'CBB ESPN'!AS47</f>
        <v/>
      </c>
      <c r="BB47" t="str">
        <f>'CBB ESPN'!AT47</f>
        <v/>
      </c>
      <c r="BD47" s="13" t="str">
        <f t="shared" si="26"/>
        <v>InPlay</v>
      </c>
      <c r="BE47" s="13">
        <f t="shared" si="27"/>
        <v>723</v>
      </c>
      <c r="BF47" s="135">
        <f t="shared" si="28"/>
        <v>0.6875</v>
      </c>
      <c r="BG47" s="138" t="str">
        <f t="shared" si="29"/>
        <v>Louisiana Lafayette v Indiana</v>
      </c>
      <c r="BH47" s="13" t="str">
        <f t="shared" si="30"/>
        <v>College BK</v>
      </c>
      <c r="BI47" s="13" t="str">
        <f t="shared" si="32"/>
        <v>415 v 185</v>
      </c>
      <c r="BJ47" s="13" t="str">
        <f t="shared" si="31"/>
        <v>Primary</v>
      </c>
      <c r="BK47" s="13" t="str">
        <f t="shared" si="7"/>
        <v>Primary</v>
      </c>
      <c r="BL47" s="13" t="str">
        <f t="shared" si="39"/>
        <v/>
      </c>
      <c r="BM47" t="str">
        <f>'CBB ESPN'!BC47</f>
        <v/>
      </c>
      <c r="BN47" t="str">
        <f>'CBB ESPN'!BA47</f>
        <v/>
      </c>
      <c r="BO47" t="str">
        <f>'CBB ESPN'!BB47</f>
        <v/>
      </c>
    </row>
    <row r="48" spans="1:67">
      <c r="A48" t="str">
        <f>'CBB ESPN'!M48</f>
        <v>Campbell</v>
      </c>
      <c r="B48" t="s">
        <v>1130</v>
      </c>
      <c r="C48">
        <v>53</v>
      </c>
      <c r="E48" t="str">
        <f>IF(ISERROR(INDEX($B$4:$B$999,MATCH('CBB ESPN'!S47,'CBB Games'!$A$4:$A$999,0)))*1=1,"",INDEX('CBB Games'!$B$4:$B$999,MATCH('CBB ESPN'!S47,'CBB Games'!$A$4:$A$999,0)))</f>
        <v>Northeastern</v>
      </c>
      <c r="F48" t="str">
        <f>IF(ISERROR(INDEX($B$4:$B$999,MATCH('CBB ESPN'!T47,'CBB Games'!$A$4:$A$999,0)))*1=1,"",INDEX('CBB Games'!$B$4:$B$999,MATCH('CBB ESPN'!T47,'CBB Games'!$A$4:$A$999,0)))</f>
        <v>Southern Illinois</v>
      </c>
      <c r="G48" t="s">
        <v>62</v>
      </c>
      <c r="H48">
        <f>IF(ISERROR(INDEX($C$4:$C$999,MATCH('CBB ESPN'!S47,'CBB Games'!$A$4:$A$999,0)))*1=1,"",INDEX('CBB Games'!$C$4:$C$999,MATCH('CBB ESPN'!S47,'CBB Games'!$A$4:$A$999,0)))</f>
        <v>296</v>
      </c>
      <c r="I48">
        <f>IF(ISERROR(INDEX($C$4:$C$999,MATCH('CBB ESPN'!T47,'CBB Games'!$A$4:$A$999,0)))*1=1,"",INDEX('CBB Games'!$C$4:$C$999,MATCH('CBB ESPN'!T47,'CBB Games'!$A$4:$A$999,0)))</f>
        <v>402</v>
      </c>
      <c r="K48" t="str">
        <f>IF('CBB ESPN'!$AA47="Flip",'CBB Games'!F48,'CBB Games'!E48)</f>
        <v>Northeastern</v>
      </c>
      <c r="L48" t="str">
        <f>IF('CBB ESPN'!$AA47="Flip",'CBB Games'!E48,'CBB Games'!F48)</f>
        <v>Southern Illinois</v>
      </c>
      <c r="N48">
        <f>IF('CBB ESPN'!$AA47="Flip",'CBB Games'!I48,'CBB Games'!H48)</f>
        <v>296</v>
      </c>
      <c r="O48">
        <f>IF('CBB ESPN'!$AA47="Flip",'CBB Games'!H48,'CBB Games'!I48)</f>
        <v>402</v>
      </c>
      <c r="Q48" t="str">
        <f t="shared" si="9"/>
        <v>Northeastern v Southern Illinois</v>
      </c>
      <c r="S48" t="str">
        <f t="shared" si="10"/>
        <v>296 v 402</v>
      </c>
      <c r="T48" s="13" t="s">
        <v>62</v>
      </c>
      <c r="V48" s="136" t="str">
        <f>IF(ISNUMBER(SEARCH('CBB Games'!$V$3,'CBB ESPN'!Y47)),"InPlay","")</f>
        <v/>
      </c>
      <c r="W48" s="13" t="str">
        <f>IF($V48="","",'CBB ESPN'!Z47)</f>
        <v/>
      </c>
      <c r="X48" s="135" t="str">
        <f>IF('CBB ESPN'!$Y47="Y",'CBB ESPN'!U47,"")</f>
        <v/>
      </c>
      <c r="Y48" s="137" t="str">
        <f>IF('CBB ESPN'!$Y47="Y",'CBB Games'!Q48,"")</f>
        <v/>
      </c>
      <c r="Z48" s="13" t="str">
        <f t="shared" si="33"/>
        <v/>
      </c>
      <c r="AA48" s="13" t="str">
        <f>IF('CBB ESPN'!$Y47="Y",'CBB Games'!S48,"")</f>
        <v/>
      </c>
      <c r="AB48" s="13" t="str">
        <f t="shared" si="34"/>
        <v/>
      </c>
      <c r="AD48" s="13" t="str">
        <f t="shared" si="0"/>
        <v/>
      </c>
      <c r="AE48" s="13" t="str">
        <f t="shared" si="13"/>
        <v/>
      </c>
      <c r="AF48" s="135" t="str">
        <f t="shared" si="14"/>
        <v/>
      </c>
      <c r="AG48" s="137" t="str">
        <f t="shared" si="15"/>
        <v/>
      </c>
      <c r="AH48" s="13" t="str">
        <f t="shared" si="16"/>
        <v/>
      </c>
      <c r="AI48" s="13" t="str">
        <f t="shared" si="17"/>
        <v/>
      </c>
      <c r="AJ48" s="13" t="str">
        <f t="shared" si="18"/>
        <v/>
      </c>
      <c r="AK48" s="13" t="str">
        <f t="shared" si="35"/>
        <v/>
      </c>
      <c r="AL48" s="13" t="str">
        <f t="shared" si="36"/>
        <v/>
      </c>
      <c r="AM48" t="str">
        <f>'CBB ESPN'!AM48</f>
        <v/>
      </c>
      <c r="AN48" t="str">
        <f>'CBB ESPN'!AK48</f>
        <v/>
      </c>
      <c r="AO48" t="str">
        <f>'CBB ESPN'!AL48</f>
        <v/>
      </c>
      <c r="AQ48" s="13" t="str">
        <f t="shared" si="19"/>
        <v/>
      </c>
      <c r="AR48" s="13" t="str">
        <f t="shared" si="20"/>
        <v/>
      </c>
      <c r="AS48" s="135" t="str">
        <f t="shared" si="21"/>
        <v/>
      </c>
      <c r="AT48" s="138" t="str">
        <f t="shared" si="22"/>
        <v/>
      </c>
      <c r="AU48" s="13" t="str">
        <f t="shared" si="23"/>
        <v/>
      </c>
      <c r="AV48" s="13" t="str">
        <f t="shared" si="24"/>
        <v/>
      </c>
      <c r="AW48" s="13" t="str">
        <f t="shared" si="25"/>
        <v/>
      </c>
      <c r="AX48" s="13" t="str">
        <f t="shared" si="37"/>
        <v>DO NOT MAP</v>
      </c>
      <c r="AY48" s="13" t="str">
        <f t="shared" si="38"/>
        <v>DO NOT MAP</v>
      </c>
      <c r="AZ48" t="str">
        <f>'CBB ESPN'!AU48</f>
        <v/>
      </c>
      <c r="BA48" t="str">
        <f>'CBB ESPN'!AS48</f>
        <v/>
      </c>
      <c r="BB48" t="str">
        <f>'CBB ESPN'!AT48</f>
        <v>Team IL</v>
      </c>
      <c r="BD48" s="13" t="str">
        <f t="shared" si="26"/>
        <v/>
      </c>
      <c r="BE48" s="13" t="str">
        <f t="shared" si="27"/>
        <v/>
      </c>
      <c r="BF48" s="135" t="str">
        <f t="shared" si="28"/>
        <v/>
      </c>
      <c r="BG48" s="138" t="str">
        <f t="shared" si="29"/>
        <v/>
      </c>
      <c r="BH48" s="13" t="str">
        <f t="shared" si="30"/>
        <v/>
      </c>
      <c r="BI48" s="13" t="str">
        <f t="shared" si="32"/>
        <v/>
      </c>
      <c r="BJ48" s="13" t="str">
        <f t="shared" si="31"/>
        <v/>
      </c>
      <c r="BK48" s="13" t="str">
        <f t="shared" si="7"/>
        <v/>
      </c>
      <c r="BL48" s="13" t="str">
        <f t="shared" si="39"/>
        <v/>
      </c>
      <c r="BM48" t="str">
        <f>'CBB ESPN'!BC48</f>
        <v/>
      </c>
      <c r="BN48" t="str">
        <f>'CBB ESPN'!BA48</f>
        <v/>
      </c>
      <c r="BO48" t="str">
        <f>'CBB ESPN'!BB48</f>
        <v/>
      </c>
    </row>
    <row r="49" spans="1:67">
      <c r="A49" t="str">
        <f>'CBB ESPN'!M49</f>
        <v>Canisius</v>
      </c>
      <c r="B49" t="s">
        <v>912</v>
      </c>
      <c r="C49">
        <v>54</v>
      </c>
      <c r="E49" t="str">
        <f>IF(ISERROR(INDEX($B$4:$B$999,MATCH('CBB ESPN'!S48,'CBB Games'!$A$4:$A$999,0)))*1=1,"",INDEX('CBB Games'!$B$4:$B$999,MATCH('CBB ESPN'!S48,'CBB Games'!$A$4:$A$999,0)))</f>
        <v>SMU</v>
      </c>
      <c r="F49" t="str">
        <f>IF(ISERROR(INDEX($B$4:$B$999,MATCH('CBB ESPN'!T48,'CBB Games'!$A$4:$A$999,0)))*1=1,"",INDEX('CBB Games'!$B$4:$B$999,MATCH('CBB ESPN'!T48,'CBB Games'!$A$4:$A$999,0)))</f>
        <v>Missouri</v>
      </c>
      <c r="G49" t="s">
        <v>62</v>
      </c>
      <c r="H49">
        <f>IF(ISERROR(INDEX($C$4:$C$999,MATCH('CBB ESPN'!S48,'CBB Games'!$A$4:$A$999,0)))*1=1,"",INDEX('CBB Games'!$C$4:$C$999,MATCH('CBB ESPN'!S48,'CBB Games'!$A$4:$A$999,0)))</f>
        <v>418</v>
      </c>
      <c r="I49">
        <f>IF(ISERROR(INDEX($C$4:$C$999,MATCH('CBB ESPN'!T48,'CBB Games'!$A$4:$A$999,0)))*1=1,"",INDEX('CBB Games'!$C$4:$C$999,MATCH('CBB ESPN'!T48,'CBB Games'!$A$4:$A$999,0)))</f>
        <v>271</v>
      </c>
      <c r="K49" t="str">
        <f>IF('CBB ESPN'!$AA48="Flip",'CBB Games'!F49,'CBB Games'!E49)</f>
        <v>SMU</v>
      </c>
      <c r="L49" t="str">
        <f>IF('CBB ESPN'!$AA48="Flip",'CBB Games'!E49,'CBB Games'!F49)</f>
        <v>Missouri</v>
      </c>
      <c r="N49">
        <f>IF('CBB ESPN'!$AA48="Flip",'CBB Games'!I49,'CBB Games'!H49)</f>
        <v>418</v>
      </c>
      <c r="O49">
        <f>IF('CBB ESPN'!$AA48="Flip",'CBB Games'!H49,'CBB Games'!I49)</f>
        <v>271</v>
      </c>
      <c r="Q49" t="str">
        <f t="shared" si="9"/>
        <v>SMU v Missouri</v>
      </c>
      <c r="S49" t="str">
        <f t="shared" si="10"/>
        <v>418 v 271</v>
      </c>
      <c r="T49" s="13" t="s">
        <v>62</v>
      </c>
      <c r="V49" s="136" t="str">
        <f>IF(ISNUMBER(SEARCH('CBB Games'!$V$3,'CBB ESPN'!Y48)),"InPlay","")</f>
        <v>InPlay</v>
      </c>
      <c r="W49" s="13">
        <f>IF($V49="","",'CBB ESPN'!Z48)</f>
        <v>757</v>
      </c>
      <c r="X49" s="135">
        <f>IF('CBB ESPN'!$Y48="Y",'CBB ESPN'!U48,"")</f>
        <v>0.70833333333333337</v>
      </c>
      <c r="Y49" s="137" t="str">
        <f>IF('CBB ESPN'!$Y48="Y",'CBB Games'!Q49,"")</f>
        <v>SMU v Missouri</v>
      </c>
      <c r="Z49" s="13" t="str">
        <f t="shared" si="33"/>
        <v>College BK</v>
      </c>
      <c r="AA49" s="13" t="str">
        <f>IF('CBB ESPN'!$Y48="Y",'CBB Games'!S49,"")</f>
        <v>418 v 271</v>
      </c>
      <c r="AB49" s="13" t="str">
        <f t="shared" si="34"/>
        <v>Primary</v>
      </c>
      <c r="AD49" s="13" t="str">
        <f t="shared" si="0"/>
        <v>InPlay</v>
      </c>
      <c r="AE49" s="13">
        <f t="shared" si="13"/>
        <v>757</v>
      </c>
      <c r="AF49" s="135">
        <f t="shared" si="14"/>
        <v>0.70833333333333337</v>
      </c>
      <c r="AG49" s="137" t="str">
        <f t="shared" si="15"/>
        <v>SMU v Missouri</v>
      </c>
      <c r="AH49" s="13" t="str">
        <f t="shared" si="16"/>
        <v>College BK</v>
      </c>
      <c r="AI49" s="13" t="str">
        <f t="shared" si="17"/>
        <v>418 v 271</v>
      </c>
      <c r="AJ49" s="13" t="str">
        <f t="shared" si="18"/>
        <v>Primary</v>
      </c>
      <c r="AK49" s="13" t="str">
        <f t="shared" si="35"/>
        <v>Primary</v>
      </c>
      <c r="AL49" s="13" t="str">
        <f t="shared" si="36"/>
        <v/>
      </c>
      <c r="AM49" t="str">
        <f>'CBB ESPN'!AM49</f>
        <v/>
      </c>
      <c r="AN49" t="str">
        <f>'CBB ESPN'!AK49</f>
        <v/>
      </c>
      <c r="AO49" t="str">
        <f>'CBB ESPN'!AL49</f>
        <v/>
      </c>
      <c r="AQ49" s="13" t="str">
        <f t="shared" si="19"/>
        <v>InPlay</v>
      </c>
      <c r="AR49" s="13">
        <f t="shared" si="20"/>
        <v>757</v>
      </c>
      <c r="AS49" s="135">
        <f t="shared" si="21"/>
        <v>0.70833333333333337</v>
      </c>
      <c r="AT49" s="138" t="str">
        <f t="shared" si="22"/>
        <v>SMU v Missouri</v>
      </c>
      <c r="AU49" s="13" t="str">
        <f t="shared" si="23"/>
        <v>College BK</v>
      </c>
      <c r="AV49" s="13" t="str">
        <f t="shared" si="24"/>
        <v>418 v 271</v>
      </c>
      <c r="AW49" s="13" t="str">
        <f t="shared" si="25"/>
        <v>Primary</v>
      </c>
      <c r="AX49" s="13" t="str">
        <f t="shared" si="37"/>
        <v>Primary</v>
      </c>
      <c r="AY49" s="13" t="str">
        <f t="shared" si="38"/>
        <v/>
      </c>
      <c r="AZ49" t="str">
        <f>'CBB ESPN'!AU49</f>
        <v/>
      </c>
      <c r="BA49" t="str">
        <f>'CBB ESPN'!AS49</f>
        <v/>
      </c>
      <c r="BB49" t="str">
        <f>'CBB ESPN'!AT49</f>
        <v/>
      </c>
      <c r="BD49" s="13" t="str">
        <f t="shared" si="26"/>
        <v>InPlay</v>
      </c>
      <c r="BE49" s="13">
        <f t="shared" si="27"/>
        <v>757</v>
      </c>
      <c r="BF49" s="135">
        <f t="shared" si="28"/>
        <v>0.70833333333333337</v>
      </c>
      <c r="BG49" s="138" t="str">
        <f t="shared" si="29"/>
        <v>SMU v Missouri</v>
      </c>
      <c r="BH49" s="13" t="str">
        <f t="shared" si="30"/>
        <v>College BK</v>
      </c>
      <c r="BI49" s="13" t="str">
        <f t="shared" si="32"/>
        <v>418 v 271</v>
      </c>
      <c r="BJ49" s="13" t="str">
        <f t="shared" si="31"/>
        <v>Primary</v>
      </c>
      <c r="BK49" s="13" t="str">
        <f t="shared" si="7"/>
        <v>Primary</v>
      </c>
      <c r="BL49" s="13" t="str">
        <f t="shared" si="39"/>
        <v/>
      </c>
      <c r="BM49" t="str">
        <f>'CBB ESPN'!BC49</f>
        <v/>
      </c>
      <c r="BN49" t="str">
        <f>'CBB ESPN'!BA49</f>
        <v/>
      </c>
      <c r="BO49" t="str">
        <f>'CBB ESPN'!BB49</f>
        <v/>
      </c>
    </row>
    <row r="50" spans="1:67">
      <c r="A50" t="str">
        <f>'CBB ESPN'!M50</f>
        <v>Central Connecticut</v>
      </c>
      <c r="B50" t="s">
        <v>1254</v>
      </c>
      <c r="C50">
        <v>55</v>
      </c>
      <c r="E50" t="str">
        <f>IF(ISERROR(INDEX($B$4:$B$999,MATCH('CBB ESPN'!S49,'CBB Games'!$A$4:$A$999,0)))*1=1,"",INDEX('CBB Games'!$B$4:$B$999,MATCH('CBB ESPN'!S49,'CBB Games'!$A$4:$A$999,0)))</f>
        <v>Florida A&amp;M</v>
      </c>
      <c r="F50" t="str">
        <f>IF(ISERROR(INDEX($B$4:$B$999,MATCH('CBB ESPN'!T49,'CBB Games'!$A$4:$A$999,0)))*1=1,"",INDEX('CBB Games'!$B$4:$B$999,MATCH('CBB ESPN'!T49,'CBB Games'!$A$4:$A$999,0)))</f>
        <v>Miami Florida</v>
      </c>
      <c r="G50" t="s">
        <v>62</v>
      </c>
      <c r="H50">
        <f>IF(ISERROR(INDEX($C$4:$C$999,MATCH('CBB ESPN'!S49,'CBB Games'!$A$4:$A$999,0)))*1=1,"",INDEX('CBB Games'!$C$4:$C$999,MATCH('CBB ESPN'!S49,'CBB Games'!$A$4:$A$999,0)))</f>
        <v>125</v>
      </c>
      <c r="I50">
        <f>IF(ISERROR(INDEX($C$4:$C$999,MATCH('CBB ESPN'!T49,'CBB Games'!$A$4:$A$999,0)))*1=1,"",INDEX('CBB Games'!$C$4:$C$999,MATCH('CBB ESPN'!T49,'CBB Games'!$A$4:$A$999,0)))</f>
        <v>263</v>
      </c>
      <c r="K50" t="str">
        <f>IF('CBB ESPN'!$AA49="Flip",'CBB Games'!F50,'CBB Games'!E50)</f>
        <v>Florida A&amp;M</v>
      </c>
      <c r="L50" t="str">
        <f>IF('CBB ESPN'!$AA49="Flip",'CBB Games'!E50,'CBB Games'!F50)</f>
        <v>Miami Florida</v>
      </c>
      <c r="N50">
        <f>IF('CBB ESPN'!$AA49="Flip",'CBB Games'!I50,'CBB Games'!H50)</f>
        <v>125</v>
      </c>
      <c r="O50">
        <f>IF('CBB ESPN'!$AA49="Flip",'CBB Games'!H50,'CBB Games'!I50)</f>
        <v>263</v>
      </c>
      <c r="Q50" t="str">
        <f t="shared" si="9"/>
        <v>Florida A&amp;M v Miami Florida</v>
      </c>
      <c r="S50" t="str">
        <f t="shared" si="10"/>
        <v>125 v 263</v>
      </c>
      <c r="T50" s="13" t="s">
        <v>62</v>
      </c>
      <c r="V50" s="136" t="str">
        <f>IF(ISNUMBER(SEARCH('CBB Games'!$V$3,'CBB ESPN'!Y49)),"InPlay","")</f>
        <v>InPlay</v>
      </c>
      <c r="W50" s="13" t="str">
        <f>IF($V50="","",'CBB ESPN'!Z49)</f>
        <v>Extra</v>
      </c>
      <c r="X50" s="135">
        <f>IF('CBB ESPN'!$Y49="Y",'CBB ESPN'!U49,"")</f>
        <v>0.70833333333333337</v>
      </c>
      <c r="Y50" s="137" t="str">
        <f>IF('CBB ESPN'!$Y49="Y",'CBB Games'!Q50,"")</f>
        <v>Florida A&amp;M v Miami Florida</v>
      </c>
      <c r="Z50" s="13" t="str">
        <f t="shared" si="33"/>
        <v>College BK</v>
      </c>
      <c r="AA50" s="13" t="str">
        <f>IF('CBB ESPN'!$Y49="Y",'CBB Games'!S50,"")</f>
        <v>125 v 263</v>
      </c>
      <c r="AB50" s="13" t="str">
        <f t="shared" si="34"/>
        <v>Primary</v>
      </c>
      <c r="AD50" s="13" t="str">
        <f t="shared" si="0"/>
        <v>InPlay</v>
      </c>
      <c r="AE50" s="13" t="str">
        <f t="shared" si="13"/>
        <v>Extra</v>
      </c>
      <c r="AF50" s="135">
        <f t="shared" si="14"/>
        <v>0.70833333333333337</v>
      </c>
      <c r="AG50" s="137" t="str">
        <f t="shared" si="15"/>
        <v>Florida A&amp;M v Miami Florida</v>
      </c>
      <c r="AH50" s="13" t="str">
        <f t="shared" si="16"/>
        <v>College BK</v>
      </c>
      <c r="AI50" s="13" t="str">
        <f t="shared" si="17"/>
        <v>125 v 263</v>
      </c>
      <c r="AJ50" s="13" t="str">
        <f t="shared" si="18"/>
        <v>Primary</v>
      </c>
      <c r="AK50" s="13" t="str">
        <f t="shared" si="35"/>
        <v>Primary</v>
      </c>
      <c r="AL50" s="13" t="str">
        <f t="shared" si="36"/>
        <v/>
      </c>
      <c r="AM50" t="str">
        <f>'CBB ESPN'!AM50</f>
        <v/>
      </c>
      <c r="AN50" t="str">
        <f>'CBB ESPN'!AK50</f>
        <v/>
      </c>
      <c r="AO50" t="str">
        <f>'CBB ESPN'!AL50</f>
        <v/>
      </c>
      <c r="AQ50" s="13" t="str">
        <f t="shared" si="19"/>
        <v>InPlay</v>
      </c>
      <c r="AR50" s="13" t="str">
        <f t="shared" si="20"/>
        <v>Extra</v>
      </c>
      <c r="AS50" s="135">
        <f t="shared" si="21"/>
        <v>0.70833333333333337</v>
      </c>
      <c r="AT50" s="138" t="str">
        <f t="shared" si="22"/>
        <v>Florida A&amp;M v Miami Florida</v>
      </c>
      <c r="AU50" s="13" t="str">
        <f t="shared" si="23"/>
        <v>College BK</v>
      </c>
      <c r="AV50" s="13" t="str">
        <f t="shared" si="24"/>
        <v>125 v 263</v>
      </c>
      <c r="AW50" s="13" t="str">
        <f t="shared" si="25"/>
        <v>Primary</v>
      </c>
      <c r="AX50" s="13" t="str">
        <f t="shared" si="37"/>
        <v>Primary</v>
      </c>
      <c r="AY50" s="13" t="str">
        <f t="shared" si="38"/>
        <v/>
      </c>
      <c r="AZ50" t="str">
        <f>'CBB ESPN'!AU50</f>
        <v/>
      </c>
      <c r="BA50" t="str">
        <f>'CBB ESPN'!AS50</f>
        <v/>
      </c>
      <c r="BB50" t="str">
        <f>'CBB ESPN'!AT50</f>
        <v/>
      </c>
      <c r="BD50" s="13" t="str">
        <f t="shared" si="26"/>
        <v>InPlay</v>
      </c>
      <c r="BE50" s="13" t="str">
        <f t="shared" si="27"/>
        <v>Extra</v>
      </c>
      <c r="BF50" s="135">
        <f t="shared" si="28"/>
        <v>0.70833333333333337</v>
      </c>
      <c r="BG50" s="138" t="str">
        <f t="shared" si="29"/>
        <v>Florida A&amp;M v Miami Florida</v>
      </c>
      <c r="BH50" s="13" t="str">
        <f t="shared" si="30"/>
        <v>College BK</v>
      </c>
      <c r="BI50" s="13" t="str">
        <f t="shared" si="32"/>
        <v>125 v 263</v>
      </c>
      <c r="BJ50" s="13" t="str">
        <f t="shared" si="31"/>
        <v>Primary</v>
      </c>
      <c r="BK50" s="13" t="str">
        <f t="shared" si="7"/>
        <v>Primary</v>
      </c>
      <c r="BL50" s="13" t="str">
        <f t="shared" si="39"/>
        <v/>
      </c>
      <c r="BM50" t="str">
        <f>'CBB ESPN'!BC50</f>
        <v/>
      </c>
      <c r="BN50" t="str">
        <f>'CBB ESPN'!BA50</f>
        <v/>
      </c>
      <c r="BO50" t="str">
        <f>'CBB ESPN'!BB50</f>
        <v/>
      </c>
    </row>
    <row r="51" spans="1:67">
      <c r="A51" t="str">
        <f>'CBB ESPN'!M51</f>
        <v>Centenary</v>
      </c>
      <c r="B51" t="s">
        <v>1255</v>
      </c>
      <c r="C51">
        <v>58</v>
      </c>
      <c r="E51" t="str">
        <f>IF(ISERROR(INDEX($B$4:$B$999,MATCH('CBB ESPN'!S50,'CBB Games'!$A$4:$A$999,0)))*1=1,"",INDEX('CBB Games'!$B$4:$B$999,MATCH('CBB ESPN'!S50,'CBB Games'!$A$4:$A$999,0)))</f>
        <v>Indiana State</v>
      </c>
      <c r="F51" t="str">
        <f>IF(ISERROR(INDEX($B$4:$B$999,MATCH('CBB ESPN'!T50,'CBB Games'!$A$4:$A$999,0)))*1=1,"",INDEX('CBB Games'!$B$4:$B$999,MATCH('CBB ESPN'!T50,'CBB Games'!$A$4:$A$999,0)))</f>
        <v>New Mexico State</v>
      </c>
      <c r="G51" t="s">
        <v>62</v>
      </c>
      <c r="H51">
        <f>IF(ISERROR(INDEX($C$4:$C$999,MATCH('CBB ESPN'!S50,'CBB Games'!$A$4:$A$999,0)))*1=1,"",INDEX('CBB Games'!$C$4:$C$999,MATCH('CBB ESPN'!S50,'CBB Games'!$A$4:$A$999,0)))</f>
        <v>186</v>
      </c>
      <c r="I51">
        <f>IF(ISERROR(INDEX($C$4:$C$999,MATCH('CBB ESPN'!T50,'CBB Games'!$A$4:$A$999,0)))*1=1,"",INDEX('CBB Games'!$C$4:$C$999,MATCH('CBB ESPN'!T50,'CBB Games'!$A$4:$A$999,0)))</f>
        <v>306</v>
      </c>
      <c r="K51" t="str">
        <f>IF('CBB ESPN'!$AA50="Flip",'CBB Games'!F51,'CBB Games'!E51)</f>
        <v>Indiana State</v>
      </c>
      <c r="L51" t="str">
        <f>IF('CBB ESPN'!$AA50="Flip",'CBB Games'!E51,'CBB Games'!F51)</f>
        <v>New Mexico State</v>
      </c>
      <c r="N51">
        <f>IF('CBB ESPN'!$AA50="Flip",'CBB Games'!I51,'CBB Games'!H51)</f>
        <v>186</v>
      </c>
      <c r="O51">
        <f>IF('CBB ESPN'!$AA50="Flip",'CBB Games'!H51,'CBB Games'!I51)</f>
        <v>306</v>
      </c>
      <c r="Q51" t="str">
        <f t="shared" si="9"/>
        <v>Indiana State v New Mexico State</v>
      </c>
      <c r="S51" t="str">
        <f t="shared" si="10"/>
        <v>186 v 306</v>
      </c>
      <c r="T51" s="13" t="s">
        <v>62</v>
      </c>
      <c r="V51" s="136" t="str">
        <f>IF(ISNUMBER(SEARCH('CBB Games'!$V$3,'CBB ESPN'!Y50)),"InPlay","")</f>
        <v>InPlay</v>
      </c>
      <c r="W51" s="13">
        <f>IF($V51="","",'CBB ESPN'!Z50)</f>
        <v>749</v>
      </c>
      <c r="X51" s="135">
        <f>IF('CBB ESPN'!$Y50="Y",'CBB ESPN'!U50,"")</f>
        <v>0.72916666666666663</v>
      </c>
      <c r="Y51" s="137" t="str">
        <f>IF('CBB ESPN'!$Y50="Y",'CBB Games'!Q51,"")</f>
        <v>Indiana State v New Mexico State</v>
      </c>
      <c r="Z51" s="13" t="str">
        <f t="shared" si="33"/>
        <v>College BK</v>
      </c>
      <c r="AA51" s="13" t="str">
        <f>IF('CBB ESPN'!$Y50="Y",'CBB Games'!S51,"")</f>
        <v>186 v 306</v>
      </c>
      <c r="AB51" s="13" t="str">
        <f t="shared" si="34"/>
        <v>Primary</v>
      </c>
      <c r="AD51" s="13" t="str">
        <f t="shared" si="0"/>
        <v>InPlay</v>
      </c>
      <c r="AE51" s="13">
        <f t="shared" si="13"/>
        <v>749</v>
      </c>
      <c r="AF51" s="135">
        <f t="shared" si="14"/>
        <v>0.72916666666666663</v>
      </c>
      <c r="AG51" s="137" t="str">
        <f t="shared" si="15"/>
        <v>Indiana State v New Mexico State</v>
      </c>
      <c r="AH51" s="13" t="str">
        <f t="shared" si="16"/>
        <v>College BK</v>
      </c>
      <c r="AI51" s="13" t="str">
        <f t="shared" si="17"/>
        <v>186 v 306</v>
      </c>
      <c r="AJ51" s="13" t="str">
        <f t="shared" si="18"/>
        <v>Primary</v>
      </c>
      <c r="AK51" s="13" t="str">
        <f t="shared" si="35"/>
        <v>Primary</v>
      </c>
      <c r="AL51" s="13" t="str">
        <f t="shared" si="36"/>
        <v/>
      </c>
      <c r="AM51" t="str">
        <f>'CBB ESPN'!AM51</f>
        <v/>
      </c>
      <c r="AN51" t="str">
        <f>'CBB ESPN'!AK51</f>
        <v/>
      </c>
      <c r="AO51" t="str">
        <f>'CBB ESPN'!AL51</f>
        <v/>
      </c>
      <c r="AQ51" s="13" t="str">
        <f t="shared" si="19"/>
        <v>InPlay</v>
      </c>
      <c r="AR51" s="13">
        <f t="shared" si="20"/>
        <v>749</v>
      </c>
      <c r="AS51" s="135">
        <f t="shared" si="21"/>
        <v>0.72916666666666663</v>
      </c>
      <c r="AT51" s="138" t="str">
        <f t="shared" si="22"/>
        <v>Indiana State v New Mexico State</v>
      </c>
      <c r="AU51" s="13" t="str">
        <f t="shared" si="23"/>
        <v>College BK</v>
      </c>
      <c r="AV51" s="13" t="str">
        <f t="shared" si="24"/>
        <v>186 v 306</v>
      </c>
      <c r="AW51" s="13" t="str">
        <f t="shared" si="25"/>
        <v>Primary</v>
      </c>
      <c r="AX51" s="13" t="str">
        <f t="shared" si="37"/>
        <v>Primary</v>
      </c>
      <c r="AY51" s="13" t="str">
        <f t="shared" si="38"/>
        <v/>
      </c>
      <c r="AZ51" t="str">
        <f>'CBB ESPN'!AU51</f>
        <v/>
      </c>
      <c r="BA51" t="str">
        <f>'CBB ESPN'!AS51</f>
        <v/>
      </c>
      <c r="BB51" t="str">
        <f>'CBB ESPN'!AT51</f>
        <v/>
      </c>
      <c r="BD51" s="13" t="str">
        <f t="shared" si="26"/>
        <v>InPlay</v>
      </c>
      <c r="BE51" s="13">
        <f t="shared" si="27"/>
        <v>749</v>
      </c>
      <c r="BF51" s="135">
        <f t="shared" si="28"/>
        <v>0.72916666666666663</v>
      </c>
      <c r="BG51" s="138" t="str">
        <f t="shared" si="29"/>
        <v>Indiana State v New Mexico State</v>
      </c>
      <c r="BH51" s="13" t="str">
        <f t="shared" si="30"/>
        <v>College BK</v>
      </c>
      <c r="BI51" s="13" t="str">
        <f t="shared" si="32"/>
        <v>186 v 306</v>
      </c>
      <c r="BJ51" s="13" t="str">
        <f t="shared" si="31"/>
        <v>Primary</v>
      </c>
      <c r="BK51" s="13" t="str">
        <f t="shared" si="7"/>
        <v>Primary</v>
      </c>
      <c r="BL51" s="13" t="str">
        <f t="shared" si="39"/>
        <v/>
      </c>
      <c r="BM51" t="str">
        <f>'CBB ESPN'!BC51</f>
        <v/>
      </c>
      <c r="BN51" t="str">
        <f>'CBB ESPN'!BA51</f>
        <v/>
      </c>
      <c r="BO51" t="str">
        <f>'CBB ESPN'!BB51</f>
        <v/>
      </c>
    </row>
    <row r="52" spans="1:67">
      <c r="A52" t="str">
        <f>'CBB ESPN'!M52</f>
        <v>Central Arkansas</v>
      </c>
      <c r="B52" t="s">
        <v>853</v>
      </c>
      <c r="C52">
        <v>47</v>
      </c>
      <c r="E52" t="str">
        <f>IF(ISERROR(INDEX($B$4:$B$999,MATCH('CBB ESPN'!S51,'CBB Games'!$A$4:$A$999,0)))*1=1,"",INDEX('CBB Games'!$B$4:$B$999,MATCH('CBB ESPN'!S51,'CBB Games'!$A$4:$A$999,0)))</f>
        <v>Arizona</v>
      </c>
      <c r="F52" t="str">
        <f>IF(ISERROR(INDEX($B$4:$B$999,MATCH('CBB ESPN'!T51,'CBB Games'!$A$4:$A$999,0)))*1=1,"",INDEX('CBB Games'!$B$4:$B$999,MATCH('CBB ESPN'!T51,'CBB Games'!$A$4:$A$999,0)))</f>
        <v>Michigan</v>
      </c>
      <c r="G52" t="s">
        <v>62</v>
      </c>
      <c r="H52">
        <f>IF(ISERROR(INDEX($C$4:$C$999,MATCH('CBB ESPN'!S51,'CBB Games'!$A$4:$A$999,0)))*1=1,"",INDEX('CBB Games'!$C$4:$C$999,MATCH('CBB ESPN'!S51,'CBB Games'!$A$4:$A$999,0)))</f>
        <v>9</v>
      </c>
      <c r="I52">
        <f>IF(ISERROR(INDEX($C$4:$C$999,MATCH('CBB ESPN'!T51,'CBB Games'!$A$4:$A$999,0)))*1=1,"",INDEX('CBB Games'!$C$4:$C$999,MATCH('CBB ESPN'!T51,'CBB Games'!$A$4:$A$999,0)))</f>
        <v>266</v>
      </c>
      <c r="K52" t="str">
        <f>IF('CBB ESPN'!$AA51="Flip",'CBB Games'!F52,'CBB Games'!E52)</f>
        <v>Arizona</v>
      </c>
      <c r="L52" t="str">
        <f>IF('CBB ESPN'!$AA51="Flip",'CBB Games'!E52,'CBB Games'!F52)</f>
        <v>Michigan</v>
      </c>
      <c r="N52">
        <f>IF('CBB ESPN'!$AA51="Flip",'CBB Games'!I52,'CBB Games'!H52)</f>
        <v>9</v>
      </c>
      <c r="O52">
        <f>IF('CBB ESPN'!$AA51="Flip",'CBB Games'!H52,'CBB Games'!I52)</f>
        <v>266</v>
      </c>
      <c r="Q52" t="str">
        <f t="shared" si="9"/>
        <v>Arizona v Michigan</v>
      </c>
      <c r="S52" t="str">
        <f t="shared" si="10"/>
        <v>9 v 266</v>
      </c>
      <c r="T52" s="13" t="s">
        <v>62</v>
      </c>
      <c r="V52" s="136" t="str">
        <f>IF(ISNUMBER(SEARCH('CBB Games'!$V$3,'CBB ESPN'!Y51)),"InPlay","")</f>
        <v>InPlay</v>
      </c>
      <c r="W52" s="13">
        <f>IF($V52="","",'CBB ESPN'!Z51)</f>
        <v>763</v>
      </c>
      <c r="X52" s="135">
        <f>IF('CBB ESPN'!$Y51="Y",'CBB ESPN'!U51,"")</f>
        <v>0.77083333333333337</v>
      </c>
      <c r="Y52" s="137" t="str">
        <f>IF('CBB ESPN'!$Y51="Y",'CBB Games'!Q52,"")</f>
        <v>Arizona v Michigan</v>
      </c>
      <c r="Z52" s="13" t="str">
        <f t="shared" si="33"/>
        <v>College BK</v>
      </c>
      <c r="AA52" s="13" t="str">
        <f>IF('CBB ESPN'!$Y51="Y",'CBB Games'!S52,"")</f>
        <v>9 v 266</v>
      </c>
      <c r="AB52" s="13" t="str">
        <f t="shared" si="34"/>
        <v>Primary</v>
      </c>
      <c r="AD52" s="13" t="str">
        <f t="shared" si="0"/>
        <v>InPlay</v>
      </c>
      <c r="AE52" s="13">
        <f t="shared" si="13"/>
        <v>763</v>
      </c>
      <c r="AF52" s="135">
        <f t="shared" si="14"/>
        <v>0.77083333333333337</v>
      </c>
      <c r="AG52" s="137" t="str">
        <f t="shared" si="15"/>
        <v>Arizona v Michigan</v>
      </c>
      <c r="AH52" s="13" t="str">
        <f t="shared" si="16"/>
        <v>College BK</v>
      </c>
      <c r="AI52" s="13" t="str">
        <f t="shared" si="17"/>
        <v>9 v 266</v>
      </c>
      <c r="AJ52" s="13" t="str">
        <f t="shared" si="18"/>
        <v>Primary</v>
      </c>
      <c r="AK52" s="13" t="str">
        <f t="shared" si="35"/>
        <v>Primary</v>
      </c>
      <c r="AL52" s="13" t="str">
        <f t="shared" si="36"/>
        <v/>
      </c>
      <c r="AM52" t="str">
        <f>'CBB ESPN'!AM52</f>
        <v/>
      </c>
      <c r="AN52" t="str">
        <f>'CBB ESPN'!AK52</f>
        <v/>
      </c>
      <c r="AO52" t="str">
        <f>'CBB ESPN'!AL52</f>
        <v/>
      </c>
      <c r="AQ52" s="13" t="str">
        <f t="shared" si="19"/>
        <v>InPlay</v>
      </c>
      <c r="AR52" s="13">
        <f t="shared" si="20"/>
        <v>763</v>
      </c>
      <c r="AS52" s="135">
        <f t="shared" si="21"/>
        <v>0.77083333333333337</v>
      </c>
      <c r="AT52" s="138" t="str">
        <f t="shared" si="22"/>
        <v>Arizona v Michigan</v>
      </c>
      <c r="AU52" s="13" t="str">
        <f t="shared" si="23"/>
        <v>College BK</v>
      </c>
      <c r="AV52" s="13" t="str">
        <f t="shared" si="24"/>
        <v>9 v 266</v>
      </c>
      <c r="AW52" s="13" t="str">
        <f t="shared" si="25"/>
        <v>Primary</v>
      </c>
      <c r="AX52" s="13" t="str">
        <f t="shared" si="37"/>
        <v>Primary</v>
      </c>
      <c r="AY52" s="13" t="str">
        <f t="shared" si="38"/>
        <v/>
      </c>
      <c r="AZ52" t="str">
        <f>'CBB ESPN'!AU52</f>
        <v/>
      </c>
      <c r="BA52" t="str">
        <f>'CBB ESPN'!AS52</f>
        <v/>
      </c>
      <c r="BB52" t="str">
        <f>'CBB ESPN'!AT52</f>
        <v/>
      </c>
      <c r="BD52" s="13" t="str">
        <f t="shared" si="26"/>
        <v>InPlay</v>
      </c>
      <c r="BE52" s="13">
        <f t="shared" si="27"/>
        <v>763</v>
      </c>
      <c r="BF52" s="135">
        <f t="shared" si="28"/>
        <v>0.77083333333333337</v>
      </c>
      <c r="BG52" s="138" t="str">
        <f t="shared" si="29"/>
        <v>Arizona v Michigan</v>
      </c>
      <c r="BH52" s="13" t="str">
        <f t="shared" si="30"/>
        <v>College BK</v>
      </c>
      <c r="BI52" s="13" t="str">
        <f t="shared" si="32"/>
        <v>9 v 266</v>
      </c>
      <c r="BJ52" s="13" t="str">
        <f t="shared" si="31"/>
        <v>Primary</v>
      </c>
      <c r="BK52" s="13" t="str">
        <f t="shared" si="7"/>
        <v>Primary</v>
      </c>
      <c r="BL52" s="13" t="str">
        <f t="shared" si="39"/>
        <v/>
      </c>
      <c r="BM52" t="str">
        <f>'CBB ESPN'!BC52</f>
        <v/>
      </c>
      <c r="BN52" t="str">
        <f>'CBB ESPN'!BA52</f>
        <v/>
      </c>
      <c r="BO52" t="str">
        <f>'CBB ESPN'!BB52</f>
        <v/>
      </c>
    </row>
    <row r="53" spans="1:67">
      <c r="A53" t="str">
        <f>'CBB ESPN'!M53</f>
        <v>UCF</v>
      </c>
      <c r="B53" t="s">
        <v>885</v>
      </c>
      <c r="C53">
        <v>56</v>
      </c>
      <c r="E53" t="str">
        <f>IF(ISERROR(INDEX($B$4:$B$999,MATCH('CBB ESPN'!S52,'CBB Games'!$A$4:$A$999,0)))*1=1,"",INDEX('CBB Games'!$B$4:$B$999,MATCH('CBB ESPN'!S52,'CBB Games'!$A$4:$A$999,0)))</f>
        <v>Northern Colorado</v>
      </c>
      <c r="F53" t="str">
        <f>IF(ISERROR(INDEX($B$4:$B$999,MATCH('CBB ESPN'!T52,'CBB Games'!$A$4:$A$999,0)))*1=1,"",INDEX('CBB Games'!$B$4:$B$999,MATCH('CBB ESPN'!T52,'CBB Games'!$A$4:$A$999,0)))</f>
        <v>California Baptist</v>
      </c>
      <c r="G53" t="s">
        <v>62</v>
      </c>
      <c r="H53">
        <f>IF(ISERROR(INDEX($C$4:$C$999,MATCH('CBB ESPN'!S52,'CBB Games'!$A$4:$A$999,0)))*1=1,"",INDEX('CBB Games'!$C$4:$C$999,MATCH('CBB ESPN'!S52,'CBB Games'!$A$4:$A$999,0)))</f>
        <v>322</v>
      </c>
      <c r="I53">
        <f>IF(ISERROR(INDEX($C$4:$C$999,MATCH('CBB ESPN'!T52,'CBB Games'!$A$4:$A$999,0)))*1=1,"",INDEX('CBB Games'!$C$4:$C$999,MATCH('CBB ESPN'!T52,'CBB Games'!$A$4:$A$999,0)))</f>
        <v>154</v>
      </c>
      <c r="K53" t="str">
        <f>IF('CBB ESPN'!$AA52="Flip",'CBB Games'!F53,'CBB Games'!E53)</f>
        <v>Northern Colorado</v>
      </c>
      <c r="L53" t="str">
        <f>IF('CBB ESPN'!$AA52="Flip",'CBB Games'!E53,'CBB Games'!F53)</f>
        <v>California Baptist</v>
      </c>
      <c r="N53">
        <f>IF('CBB ESPN'!$AA52="Flip",'CBB Games'!I53,'CBB Games'!H53)</f>
        <v>322</v>
      </c>
      <c r="O53">
        <f>IF('CBB ESPN'!$AA52="Flip",'CBB Games'!H53,'CBB Games'!I53)</f>
        <v>154</v>
      </c>
      <c r="Q53" t="str">
        <f t="shared" si="9"/>
        <v>Northern Colorado v California Baptist</v>
      </c>
      <c r="S53" t="str">
        <f t="shared" si="10"/>
        <v>322 v 154</v>
      </c>
      <c r="T53" s="13" t="s">
        <v>62</v>
      </c>
      <c r="V53" s="136" t="str">
        <f>IF(ISNUMBER(SEARCH('CBB Games'!$V$3,'CBB ESPN'!Y52)),"InPlay","")</f>
        <v>InPlay</v>
      </c>
      <c r="W53" s="13">
        <f>IF($V53="","",'CBB ESPN'!Z52)</f>
        <v>725</v>
      </c>
      <c r="X53" s="135">
        <f>IF('CBB ESPN'!$Y52="Y",'CBB ESPN'!U52,"")</f>
        <v>0.79166666666666663</v>
      </c>
      <c r="Y53" s="137" t="str">
        <f>IF('CBB ESPN'!$Y52="Y",'CBB Games'!Q53,"")</f>
        <v>Northern Colorado v California Baptist</v>
      </c>
      <c r="Z53" s="13" t="str">
        <f t="shared" si="33"/>
        <v>College BK</v>
      </c>
      <c r="AA53" s="13" t="str">
        <f>IF('CBB ESPN'!$Y52="Y",'CBB Games'!S53,"")</f>
        <v>322 v 154</v>
      </c>
      <c r="AB53" s="13" t="str">
        <f t="shared" si="34"/>
        <v>Primary</v>
      </c>
      <c r="AD53" s="13" t="str">
        <f t="shared" si="0"/>
        <v>InPlay</v>
      </c>
      <c r="AE53" s="13">
        <f t="shared" si="13"/>
        <v>725</v>
      </c>
      <c r="AF53" s="135">
        <f t="shared" si="14"/>
        <v>0.79166666666666663</v>
      </c>
      <c r="AG53" s="137" t="str">
        <f t="shared" si="15"/>
        <v>Northern Colorado v California Baptist</v>
      </c>
      <c r="AH53" s="13" t="str">
        <f t="shared" si="16"/>
        <v>College BK</v>
      </c>
      <c r="AI53" s="13" t="str">
        <f t="shared" si="17"/>
        <v>322 v 154</v>
      </c>
      <c r="AJ53" s="13" t="str">
        <f t="shared" si="18"/>
        <v>Primary</v>
      </c>
      <c r="AK53" s="13" t="str">
        <f t="shared" si="35"/>
        <v>Primary</v>
      </c>
      <c r="AL53" s="13" t="str">
        <f t="shared" si="36"/>
        <v/>
      </c>
      <c r="AM53" t="str">
        <f>'CBB ESPN'!AM53</f>
        <v/>
      </c>
      <c r="AN53" t="str">
        <f>'CBB ESPN'!AK53</f>
        <v/>
      </c>
      <c r="AO53" t="str">
        <f>'CBB ESPN'!AL53</f>
        <v/>
      </c>
      <c r="AQ53" s="13" t="str">
        <f t="shared" si="19"/>
        <v>InPlay</v>
      </c>
      <c r="AR53" s="13">
        <f t="shared" si="20"/>
        <v>725</v>
      </c>
      <c r="AS53" s="135">
        <f t="shared" si="21"/>
        <v>0.79166666666666663</v>
      </c>
      <c r="AT53" s="138" t="str">
        <f t="shared" si="22"/>
        <v>Northern Colorado v California Baptist</v>
      </c>
      <c r="AU53" s="13" t="str">
        <f t="shared" si="23"/>
        <v>College BK</v>
      </c>
      <c r="AV53" s="13" t="str">
        <f t="shared" si="24"/>
        <v>322 v 154</v>
      </c>
      <c r="AW53" s="13" t="str">
        <f t="shared" si="25"/>
        <v>Primary</v>
      </c>
      <c r="AX53" s="13" t="str">
        <f t="shared" si="37"/>
        <v>Primary</v>
      </c>
      <c r="AY53" s="13" t="str">
        <f t="shared" si="38"/>
        <v/>
      </c>
      <c r="AZ53" t="str">
        <f>'CBB ESPN'!AU53</f>
        <v/>
      </c>
      <c r="BA53" t="str">
        <f>'CBB ESPN'!AS53</f>
        <v/>
      </c>
      <c r="BB53" t="str">
        <f>'CBB ESPN'!AT53</f>
        <v/>
      </c>
      <c r="BD53" s="13" t="str">
        <f t="shared" si="26"/>
        <v>InPlay</v>
      </c>
      <c r="BE53" s="13">
        <f t="shared" si="27"/>
        <v>725</v>
      </c>
      <c r="BF53" s="135">
        <f t="shared" si="28"/>
        <v>0.79166666666666663</v>
      </c>
      <c r="BG53" s="138" t="str">
        <f t="shared" si="29"/>
        <v>Northern Colorado v California Baptist</v>
      </c>
      <c r="BH53" s="13" t="str">
        <f t="shared" si="30"/>
        <v>College BK</v>
      </c>
      <c r="BI53" s="13" t="str">
        <f t="shared" si="32"/>
        <v>322 v 154</v>
      </c>
      <c r="BJ53" s="13" t="str">
        <f t="shared" si="31"/>
        <v>Primary</v>
      </c>
      <c r="BK53" s="13" t="str">
        <f t="shared" si="7"/>
        <v>Primary</v>
      </c>
      <c r="BL53" s="13" t="str">
        <f t="shared" si="39"/>
        <v/>
      </c>
      <c r="BM53" t="str">
        <f>'CBB ESPN'!BC53</f>
        <v/>
      </c>
      <c r="BN53" t="str">
        <f>'CBB ESPN'!BA53</f>
        <v/>
      </c>
      <c r="BO53" t="str">
        <f>'CBB ESPN'!BB53</f>
        <v/>
      </c>
    </row>
    <row r="54" spans="1:67">
      <c r="A54" t="str">
        <f>'CBB ESPN'!M54</f>
        <v>Central Michigan</v>
      </c>
      <c r="B54" t="s">
        <v>253</v>
      </c>
      <c r="C54">
        <v>57</v>
      </c>
      <c r="E54" t="str">
        <f>IF(ISERROR(INDEX($B$4:$B$999,MATCH('CBB ESPN'!S53,'CBB Games'!$A$4:$A$999,0)))*1=1,"",INDEX('CBB Games'!$B$4:$B$999,MATCH('CBB ESPN'!S53,'CBB Games'!$A$4:$A$999,0)))</f>
        <v>Wichita State</v>
      </c>
      <c r="F54" t="str">
        <f>IF(ISERROR(INDEX($B$4:$B$999,MATCH('CBB ESPN'!T53,'CBB Games'!$A$4:$A$999,0)))*1=1,"",INDEX('CBB Games'!$B$4:$B$999,MATCH('CBB ESPN'!T53,'CBB Games'!$A$4:$A$999,0)))</f>
        <v>UNLV</v>
      </c>
      <c r="G54" t="s">
        <v>62</v>
      </c>
      <c r="H54">
        <f>IF(ISERROR(INDEX($C$4:$C$999,MATCH('CBB ESPN'!S53,'CBB Games'!$A$4:$A$999,0)))*1=1,"",INDEX('CBB Games'!$C$4:$C$999,MATCH('CBB ESPN'!S53,'CBB Games'!$A$4:$A$999,0)))</f>
        <v>500</v>
      </c>
      <c r="I54">
        <f>IF(ISERROR(INDEX($C$4:$C$999,MATCH('CBB ESPN'!T53,'CBB Games'!$A$4:$A$999,0)))*1=1,"",INDEX('CBB Games'!$C$4:$C$999,MATCH('CBB ESPN'!T53,'CBB Games'!$A$4:$A$999,0)))</f>
        <v>460</v>
      </c>
      <c r="K54" t="str">
        <f>IF('CBB ESPN'!$AA53="Flip",'CBB Games'!F54,'CBB Games'!E54)</f>
        <v>Wichita State</v>
      </c>
      <c r="L54" t="str">
        <f>IF('CBB ESPN'!$AA53="Flip",'CBB Games'!E54,'CBB Games'!F54)</f>
        <v>UNLV</v>
      </c>
      <c r="N54">
        <f>IF('CBB ESPN'!$AA53="Flip",'CBB Games'!I54,'CBB Games'!H54)</f>
        <v>500</v>
      </c>
      <c r="O54">
        <f>IF('CBB ESPN'!$AA53="Flip",'CBB Games'!H54,'CBB Games'!I54)</f>
        <v>460</v>
      </c>
      <c r="Q54" t="str">
        <f t="shared" si="9"/>
        <v>Wichita State v UNLV</v>
      </c>
      <c r="S54" t="str">
        <f t="shared" si="10"/>
        <v>500 v 460</v>
      </c>
      <c r="T54" s="13" t="s">
        <v>62</v>
      </c>
      <c r="V54" s="136" t="str">
        <f>IF(ISNUMBER(SEARCH('CBB Games'!$V$3,'CBB ESPN'!Y53)),"InPlay","")</f>
        <v>InPlay</v>
      </c>
      <c r="W54" s="13">
        <f>IF($V54="","",'CBB ESPN'!Z53)</f>
        <v>765</v>
      </c>
      <c r="X54" s="135">
        <f>IF('CBB ESPN'!$Y53="Y",'CBB ESPN'!U53,"")</f>
        <v>0.87430555555555556</v>
      </c>
      <c r="Y54" s="137" t="str">
        <f>IF('CBB ESPN'!$Y53="Y",'CBB Games'!Q54,"")</f>
        <v>Wichita State v UNLV</v>
      </c>
      <c r="Z54" s="13" t="str">
        <f t="shared" si="33"/>
        <v>College BK</v>
      </c>
      <c r="AA54" s="13" t="str">
        <f>IF('CBB ESPN'!$Y53="Y",'CBB Games'!S54,"")</f>
        <v>500 v 460</v>
      </c>
      <c r="AB54" s="13" t="str">
        <f t="shared" si="34"/>
        <v>Primary</v>
      </c>
      <c r="AD54" s="13" t="str">
        <f t="shared" si="0"/>
        <v>InPlay</v>
      </c>
      <c r="AE54" s="13">
        <f t="shared" si="13"/>
        <v>765</v>
      </c>
      <c r="AF54" s="135">
        <f t="shared" si="14"/>
        <v>0.87430555555555556</v>
      </c>
      <c r="AG54" s="137" t="str">
        <f t="shared" si="15"/>
        <v>Wichita State v UNLV</v>
      </c>
      <c r="AH54" s="13" t="str">
        <f t="shared" si="16"/>
        <v>College BK</v>
      </c>
      <c r="AI54" s="13" t="str">
        <f t="shared" si="17"/>
        <v>500 v 460</v>
      </c>
      <c r="AJ54" s="13" t="str">
        <f t="shared" si="18"/>
        <v>Primary</v>
      </c>
      <c r="AK54" s="13" t="str">
        <f t="shared" si="35"/>
        <v>Primary</v>
      </c>
      <c r="AL54" s="13" t="str">
        <f t="shared" si="36"/>
        <v/>
      </c>
      <c r="AM54" t="str">
        <f>'CBB ESPN'!AM54</f>
        <v/>
      </c>
      <c r="AN54" t="str">
        <f>'CBB ESPN'!AK54</f>
        <v/>
      </c>
      <c r="AO54" t="str">
        <f>'CBB ESPN'!AL54</f>
        <v/>
      </c>
      <c r="AQ54" s="13" t="str">
        <f t="shared" si="19"/>
        <v>InPlay</v>
      </c>
      <c r="AR54" s="13">
        <f t="shared" si="20"/>
        <v>765</v>
      </c>
      <c r="AS54" s="135">
        <f t="shared" si="21"/>
        <v>0.87430555555555556</v>
      </c>
      <c r="AT54" s="138" t="str">
        <f t="shared" si="22"/>
        <v>Wichita State v UNLV</v>
      </c>
      <c r="AU54" s="13" t="str">
        <f t="shared" si="23"/>
        <v>College BK</v>
      </c>
      <c r="AV54" s="13" t="str">
        <f t="shared" si="24"/>
        <v>500 v 460</v>
      </c>
      <c r="AW54" s="13" t="str">
        <f t="shared" si="25"/>
        <v>Primary</v>
      </c>
      <c r="AX54" s="13" t="str">
        <f t="shared" si="37"/>
        <v>Primary</v>
      </c>
      <c r="AY54" s="13" t="str">
        <f t="shared" si="38"/>
        <v/>
      </c>
      <c r="AZ54" t="str">
        <f>'CBB ESPN'!AU54</f>
        <v/>
      </c>
      <c r="BA54" t="str">
        <f>'CBB ESPN'!AS54</f>
        <v/>
      </c>
      <c r="BB54" t="str">
        <f>'CBB ESPN'!AT54</f>
        <v/>
      </c>
      <c r="BD54" s="13" t="str">
        <f t="shared" si="26"/>
        <v>InPlay</v>
      </c>
      <c r="BE54" s="13">
        <f t="shared" si="27"/>
        <v>765</v>
      </c>
      <c r="BF54" s="135">
        <f t="shared" si="28"/>
        <v>0.87430555555555556</v>
      </c>
      <c r="BG54" s="138" t="str">
        <f t="shared" si="29"/>
        <v>Wichita State v UNLV</v>
      </c>
      <c r="BH54" s="13" t="str">
        <f t="shared" si="30"/>
        <v>College BK</v>
      </c>
      <c r="BI54" s="13" t="str">
        <f t="shared" si="32"/>
        <v>500 v 460</v>
      </c>
      <c r="BJ54" s="13" t="str">
        <f t="shared" si="31"/>
        <v>Primary</v>
      </c>
      <c r="BK54" s="13" t="str">
        <f t="shared" si="7"/>
        <v>Primary</v>
      </c>
      <c r="BL54" s="13" t="str">
        <f t="shared" si="39"/>
        <v/>
      </c>
      <c r="BM54" t="str">
        <f>'CBB ESPN'!BC54</f>
        <v/>
      </c>
      <c r="BN54" t="str">
        <f>'CBB ESPN'!BA54</f>
        <v/>
      </c>
      <c r="BO54" t="str">
        <f>'CBB ESPN'!BB54</f>
        <v/>
      </c>
    </row>
    <row r="55" spans="1:67">
      <c r="A55" t="str">
        <f>'CBB ESPN'!M55</f>
        <v>Central Missouri</v>
      </c>
      <c r="B55" t="s">
        <v>1256</v>
      </c>
      <c r="C55">
        <v>422</v>
      </c>
      <c r="E55">
        <f>IF(ISERROR(INDEX($B$4:$B$999,MATCH('CBB ESPN'!S54,'CBB Games'!$A$4:$A$999,0)))*1=1,"",INDEX('CBB Games'!$B$4:$B$999,MATCH('CBB ESPN'!S54,'CBB Games'!$A$4:$A$999,0)))</f>
        <v>0</v>
      </c>
      <c r="F55">
        <f>IF(ISERROR(INDEX($B$4:$B$999,MATCH('CBB ESPN'!T54,'CBB Games'!$A$4:$A$999,0)))*1=1,"",INDEX('CBB Games'!$B$4:$B$999,MATCH('CBB ESPN'!T54,'CBB Games'!$A$4:$A$999,0)))</f>
        <v>0</v>
      </c>
      <c r="G55" t="s">
        <v>62</v>
      </c>
      <c r="H55">
        <f>IF(ISERROR(INDEX($C$4:$C$999,MATCH('CBB ESPN'!S54,'CBB Games'!$A$4:$A$999,0)))*1=1,"",INDEX('CBB Games'!$C$4:$C$999,MATCH('CBB ESPN'!S54,'CBB Games'!$A$4:$A$999,0)))</f>
        <v>0</v>
      </c>
      <c r="I55">
        <f>IF(ISERROR(INDEX($C$4:$C$999,MATCH('CBB ESPN'!T54,'CBB Games'!$A$4:$A$999,0)))*1=1,"",INDEX('CBB Games'!$C$4:$C$999,MATCH('CBB ESPN'!T54,'CBB Games'!$A$4:$A$999,0)))</f>
        <v>0</v>
      </c>
      <c r="K55">
        <f>IF('CBB ESPN'!$AA54="Flip",'CBB Games'!F55,'CBB Games'!E55)</f>
        <v>0</v>
      </c>
      <c r="L55">
        <f>IF('CBB ESPN'!$AA54="Flip",'CBB Games'!E55,'CBB Games'!F55)</f>
        <v>0</v>
      </c>
      <c r="N55">
        <f>IF('CBB ESPN'!$AA54="Flip",'CBB Games'!I55,'CBB Games'!H55)</f>
        <v>0</v>
      </c>
      <c r="O55">
        <f>IF('CBB ESPN'!$AA54="Flip",'CBB Games'!H55,'CBB Games'!I55)</f>
        <v>0</v>
      </c>
      <c r="Q55" t="str">
        <f t="shared" si="9"/>
        <v>0 v 0</v>
      </c>
      <c r="S55" t="str">
        <f t="shared" si="10"/>
        <v>0 v 0</v>
      </c>
      <c r="T55" s="13" t="s">
        <v>62</v>
      </c>
      <c r="V55" s="136" t="str">
        <f>IF(ISNUMBER(SEARCH('CBB Games'!$V$3,'CBB ESPN'!Y54)),"InPlay","")</f>
        <v/>
      </c>
      <c r="W55" s="13" t="str">
        <f>IF($V55="","",'CBB ESPN'!Z54)</f>
        <v/>
      </c>
      <c r="X55" s="135" t="str">
        <f>IF('CBB ESPN'!$Y54="Y",'CBB ESPN'!U54,"")</f>
        <v/>
      </c>
      <c r="Y55" s="137" t="str">
        <f>IF('CBB ESPN'!$Y54="Y",'CBB Games'!Q55,"")</f>
        <v/>
      </c>
      <c r="Z55" s="13" t="str">
        <f t="shared" si="33"/>
        <v/>
      </c>
      <c r="AA55" s="13" t="str">
        <f>IF('CBB ESPN'!$Y54="Y",'CBB Games'!S55,"")</f>
        <v/>
      </c>
      <c r="AB55" s="13" t="str">
        <f t="shared" si="34"/>
        <v/>
      </c>
      <c r="AD55" s="13" t="str">
        <f t="shared" si="0"/>
        <v/>
      </c>
      <c r="AE55" s="13" t="str">
        <f t="shared" si="13"/>
        <v/>
      </c>
      <c r="AF55" s="135" t="str">
        <f t="shared" si="14"/>
        <v/>
      </c>
      <c r="AG55" s="137" t="str">
        <f t="shared" si="15"/>
        <v/>
      </c>
      <c r="AH55" s="13" t="str">
        <f t="shared" si="16"/>
        <v/>
      </c>
      <c r="AI55" s="13" t="str">
        <f t="shared" si="17"/>
        <v/>
      </c>
      <c r="AJ55" s="13" t="str">
        <f t="shared" si="18"/>
        <v/>
      </c>
      <c r="AK55" s="13" t="str">
        <f t="shared" si="35"/>
        <v/>
      </c>
      <c r="AL55" s="13" t="str">
        <f t="shared" si="36"/>
        <v/>
      </c>
      <c r="AM55" t="str">
        <f>'CBB ESPN'!AM55</f>
        <v/>
      </c>
      <c r="AN55" t="str">
        <f>'CBB ESPN'!AK55</f>
        <v/>
      </c>
      <c r="AO55" t="str">
        <f>'CBB ESPN'!AL55</f>
        <v/>
      </c>
      <c r="AQ55" s="13" t="str">
        <f t="shared" si="19"/>
        <v/>
      </c>
      <c r="AR55" s="13" t="str">
        <f t="shared" si="20"/>
        <v/>
      </c>
      <c r="AS55" s="135" t="str">
        <f t="shared" si="21"/>
        <v/>
      </c>
      <c r="AT55" s="138" t="str">
        <f t="shared" si="22"/>
        <v/>
      </c>
      <c r="AU55" s="13" t="str">
        <f t="shared" si="23"/>
        <v/>
      </c>
      <c r="AV55" s="13" t="str">
        <f t="shared" si="24"/>
        <v/>
      </c>
      <c r="AW55" s="13" t="str">
        <f t="shared" si="25"/>
        <v/>
      </c>
      <c r="AX55" s="13" t="str">
        <f t="shared" si="37"/>
        <v/>
      </c>
      <c r="AY55" s="13" t="str">
        <f t="shared" si="38"/>
        <v/>
      </c>
      <c r="AZ55" t="str">
        <f>'CBB ESPN'!AU55</f>
        <v/>
      </c>
      <c r="BA55" t="str">
        <f>'CBB ESPN'!AS55</f>
        <v/>
      </c>
      <c r="BB55" t="str">
        <f>'CBB ESPN'!AT55</f>
        <v/>
      </c>
      <c r="BD55" s="13" t="str">
        <f t="shared" si="26"/>
        <v/>
      </c>
      <c r="BE55" s="13" t="str">
        <f t="shared" si="27"/>
        <v/>
      </c>
      <c r="BF55" s="135" t="str">
        <f t="shared" si="28"/>
        <v/>
      </c>
      <c r="BG55" s="138" t="str">
        <f t="shared" si="29"/>
        <v/>
      </c>
      <c r="BH55" s="13" t="str">
        <f t="shared" si="30"/>
        <v/>
      </c>
      <c r="BI55" s="13" t="str">
        <f t="shared" si="32"/>
        <v/>
      </c>
      <c r="BJ55" s="13" t="str">
        <f t="shared" si="31"/>
        <v/>
      </c>
      <c r="BK55" s="13" t="str">
        <f t="shared" si="7"/>
        <v/>
      </c>
      <c r="BL55" s="13" t="str">
        <f t="shared" si="39"/>
        <v/>
      </c>
      <c r="BM55" t="str">
        <f>'CBB ESPN'!BC55</f>
        <v/>
      </c>
      <c r="BN55" t="str">
        <f>'CBB ESPN'!BA55</f>
        <v/>
      </c>
      <c r="BO55" t="str">
        <f>'CBB ESPN'!BB55</f>
        <v/>
      </c>
    </row>
    <row r="56" spans="1:67">
      <c r="A56" t="str">
        <f>'CBB ESPN'!M56</f>
        <v>Chaminade</v>
      </c>
      <c r="B56" t="s">
        <v>1257</v>
      </c>
      <c r="C56">
        <v>75</v>
      </c>
      <c r="E56">
        <f>IF(ISERROR(INDEX($B$4:$B$999,MATCH('CBB ESPN'!S55,'CBB Games'!$A$4:$A$999,0)))*1=1,"",INDEX('CBB Games'!$B$4:$B$999,MATCH('CBB ESPN'!S55,'CBB Games'!$A$4:$A$999,0)))</f>
        <v>0</v>
      </c>
      <c r="F56">
        <f>IF(ISERROR(INDEX($B$4:$B$999,MATCH('CBB ESPN'!T55,'CBB Games'!$A$4:$A$999,0)))*1=1,"",INDEX('CBB Games'!$B$4:$B$999,MATCH('CBB ESPN'!T55,'CBB Games'!$A$4:$A$999,0)))</f>
        <v>0</v>
      </c>
      <c r="G56" t="s">
        <v>62</v>
      </c>
      <c r="H56">
        <f>IF(ISERROR(INDEX($C$4:$C$999,MATCH('CBB ESPN'!S55,'CBB Games'!$A$4:$A$999,0)))*1=1,"",INDEX('CBB Games'!$C$4:$C$999,MATCH('CBB ESPN'!S55,'CBB Games'!$A$4:$A$999,0)))</f>
        <v>0</v>
      </c>
      <c r="I56">
        <f>IF(ISERROR(INDEX($C$4:$C$999,MATCH('CBB ESPN'!T55,'CBB Games'!$A$4:$A$999,0)))*1=1,"",INDEX('CBB Games'!$C$4:$C$999,MATCH('CBB ESPN'!T55,'CBB Games'!$A$4:$A$999,0)))</f>
        <v>0</v>
      </c>
      <c r="K56">
        <f>IF('CBB ESPN'!$AA55="Flip",'CBB Games'!F56,'CBB Games'!E56)</f>
        <v>0</v>
      </c>
      <c r="L56">
        <f>IF('CBB ESPN'!$AA55="Flip",'CBB Games'!E56,'CBB Games'!F56)</f>
        <v>0</v>
      </c>
      <c r="N56">
        <f>IF('CBB ESPN'!$AA55="Flip",'CBB Games'!I56,'CBB Games'!H56)</f>
        <v>0</v>
      </c>
      <c r="O56">
        <f>IF('CBB ESPN'!$AA55="Flip",'CBB Games'!H56,'CBB Games'!I56)</f>
        <v>0</v>
      </c>
      <c r="Q56" t="str">
        <f t="shared" si="9"/>
        <v>0 v 0</v>
      </c>
      <c r="S56" t="str">
        <f t="shared" si="10"/>
        <v>0 v 0</v>
      </c>
      <c r="T56" s="13" t="s">
        <v>62</v>
      </c>
      <c r="V56" s="136" t="str">
        <f>IF(ISNUMBER(SEARCH('CBB Games'!$V$3,'CBB ESPN'!Y55)),"InPlay","")</f>
        <v/>
      </c>
      <c r="W56" s="13" t="str">
        <f>IF($V56="","",'CBB ESPN'!Z55)</f>
        <v/>
      </c>
      <c r="X56" s="135" t="str">
        <f>IF('CBB ESPN'!$Y55="Y",'CBB ESPN'!U55,"")</f>
        <v/>
      </c>
      <c r="Y56" s="137" t="str">
        <f>IF('CBB ESPN'!$Y55="Y",'CBB Games'!Q56,"")</f>
        <v/>
      </c>
      <c r="Z56" s="13" t="str">
        <f t="shared" si="33"/>
        <v/>
      </c>
      <c r="AA56" s="13" t="str">
        <f>IF('CBB ESPN'!$Y55="Y",'CBB Games'!S56,"")</f>
        <v/>
      </c>
      <c r="AB56" s="13" t="str">
        <f t="shared" si="34"/>
        <v/>
      </c>
      <c r="AD56" s="13" t="str">
        <f t="shared" si="0"/>
        <v/>
      </c>
      <c r="AE56" s="13" t="str">
        <f t="shared" si="13"/>
        <v/>
      </c>
      <c r="AF56" s="135" t="str">
        <f t="shared" si="14"/>
        <v/>
      </c>
      <c r="AG56" s="137" t="str">
        <f t="shared" si="15"/>
        <v/>
      </c>
      <c r="AH56" s="13" t="str">
        <f t="shared" si="16"/>
        <v/>
      </c>
      <c r="AI56" s="13" t="str">
        <f t="shared" si="17"/>
        <v/>
      </c>
      <c r="AJ56" s="13" t="str">
        <f t="shared" si="18"/>
        <v/>
      </c>
      <c r="AK56" s="13" t="str">
        <f t="shared" si="35"/>
        <v/>
      </c>
      <c r="AL56" s="13" t="str">
        <f t="shared" si="36"/>
        <v/>
      </c>
      <c r="AM56" t="str">
        <f>'CBB ESPN'!AM56</f>
        <v/>
      </c>
      <c r="AN56" t="str">
        <f>'CBB ESPN'!AK56</f>
        <v/>
      </c>
      <c r="AO56" t="str">
        <f>'CBB ESPN'!AL56</f>
        <v/>
      </c>
      <c r="AQ56" s="13" t="str">
        <f t="shared" si="19"/>
        <v/>
      </c>
      <c r="AR56" s="13" t="str">
        <f t="shared" si="20"/>
        <v/>
      </c>
      <c r="AS56" s="135" t="str">
        <f t="shared" si="21"/>
        <v/>
      </c>
      <c r="AT56" s="138" t="str">
        <f t="shared" si="22"/>
        <v/>
      </c>
      <c r="AU56" s="13" t="str">
        <f t="shared" si="23"/>
        <v/>
      </c>
      <c r="AV56" s="13" t="str">
        <f t="shared" si="24"/>
        <v/>
      </c>
      <c r="AW56" s="13" t="str">
        <f t="shared" si="25"/>
        <v/>
      </c>
      <c r="AX56" s="13" t="str">
        <f t="shared" si="37"/>
        <v/>
      </c>
      <c r="AY56" s="13" t="str">
        <f t="shared" si="38"/>
        <v/>
      </c>
      <c r="AZ56" t="str">
        <f>'CBB ESPN'!AU56</f>
        <v/>
      </c>
      <c r="BA56" t="str">
        <f>'CBB ESPN'!AS56</f>
        <v/>
      </c>
      <c r="BB56" t="str">
        <f>'CBB ESPN'!AT56</f>
        <v/>
      </c>
      <c r="BD56" s="13" t="str">
        <f t="shared" si="26"/>
        <v/>
      </c>
      <c r="BE56" s="13" t="str">
        <f t="shared" si="27"/>
        <v/>
      </c>
      <c r="BF56" s="135" t="str">
        <f t="shared" si="28"/>
        <v/>
      </c>
      <c r="BG56" s="138" t="str">
        <f t="shared" si="29"/>
        <v/>
      </c>
      <c r="BH56" s="13" t="str">
        <f t="shared" si="30"/>
        <v/>
      </c>
      <c r="BI56" s="13" t="str">
        <f t="shared" si="32"/>
        <v/>
      </c>
      <c r="BJ56" s="13" t="str">
        <f t="shared" si="31"/>
        <v/>
      </c>
      <c r="BK56" s="13" t="str">
        <f t="shared" si="7"/>
        <v/>
      </c>
      <c r="BL56" s="13" t="str">
        <f t="shared" si="39"/>
        <v/>
      </c>
      <c r="BM56" t="str">
        <f>'CBB ESPN'!BC56</f>
        <v/>
      </c>
      <c r="BN56" t="str">
        <f>'CBB ESPN'!BA56</f>
        <v/>
      </c>
      <c r="BO56" t="str">
        <f>'CBB ESPN'!BB56</f>
        <v/>
      </c>
    </row>
    <row r="57" spans="1:67">
      <c r="A57" t="str">
        <f>'CBB ESPN'!M57</f>
        <v>Charleston</v>
      </c>
      <c r="B57" t="s">
        <v>897</v>
      </c>
      <c r="C57">
        <v>59</v>
      </c>
      <c r="E57">
        <f>IF(ISERROR(INDEX($B$4:$B$999,MATCH('CBB ESPN'!S56,'CBB Games'!$A$4:$A$999,0)))*1=1,"",INDEX('CBB Games'!$B$4:$B$999,MATCH('CBB ESPN'!S56,'CBB Games'!$A$4:$A$999,0)))</f>
        <v>0</v>
      </c>
      <c r="F57">
        <f>IF(ISERROR(INDEX($B$4:$B$999,MATCH('CBB ESPN'!T56,'CBB Games'!$A$4:$A$999,0)))*1=1,"",INDEX('CBB Games'!$B$4:$B$999,MATCH('CBB ESPN'!T56,'CBB Games'!$A$4:$A$999,0)))</f>
        <v>0</v>
      </c>
      <c r="G57" t="s">
        <v>62</v>
      </c>
      <c r="H57">
        <f>IF(ISERROR(INDEX($C$4:$C$999,MATCH('CBB ESPN'!S56,'CBB Games'!$A$4:$A$999,0)))*1=1,"",INDEX('CBB Games'!$C$4:$C$999,MATCH('CBB ESPN'!S56,'CBB Games'!$A$4:$A$999,0)))</f>
        <v>0</v>
      </c>
      <c r="I57">
        <f>IF(ISERROR(INDEX($C$4:$C$999,MATCH('CBB ESPN'!T56,'CBB Games'!$A$4:$A$999,0)))*1=1,"",INDEX('CBB Games'!$C$4:$C$999,MATCH('CBB ESPN'!T56,'CBB Games'!$A$4:$A$999,0)))</f>
        <v>0</v>
      </c>
      <c r="K57">
        <f>IF('CBB ESPN'!$AA56="Flip",'CBB Games'!F57,'CBB Games'!E57)</f>
        <v>0</v>
      </c>
      <c r="L57">
        <f>IF('CBB ESPN'!$AA56="Flip",'CBB Games'!E57,'CBB Games'!F57)</f>
        <v>0</v>
      </c>
      <c r="N57">
        <f>IF('CBB ESPN'!$AA56="Flip",'CBB Games'!I57,'CBB Games'!H57)</f>
        <v>0</v>
      </c>
      <c r="O57">
        <f>IF('CBB ESPN'!$AA56="Flip",'CBB Games'!H57,'CBB Games'!I57)</f>
        <v>0</v>
      </c>
      <c r="Q57" t="str">
        <f t="shared" si="9"/>
        <v>0 v 0</v>
      </c>
      <c r="S57" t="str">
        <f t="shared" si="10"/>
        <v>0 v 0</v>
      </c>
      <c r="T57" s="13" t="s">
        <v>62</v>
      </c>
      <c r="V57" s="136" t="str">
        <f>IF(ISNUMBER(SEARCH('CBB Games'!$V$3,'CBB ESPN'!Y56)),"InPlay","")</f>
        <v/>
      </c>
      <c r="W57" s="13" t="str">
        <f>IF($V57="","",'CBB ESPN'!Z56)</f>
        <v/>
      </c>
      <c r="X57" s="135" t="str">
        <f>IF('CBB ESPN'!$Y56="Y",'CBB ESPN'!U56,"")</f>
        <v/>
      </c>
      <c r="Y57" s="137" t="str">
        <f>IF('CBB ESPN'!$Y56="Y",'CBB Games'!Q57,"")</f>
        <v/>
      </c>
      <c r="Z57" s="13" t="str">
        <f t="shared" si="33"/>
        <v/>
      </c>
      <c r="AA57" s="13" t="str">
        <f>IF('CBB ESPN'!$Y56="Y",'CBB Games'!S57,"")</f>
        <v/>
      </c>
      <c r="AB57" s="13" t="str">
        <f t="shared" si="34"/>
        <v/>
      </c>
      <c r="AD57" s="13" t="str">
        <f t="shared" si="0"/>
        <v/>
      </c>
      <c r="AE57" s="13" t="str">
        <f t="shared" si="13"/>
        <v/>
      </c>
      <c r="AF57" s="135" t="str">
        <f t="shared" si="14"/>
        <v/>
      </c>
      <c r="AG57" s="137" t="str">
        <f t="shared" si="15"/>
        <v/>
      </c>
      <c r="AH57" s="13" t="str">
        <f t="shared" si="16"/>
        <v/>
      </c>
      <c r="AI57" s="13" t="str">
        <f t="shared" si="17"/>
        <v/>
      </c>
      <c r="AJ57" s="13" t="str">
        <f t="shared" si="18"/>
        <v/>
      </c>
      <c r="AK57" s="13" t="str">
        <f t="shared" si="35"/>
        <v/>
      </c>
      <c r="AL57" s="13" t="str">
        <f t="shared" si="36"/>
        <v/>
      </c>
      <c r="AM57" t="str">
        <f>'CBB ESPN'!AM57</f>
        <v/>
      </c>
      <c r="AN57" t="str">
        <f>'CBB ESPN'!AK57</f>
        <v/>
      </c>
      <c r="AO57" t="str">
        <f>'CBB ESPN'!AL57</f>
        <v/>
      </c>
      <c r="AQ57" s="13" t="str">
        <f t="shared" si="19"/>
        <v/>
      </c>
      <c r="AR57" s="13" t="str">
        <f t="shared" si="20"/>
        <v/>
      </c>
      <c r="AS57" s="135" t="str">
        <f t="shared" si="21"/>
        <v/>
      </c>
      <c r="AT57" s="138" t="str">
        <f t="shared" si="22"/>
        <v/>
      </c>
      <c r="AU57" s="13" t="str">
        <f t="shared" si="23"/>
        <v/>
      </c>
      <c r="AV57" s="13" t="str">
        <f t="shared" si="24"/>
        <v/>
      </c>
      <c r="AW57" s="13" t="str">
        <f t="shared" si="25"/>
        <v/>
      </c>
      <c r="AX57" s="13" t="str">
        <f t="shared" si="37"/>
        <v/>
      </c>
      <c r="AY57" s="13" t="str">
        <f t="shared" si="38"/>
        <v/>
      </c>
      <c r="AZ57" t="str">
        <f>'CBB ESPN'!AU57</f>
        <v/>
      </c>
      <c r="BA57" t="str">
        <f>'CBB ESPN'!AS57</f>
        <v/>
      </c>
      <c r="BB57" t="str">
        <f>'CBB ESPN'!AT57</f>
        <v/>
      </c>
      <c r="BD57" s="13" t="str">
        <f t="shared" si="26"/>
        <v/>
      </c>
      <c r="BE57" s="13" t="str">
        <f t="shared" si="27"/>
        <v/>
      </c>
      <c r="BF57" s="135" t="str">
        <f t="shared" si="28"/>
        <v/>
      </c>
      <c r="BG57" s="138" t="str">
        <f t="shared" si="29"/>
        <v/>
      </c>
      <c r="BH57" s="13" t="str">
        <f t="shared" si="30"/>
        <v/>
      </c>
      <c r="BI57" s="13" t="str">
        <f t="shared" si="32"/>
        <v/>
      </c>
      <c r="BJ57" s="13" t="str">
        <f t="shared" si="31"/>
        <v/>
      </c>
      <c r="BK57" s="13" t="str">
        <f t="shared" si="7"/>
        <v/>
      </c>
      <c r="BL57" s="13" t="str">
        <f t="shared" si="39"/>
        <v/>
      </c>
      <c r="BM57" t="str">
        <f>'CBB ESPN'!BC57</f>
        <v/>
      </c>
      <c r="BN57" t="str">
        <f>'CBB ESPN'!BA57</f>
        <v/>
      </c>
      <c r="BO57" t="str">
        <f>'CBB ESPN'!BB57</f>
        <v/>
      </c>
    </row>
    <row r="58" spans="1:67">
      <c r="A58" t="str">
        <f>'CBB ESPN'!M58</f>
        <v>Charleston Southern</v>
      </c>
      <c r="B58" t="s">
        <v>479</v>
      </c>
      <c r="C58">
        <v>60</v>
      </c>
      <c r="E58">
        <f>IF(ISERROR(INDEX($B$4:$B$999,MATCH('CBB ESPN'!S57,'CBB Games'!$A$4:$A$999,0)))*1=1,"",INDEX('CBB Games'!$B$4:$B$999,MATCH('CBB ESPN'!S57,'CBB Games'!$A$4:$A$999,0)))</f>
        <v>0</v>
      </c>
      <c r="F58">
        <f>IF(ISERROR(INDEX($B$4:$B$999,MATCH('CBB ESPN'!T57,'CBB Games'!$A$4:$A$999,0)))*1=1,"",INDEX('CBB Games'!$B$4:$B$999,MATCH('CBB ESPN'!T57,'CBB Games'!$A$4:$A$999,0)))</f>
        <v>0</v>
      </c>
      <c r="G58" t="s">
        <v>62</v>
      </c>
      <c r="H58">
        <f>IF(ISERROR(INDEX($C$4:$C$999,MATCH('CBB ESPN'!S57,'CBB Games'!$A$4:$A$999,0)))*1=1,"",INDEX('CBB Games'!$C$4:$C$999,MATCH('CBB ESPN'!S57,'CBB Games'!$A$4:$A$999,0)))</f>
        <v>0</v>
      </c>
      <c r="I58">
        <f>IF(ISERROR(INDEX($C$4:$C$999,MATCH('CBB ESPN'!T57,'CBB Games'!$A$4:$A$999,0)))*1=1,"",INDEX('CBB Games'!$C$4:$C$999,MATCH('CBB ESPN'!T57,'CBB Games'!$A$4:$A$999,0)))</f>
        <v>0</v>
      </c>
      <c r="K58">
        <f>IF('CBB ESPN'!$AA57="Flip",'CBB Games'!F58,'CBB Games'!E58)</f>
        <v>0</v>
      </c>
      <c r="L58">
        <f>IF('CBB ESPN'!$AA57="Flip",'CBB Games'!E58,'CBB Games'!F58)</f>
        <v>0</v>
      </c>
      <c r="N58">
        <f>IF('CBB ESPN'!$AA57="Flip",'CBB Games'!I58,'CBB Games'!H58)</f>
        <v>0</v>
      </c>
      <c r="O58">
        <f>IF('CBB ESPN'!$AA57="Flip",'CBB Games'!H58,'CBB Games'!I58)</f>
        <v>0</v>
      </c>
      <c r="Q58" t="str">
        <f t="shared" si="9"/>
        <v>0 v 0</v>
      </c>
      <c r="S58" t="str">
        <f t="shared" si="10"/>
        <v>0 v 0</v>
      </c>
      <c r="T58" s="13" t="s">
        <v>62</v>
      </c>
      <c r="V58" s="136" t="str">
        <f>IF(ISNUMBER(SEARCH('CBB Games'!$V$3,'CBB ESPN'!Y57)),"InPlay","")</f>
        <v/>
      </c>
      <c r="W58" s="13" t="str">
        <f>IF($V58="","",'CBB ESPN'!Z57)</f>
        <v/>
      </c>
      <c r="X58" s="135" t="str">
        <f>IF('CBB ESPN'!$Y57="Y",'CBB ESPN'!U57,"")</f>
        <v/>
      </c>
      <c r="Y58" s="137" t="str">
        <f>IF('CBB ESPN'!$Y57="Y",'CBB Games'!Q58,"")</f>
        <v/>
      </c>
      <c r="Z58" s="13" t="str">
        <f t="shared" si="33"/>
        <v/>
      </c>
      <c r="AA58" s="13" t="str">
        <f>IF('CBB ESPN'!$Y57="Y",'CBB Games'!S58,"")</f>
        <v/>
      </c>
      <c r="AB58" s="13" t="str">
        <f t="shared" si="34"/>
        <v/>
      </c>
      <c r="AD58" s="13" t="str">
        <f t="shared" si="0"/>
        <v/>
      </c>
      <c r="AE58" s="13" t="str">
        <f t="shared" si="13"/>
        <v/>
      </c>
      <c r="AF58" s="135" t="str">
        <f t="shared" si="14"/>
        <v/>
      </c>
      <c r="AG58" s="137" t="str">
        <f t="shared" si="15"/>
        <v/>
      </c>
      <c r="AH58" s="13" t="str">
        <f t="shared" si="16"/>
        <v/>
      </c>
      <c r="AI58" s="13" t="str">
        <f t="shared" si="17"/>
        <v/>
      </c>
      <c r="AJ58" s="13" t="str">
        <f t="shared" si="18"/>
        <v/>
      </c>
      <c r="AK58" s="13" t="str">
        <f t="shared" si="35"/>
        <v/>
      </c>
      <c r="AL58" s="13" t="str">
        <f t="shared" si="36"/>
        <v/>
      </c>
      <c r="AM58" t="str">
        <f>'CBB ESPN'!AM58</f>
        <v/>
      </c>
      <c r="AN58" t="str">
        <f>'CBB ESPN'!AK58</f>
        <v/>
      </c>
      <c r="AO58" t="str">
        <f>'CBB ESPN'!AL58</f>
        <v/>
      </c>
      <c r="AQ58" s="13" t="str">
        <f t="shared" si="19"/>
        <v/>
      </c>
      <c r="AR58" s="13" t="str">
        <f t="shared" si="20"/>
        <v/>
      </c>
      <c r="AS58" s="135" t="str">
        <f t="shared" si="21"/>
        <v/>
      </c>
      <c r="AT58" s="138" t="str">
        <f t="shared" si="22"/>
        <v/>
      </c>
      <c r="AU58" s="13" t="str">
        <f t="shared" si="23"/>
        <v/>
      </c>
      <c r="AV58" s="13" t="str">
        <f t="shared" si="24"/>
        <v/>
      </c>
      <c r="AW58" s="13" t="str">
        <f t="shared" si="25"/>
        <v/>
      </c>
      <c r="AX58" s="13" t="str">
        <f t="shared" si="37"/>
        <v/>
      </c>
      <c r="AY58" s="13" t="str">
        <f t="shared" si="38"/>
        <v/>
      </c>
      <c r="AZ58" t="str">
        <f>'CBB ESPN'!AU58</f>
        <v/>
      </c>
      <c r="BA58" t="str">
        <f>'CBB ESPN'!AS58</f>
        <v/>
      </c>
      <c r="BB58" t="str">
        <f>'CBB ESPN'!AT58</f>
        <v/>
      </c>
      <c r="BD58" s="13" t="str">
        <f t="shared" si="26"/>
        <v/>
      </c>
      <c r="BE58" s="13" t="str">
        <f t="shared" si="27"/>
        <v/>
      </c>
      <c r="BF58" s="135" t="str">
        <f t="shared" si="28"/>
        <v/>
      </c>
      <c r="BG58" s="138" t="str">
        <f t="shared" si="29"/>
        <v/>
      </c>
      <c r="BH58" s="13" t="str">
        <f t="shared" si="30"/>
        <v/>
      </c>
      <c r="BI58" s="13" t="str">
        <f t="shared" si="32"/>
        <v/>
      </c>
      <c r="BJ58" s="13" t="str">
        <f t="shared" si="31"/>
        <v/>
      </c>
      <c r="BK58" s="13" t="str">
        <f t="shared" si="7"/>
        <v/>
      </c>
      <c r="BL58" s="13" t="str">
        <f t="shared" si="39"/>
        <v/>
      </c>
      <c r="BM58" t="str">
        <f>'CBB ESPN'!BC58</f>
        <v/>
      </c>
      <c r="BN58" t="str">
        <f>'CBB ESPN'!BA58</f>
        <v/>
      </c>
      <c r="BO58" t="str">
        <f>'CBB ESPN'!BB58</f>
        <v/>
      </c>
    </row>
    <row r="59" spans="1:67">
      <c r="A59" t="str">
        <f>'CBB ESPN'!M59</f>
        <v>Charlotte</v>
      </c>
      <c r="B59" t="s">
        <v>254</v>
      </c>
      <c r="C59">
        <v>79</v>
      </c>
      <c r="E59">
        <f>IF(ISERROR(INDEX($B$4:$B$999,MATCH('CBB ESPN'!S58,'CBB Games'!$A$4:$A$999,0)))*1=1,"",INDEX('CBB Games'!$B$4:$B$999,MATCH('CBB ESPN'!S58,'CBB Games'!$A$4:$A$999,0)))</f>
        <v>0</v>
      </c>
      <c r="F59">
        <f>IF(ISERROR(INDEX($B$4:$B$999,MATCH('CBB ESPN'!T58,'CBB Games'!$A$4:$A$999,0)))*1=1,"",INDEX('CBB Games'!$B$4:$B$999,MATCH('CBB ESPN'!T58,'CBB Games'!$A$4:$A$999,0)))</f>
        <v>0</v>
      </c>
      <c r="G59" t="s">
        <v>62</v>
      </c>
      <c r="H59">
        <f>IF(ISERROR(INDEX($C$4:$C$999,MATCH('CBB ESPN'!S58,'CBB Games'!$A$4:$A$999,0)))*1=1,"",INDEX('CBB Games'!$C$4:$C$999,MATCH('CBB ESPN'!S58,'CBB Games'!$A$4:$A$999,0)))</f>
        <v>0</v>
      </c>
      <c r="I59">
        <f>IF(ISERROR(INDEX($C$4:$C$999,MATCH('CBB ESPN'!T58,'CBB Games'!$A$4:$A$999,0)))*1=1,"",INDEX('CBB Games'!$C$4:$C$999,MATCH('CBB ESPN'!T58,'CBB Games'!$A$4:$A$999,0)))</f>
        <v>0</v>
      </c>
      <c r="K59">
        <f>IF('CBB ESPN'!$AA58="Flip",'CBB Games'!F59,'CBB Games'!E59)</f>
        <v>0</v>
      </c>
      <c r="L59">
        <f>IF('CBB ESPN'!$AA58="Flip",'CBB Games'!E59,'CBB Games'!F59)</f>
        <v>0</v>
      </c>
      <c r="N59">
        <f>IF('CBB ESPN'!$AA58="Flip",'CBB Games'!I59,'CBB Games'!H59)</f>
        <v>0</v>
      </c>
      <c r="O59">
        <f>IF('CBB ESPN'!$AA58="Flip",'CBB Games'!H59,'CBB Games'!I59)</f>
        <v>0</v>
      </c>
      <c r="Q59" t="str">
        <f t="shared" si="9"/>
        <v>0 v 0</v>
      </c>
      <c r="S59" t="str">
        <f t="shared" si="10"/>
        <v>0 v 0</v>
      </c>
      <c r="T59" s="13" t="s">
        <v>62</v>
      </c>
      <c r="V59" s="136" t="str">
        <f>IF(ISNUMBER(SEARCH('CBB Games'!$V$3,'CBB ESPN'!Y58)),"InPlay","")</f>
        <v/>
      </c>
      <c r="W59" s="13" t="str">
        <f>IF($V59="","",'CBB ESPN'!Z58)</f>
        <v/>
      </c>
      <c r="X59" s="135" t="str">
        <f>IF('CBB ESPN'!$Y58="Y",'CBB ESPN'!U58,"")</f>
        <v/>
      </c>
      <c r="Y59" s="137" t="str">
        <f>IF('CBB ESPN'!$Y58="Y",'CBB Games'!Q59,"")</f>
        <v/>
      </c>
      <c r="Z59" s="13" t="str">
        <f t="shared" si="33"/>
        <v/>
      </c>
      <c r="AA59" s="13" t="str">
        <f>IF('CBB ESPN'!$Y58="Y",'CBB Games'!S59,"")</f>
        <v/>
      </c>
      <c r="AB59" s="13" t="str">
        <f t="shared" si="34"/>
        <v/>
      </c>
      <c r="AD59" s="13" t="str">
        <f t="shared" si="0"/>
        <v/>
      </c>
      <c r="AE59" s="13" t="str">
        <f t="shared" si="13"/>
        <v/>
      </c>
      <c r="AF59" s="135" t="str">
        <f t="shared" si="14"/>
        <v/>
      </c>
      <c r="AG59" s="137" t="str">
        <f t="shared" si="15"/>
        <v/>
      </c>
      <c r="AH59" s="13" t="str">
        <f t="shared" si="16"/>
        <v/>
      </c>
      <c r="AI59" s="13" t="str">
        <f t="shared" si="17"/>
        <v/>
      </c>
      <c r="AJ59" s="13" t="str">
        <f t="shared" si="18"/>
        <v/>
      </c>
      <c r="AK59" s="13" t="str">
        <f t="shared" si="35"/>
        <v/>
      </c>
      <c r="AL59" s="13" t="str">
        <f t="shared" si="36"/>
        <v/>
      </c>
      <c r="AM59" t="str">
        <f>'CBB ESPN'!AM59</f>
        <v/>
      </c>
      <c r="AN59" t="str">
        <f>'CBB ESPN'!AK59</f>
        <v/>
      </c>
      <c r="AO59" t="str">
        <f>'CBB ESPN'!AL59</f>
        <v/>
      </c>
      <c r="AQ59" s="13" t="str">
        <f t="shared" si="19"/>
        <v/>
      </c>
      <c r="AR59" s="13" t="str">
        <f t="shared" si="20"/>
        <v/>
      </c>
      <c r="AS59" s="135" t="str">
        <f t="shared" si="21"/>
        <v/>
      </c>
      <c r="AT59" s="138" t="str">
        <f t="shared" si="22"/>
        <v/>
      </c>
      <c r="AU59" s="13" t="str">
        <f t="shared" si="23"/>
        <v/>
      </c>
      <c r="AV59" s="13" t="str">
        <f t="shared" si="24"/>
        <v/>
      </c>
      <c r="AW59" s="13" t="str">
        <f t="shared" si="25"/>
        <v/>
      </c>
      <c r="AX59" s="13" t="str">
        <f t="shared" si="37"/>
        <v/>
      </c>
      <c r="AY59" s="13" t="str">
        <f t="shared" si="38"/>
        <v/>
      </c>
      <c r="AZ59" t="str">
        <f>'CBB ESPN'!AU59</f>
        <v/>
      </c>
      <c r="BA59" t="str">
        <f>'CBB ESPN'!AS59</f>
        <v/>
      </c>
      <c r="BB59" t="str">
        <f>'CBB ESPN'!AT59</f>
        <v/>
      </c>
      <c r="BD59" s="13" t="str">
        <f t="shared" si="26"/>
        <v/>
      </c>
      <c r="BE59" s="13" t="str">
        <f t="shared" si="27"/>
        <v/>
      </c>
      <c r="BF59" s="135" t="str">
        <f t="shared" si="28"/>
        <v/>
      </c>
      <c r="BG59" s="138" t="str">
        <f t="shared" si="29"/>
        <v/>
      </c>
      <c r="BH59" s="13" t="str">
        <f t="shared" si="30"/>
        <v/>
      </c>
      <c r="BI59" s="13" t="str">
        <f t="shared" si="32"/>
        <v/>
      </c>
      <c r="BJ59" s="13" t="str">
        <f t="shared" si="31"/>
        <v/>
      </c>
      <c r="BK59" s="13" t="str">
        <f t="shared" si="7"/>
        <v/>
      </c>
      <c r="BL59" s="13" t="str">
        <f t="shared" si="39"/>
        <v/>
      </c>
      <c r="BM59" t="str">
        <f>'CBB ESPN'!BC59</f>
        <v/>
      </c>
      <c r="BN59" t="str">
        <f>'CBB ESPN'!BA59</f>
        <v/>
      </c>
      <c r="BO59" t="str">
        <f>'CBB ESPN'!BB59</f>
        <v/>
      </c>
    </row>
    <row r="60" spans="1:67">
      <c r="A60" t="str">
        <f>'CBB ESPN'!M60</f>
        <v>Chattanooga</v>
      </c>
      <c r="B60" t="s">
        <v>678</v>
      </c>
      <c r="C60">
        <v>431</v>
      </c>
      <c r="E60">
        <f>IF(ISERROR(INDEX($B$4:$B$999,MATCH('CBB ESPN'!S59,'CBB Games'!$A$4:$A$999,0)))*1=1,"",INDEX('CBB Games'!$B$4:$B$999,MATCH('CBB ESPN'!S59,'CBB Games'!$A$4:$A$999,0)))</f>
        <v>0</v>
      </c>
      <c r="F60">
        <f>IF(ISERROR(INDEX($B$4:$B$999,MATCH('CBB ESPN'!T59,'CBB Games'!$A$4:$A$999,0)))*1=1,"",INDEX('CBB Games'!$B$4:$B$999,MATCH('CBB ESPN'!T59,'CBB Games'!$A$4:$A$999,0)))</f>
        <v>0</v>
      </c>
      <c r="G60" t="s">
        <v>62</v>
      </c>
      <c r="H60">
        <f>IF(ISERROR(INDEX($C$4:$C$999,MATCH('CBB ESPN'!S59,'CBB Games'!$A$4:$A$999,0)))*1=1,"",INDEX('CBB Games'!$C$4:$C$999,MATCH('CBB ESPN'!S59,'CBB Games'!$A$4:$A$999,0)))</f>
        <v>0</v>
      </c>
      <c r="I60">
        <f>IF(ISERROR(INDEX($C$4:$C$999,MATCH('CBB ESPN'!T59,'CBB Games'!$A$4:$A$999,0)))*1=1,"",INDEX('CBB Games'!$C$4:$C$999,MATCH('CBB ESPN'!T59,'CBB Games'!$A$4:$A$999,0)))</f>
        <v>0</v>
      </c>
      <c r="K60">
        <f>IF('CBB ESPN'!$AA59="Flip",'CBB Games'!F60,'CBB Games'!E60)</f>
        <v>0</v>
      </c>
      <c r="L60">
        <f>IF('CBB ESPN'!$AA59="Flip",'CBB Games'!E60,'CBB Games'!F60)</f>
        <v>0</v>
      </c>
      <c r="N60">
        <f>IF('CBB ESPN'!$AA59="Flip",'CBB Games'!I60,'CBB Games'!H60)</f>
        <v>0</v>
      </c>
      <c r="O60">
        <f>IF('CBB ESPN'!$AA59="Flip",'CBB Games'!H60,'CBB Games'!I60)</f>
        <v>0</v>
      </c>
      <c r="Q60" t="str">
        <f t="shared" si="9"/>
        <v>0 v 0</v>
      </c>
      <c r="S60" t="str">
        <f t="shared" si="10"/>
        <v>0 v 0</v>
      </c>
      <c r="T60" s="13" t="s">
        <v>62</v>
      </c>
      <c r="V60" s="136" t="str">
        <f>IF(ISNUMBER(SEARCH('CBB Games'!$V$3,'CBB ESPN'!Y59)),"InPlay","")</f>
        <v/>
      </c>
      <c r="W60" s="13" t="str">
        <f>IF($V60="","",'CBB ESPN'!Z59)</f>
        <v/>
      </c>
      <c r="X60" s="135" t="str">
        <f>IF('CBB ESPN'!$Y59="Y",'CBB ESPN'!U59,"")</f>
        <v/>
      </c>
      <c r="Y60" s="137" t="str">
        <f>IF('CBB ESPN'!$Y59="Y",'CBB Games'!Q60,"")</f>
        <v/>
      </c>
      <c r="Z60" s="13" t="str">
        <f t="shared" si="33"/>
        <v/>
      </c>
      <c r="AA60" s="13" t="str">
        <f>IF('CBB ESPN'!$Y59="Y",'CBB Games'!S60,"")</f>
        <v/>
      </c>
      <c r="AB60" s="13" t="str">
        <f t="shared" si="34"/>
        <v/>
      </c>
      <c r="AD60" s="13" t="str">
        <f t="shared" si="0"/>
        <v/>
      </c>
      <c r="AE60" s="13" t="str">
        <f t="shared" si="13"/>
        <v/>
      </c>
      <c r="AF60" s="135" t="str">
        <f t="shared" si="14"/>
        <v/>
      </c>
      <c r="AG60" s="137" t="str">
        <f t="shared" si="15"/>
        <v/>
      </c>
      <c r="AH60" s="13" t="str">
        <f t="shared" si="16"/>
        <v/>
      </c>
      <c r="AI60" s="13" t="str">
        <f t="shared" si="17"/>
        <v/>
      </c>
      <c r="AJ60" s="13" t="str">
        <f t="shared" si="18"/>
        <v/>
      </c>
      <c r="AK60" s="13" t="str">
        <f t="shared" si="35"/>
        <v/>
      </c>
      <c r="AL60" s="13" t="str">
        <f t="shared" si="36"/>
        <v/>
      </c>
      <c r="AM60" t="str">
        <f>'CBB ESPN'!AM60</f>
        <v/>
      </c>
      <c r="AN60" t="str">
        <f>'CBB ESPN'!AK60</f>
        <v/>
      </c>
      <c r="AO60" t="str">
        <f>'CBB ESPN'!AL60</f>
        <v/>
      </c>
      <c r="AQ60" s="13" t="str">
        <f t="shared" si="19"/>
        <v/>
      </c>
      <c r="AR60" s="13" t="str">
        <f t="shared" si="20"/>
        <v/>
      </c>
      <c r="AS60" s="135" t="str">
        <f t="shared" si="21"/>
        <v/>
      </c>
      <c r="AT60" s="138" t="str">
        <f t="shared" si="22"/>
        <v/>
      </c>
      <c r="AU60" s="13" t="str">
        <f t="shared" si="23"/>
        <v/>
      </c>
      <c r="AV60" s="13" t="str">
        <f t="shared" si="24"/>
        <v/>
      </c>
      <c r="AW60" s="13" t="str">
        <f t="shared" si="25"/>
        <v/>
      </c>
      <c r="AX60" s="13" t="str">
        <f t="shared" si="37"/>
        <v/>
      </c>
      <c r="AY60" s="13" t="str">
        <f t="shared" si="38"/>
        <v/>
      </c>
      <c r="AZ60" t="str">
        <f>'CBB ESPN'!AU60</f>
        <v/>
      </c>
      <c r="BA60" t="str">
        <f>'CBB ESPN'!AS60</f>
        <v/>
      </c>
      <c r="BB60" t="str">
        <f>'CBB ESPN'!AT60</f>
        <v/>
      </c>
      <c r="BD60" s="13" t="str">
        <f t="shared" si="26"/>
        <v/>
      </c>
      <c r="BE60" s="13" t="str">
        <f t="shared" si="27"/>
        <v/>
      </c>
      <c r="BF60" s="135" t="str">
        <f t="shared" si="28"/>
        <v/>
      </c>
      <c r="BG60" s="138" t="str">
        <f t="shared" si="29"/>
        <v/>
      </c>
      <c r="BH60" s="13" t="str">
        <f t="shared" si="30"/>
        <v/>
      </c>
      <c r="BI60" s="13" t="str">
        <f t="shared" si="32"/>
        <v/>
      </c>
      <c r="BJ60" s="13" t="str">
        <f t="shared" si="31"/>
        <v/>
      </c>
      <c r="BK60" s="13" t="str">
        <f t="shared" si="7"/>
        <v/>
      </c>
      <c r="BL60" s="13" t="str">
        <f t="shared" si="39"/>
        <v/>
      </c>
      <c r="BM60" t="str">
        <f>'CBB ESPN'!BC60</f>
        <v/>
      </c>
      <c r="BN60" t="str">
        <f>'CBB ESPN'!BA60</f>
        <v/>
      </c>
      <c r="BO60" t="str">
        <f>'CBB ESPN'!BB60</f>
        <v/>
      </c>
    </row>
    <row r="61" spans="1:67">
      <c r="A61" t="str">
        <f>'CBB ESPN'!M61</f>
        <v>Chicago State</v>
      </c>
      <c r="B61" t="s">
        <v>869</v>
      </c>
      <c r="C61">
        <v>61</v>
      </c>
      <c r="E61">
        <f>IF(ISERROR(INDEX($B$4:$B$999,MATCH('CBB ESPN'!S60,'CBB Games'!$A$4:$A$999,0)))*1=1,"",INDEX('CBB Games'!$B$4:$B$999,MATCH('CBB ESPN'!S60,'CBB Games'!$A$4:$A$999,0)))</f>
        <v>0</v>
      </c>
      <c r="F61">
        <f>IF(ISERROR(INDEX($B$4:$B$999,MATCH('CBB ESPN'!T60,'CBB Games'!$A$4:$A$999,0)))*1=1,"",INDEX('CBB Games'!$B$4:$B$999,MATCH('CBB ESPN'!T60,'CBB Games'!$A$4:$A$999,0)))</f>
        <v>0</v>
      </c>
      <c r="G61" t="s">
        <v>62</v>
      </c>
      <c r="H61">
        <f>IF(ISERROR(INDEX($C$4:$C$999,MATCH('CBB ESPN'!S60,'CBB Games'!$A$4:$A$999,0)))*1=1,"",INDEX('CBB Games'!$C$4:$C$999,MATCH('CBB ESPN'!S60,'CBB Games'!$A$4:$A$999,0)))</f>
        <v>0</v>
      </c>
      <c r="I61">
        <f>IF(ISERROR(INDEX($C$4:$C$999,MATCH('CBB ESPN'!T60,'CBB Games'!$A$4:$A$999,0)))*1=1,"",INDEX('CBB Games'!$C$4:$C$999,MATCH('CBB ESPN'!T60,'CBB Games'!$A$4:$A$999,0)))</f>
        <v>0</v>
      </c>
      <c r="K61">
        <f>IF('CBB ESPN'!$AA60="Flip",'CBB Games'!F61,'CBB Games'!E61)</f>
        <v>0</v>
      </c>
      <c r="L61">
        <f>IF('CBB ESPN'!$AA60="Flip",'CBB Games'!E61,'CBB Games'!F61)</f>
        <v>0</v>
      </c>
      <c r="N61">
        <f>IF('CBB ESPN'!$AA60="Flip",'CBB Games'!I61,'CBB Games'!H61)</f>
        <v>0</v>
      </c>
      <c r="O61">
        <f>IF('CBB ESPN'!$AA60="Flip",'CBB Games'!H61,'CBB Games'!I61)</f>
        <v>0</v>
      </c>
      <c r="Q61" t="str">
        <f t="shared" si="9"/>
        <v>0 v 0</v>
      </c>
      <c r="S61" t="str">
        <f t="shared" si="10"/>
        <v>0 v 0</v>
      </c>
      <c r="T61" s="13" t="s">
        <v>62</v>
      </c>
      <c r="V61" s="136" t="str">
        <f>IF(ISNUMBER(SEARCH('CBB Games'!$V$3,'CBB ESPN'!Y60)),"InPlay","")</f>
        <v/>
      </c>
      <c r="W61" s="13" t="str">
        <f>IF($V61="","",'CBB ESPN'!Z60)</f>
        <v/>
      </c>
      <c r="X61" s="135" t="str">
        <f>IF('CBB ESPN'!$Y60="Y",'CBB ESPN'!U60,"")</f>
        <v/>
      </c>
      <c r="Y61" s="137" t="str">
        <f>IF('CBB ESPN'!$Y60="Y",'CBB Games'!Q61,"")</f>
        <v/>
      </c>
      <c r="Z61" s="13" t="str">
        <f t="shared" si="33"/>
        <v/>
      </c>
      <c r="AA61" s="13" t="str">
        <f>IF('CBB ESPN'!$Y60="Y",'CBB Games'!S61,"")</f>
        <v/>
      </c>
      <c r="AB61" s="13" t="str">
        <f t="shared" si="34"/>
        <v/>
      </c>
      <c r="AD61" s="13" t="str">
        <f t="shared" si="0"/>
        <v/>
      </c>
      <c r="AE61" s="13" t="str">
        <f t="shared" si="13"/>
        <v/>
      </c>
      <c r="AF61" s="135" t="str">
        <f t="shared" si="14"/>
        <v/>
      </c>
      <c r="AG61" s="137" t="str">
        <f t="shared" si="15"/>
        <v/>
      </c>
      <c r="AH61" s="13" t="str">
        <f t="shared" si="16"/>
        <v/>
      </c>
      <c r="AI61" s="13" t="str">
        <f t="shared" si="17"/>
        <v/>
      </c>
      <c r="AJ61" s="13" t="str">
        <f t="shared" si="18"/>
        <v/>
      </c>
      <c r="AK61" s="13" t="str">
        <f t="shared" si="35"/>
        <v/>
      </c>
      <c r="AL61" s="13" t="str">
        <f t="shared" si="36"/>
        <v/>
      </c>
      <c r="AM61" t="str">
        <f>'CBB ESPN'!AM61</f>
        <v/>
      </c>
      <c r="AN61" t="str">
        <f>'CBB ESPN'!AK61</f>
        <v/>
      </c>
      <c r="AO61" t="str">
        <f>'CBB ESPN'!AL61</f>
        <v/>
      </c>
      <c r="AQ61" s="13" t="str">
        <f t="shared" si="19"/>
        <v/>
      </c>
      <c r="AR61" s="13" t="str">
        <f t="shared" si="20"/>
        <v/>
      </c>
      <c r="AS61" s="135" t="str">
        <f t="shared" si="21"/>
        <v/>
      </c>
      <c r="AT61" s="138" t="str">
        <f t="shared" si="22"/>
        <v/>
      </c>
      <c r="AU61" s="13" t="str">
        <f t="shared" si="23"/>
        <v/>
      </c>
      <c r="AV61" s="13" t="str">
        <f t="shared" si="24"/>
        <v/>
      </c>
      <c r="AW61" s="13" t="str">
        <f t="shared" si="25"/>
        <v/>
      </c>
      <c r="AX61" s="13" t="str">
        <f t="shared" si="37"/>
        <v/>
      </c>
      <c r="AY61" s="13" t="str">
        <f t="shared" si="38"/>
        <v/>
      </c>
      <c r="AZ61" t="str">
        <f>'CBB ESPN'!AU61</f>
        <v/>
      </c>
      <c r="BA61" t="str">
        <f>'CBB ESPN'!AS61</f>
        <v/>
      </c>
      <c r="BB61" t="str">
        <f>'CBB ESPN'!AT61</f>
        <v/>
      </c>
      <c r="BD61" s="13" t="str">
        <f t="shared" si="26"/>
        <v/>
      </c>
      <c r="BE61" s="13" t="str">
        <f t="shared" si="27"/>
        <v/>
      </c>
      <c r="BF61" s="135" t="str">
        <f t="shared" si="28"/>
        <v/>
      </c>
      <c r="BG61" s="138" t="str">
        <f t="shared" si="29"/>
        <v/>
      </c>
      <c r="BH61" s="13" t="str">
        <f t="shared" si="30"/>
        <v/>
      </c>
      <c r="BI61" s="13" t="str">
        <f t="shared" si="32"/>
        <v/>
      </c>
      <c r="BJ61" s="13" t="str">
        <f t="shared" si="31"/>
        <v/>
      </c>
      <c r="BK61" s="13" t="str">
        <f t="shared" si="7"/>
        <v/>
      </c>
      <c r="BL61" s="13" t="str">
        <f t="shared" si="39"/>
        <v/>
      </c>
      <c r="BM61" t="str">
        <f>'CBB ESPN'!BC61</f>
        <v/>
      </c>
      <c r="BN61" t="str">
        <f>'CBB ESPN'!BA61</f>
        <v/>
      </c>
      <c r="BO61" t="str">
        <f>'CBB ESPN'!BB61</f>
        <v/>
      </c>
    </row>
    <row r="62" spans="1:67">
      <c r="A62" t="str">
        <f>'CBB ESPN'!M62</f>
        <v>Cincinnati</v>
      </c>
      <c r="B62" t="s">
        <v>160</v>
      </c>
      <c r="C62">
        <v>62</v>
      </c>
      <c r="E62">
        <f>IF(ISERROR(INDEX($B$4:$B$999,MATCH('CBB ESPN'!S61,'CBB Games'!$A$4:$A$999,0)))*1=1,"",INDEX('CBB Games'!$B$4:$B$999,MATCH('CBB ESPN'!S61,'CBB Games'!$A$4:$A$999,0)))</f>
        <v>0</v>
      </c>
      <c r="F62">
        <f>IF(ISERROR(INDEX($B$4:$B$999,MATCH('CBB ESPN'!T61,'CBB Games'!$A$4:$A$999,0)))*1=1,"",INDEX('CBB Games'!$B$4:$B$999,MATCH('CBB ESPN'!T61,'CBB Games'!$A$4:$A$999,0)))</f>
        <v>0</v>
      </c>
      <c r="G62" t="s">
        <v>62</v>
      </c>
      <c r="H62">
        <f>IF(ISERROR(INDEX($C$4:$C$999,MATCH('CBB ESPN'!S61,'CBB Games'!$A$4:$A$999,0)))*1=1,"",INDEX('CBB Games'!$C$4:$C$999,MATCH('CBB ESPN'!S61,'CBB Games'!$A$4:$A$999,0)))</f>
        <v>0</v>
      </c>
      <c r="I62">
        <f>IF(ISERROR(INDEX($C$4:$C$999,MATCH('CBB ESPN'!T61,'CBB Games'!$A$4:$A$999,0)))*1=1,"",INDEX('CBB Games'!$C$4:$C$999,MATCH('CBB ESPN'!T61,'CBB Games'!$A$4:$A$999,0)))</f>
        <v>0</v>
      </c>
      <c r="K62">
        <f>IF('CBB ESPN'!$AA61="Flip",'CBB Games'!F62,'CBB Games'!E62)</f>
        <v>0</v>
      </c>
      <c r="L62">
        <f>IF('CBB ESPN'!$AA61="Flip",'CBB Games'!E62,'CBB Games'!F62)</f>
        <v>0</v>
      </c>
      <c r="N62">
        <f>IF('CBB ESPN'!$AA61="Flip",'CBB Games'!I62,'CBB Games'!H62)</f>
        <v>0</v>
      </c>
      <c r="O62">
        <f>IF('CBB ESPN'!$AA61="Flip",'CBB Games'!H62,'CBB Games'!I62)</f>
        <v>0</v>
      </c>
      <c r="Q62" t="str">
        <f t="shared" si="9"/>
        <v>0 v 0</v>
      </c>
      <c r="S62" t="str">
        <f t="shared" si="10"/>
        <v>0 v 0</v>
      </c>
      <c r="T62" s="13" t="s">
        <v>62</v>
      </c>
      <c r="V62" s="136" t="str">
        <f>IF(ISNUMBER(SEARCH('CBB Games'!$V$3,'CBB ESPN'!Y61)),"InPlay","")</f>
        <v/>
      </c>
      <c r="W62" s="13" t="str">
        <f>IF($V62="","",'CBB ESPN'!Z61)</f>
        <v/>
      </c>
      <c r="X62" s="135" t="str">
        <f>IF('CBB ESPN'!$Y61="Y",'CBB ESPN'!U61,"")</f>
        <v/>
      </c>
      <c r="Y62" s="137" t="str">
        <f>IF('CBB ESPN'!$Y61="Y",'CBB Games'!Q62,"")</f>
        <v/>
      </c>
      <c r="Z62" s="13" t="str">
        <f t="shared" si="33"/>
        <v/>
      </c>
      <c r="AA62" s="13" t="str">
        <f>IF('CBB ESPN'!$Y61="Y",'CBB Games'!S62,"")</f>
        <v/>
      </c>
      <c r="AB62" s="13" t="str">
        <f t="shared" si="34"/>
        <v/>
      </c>
      <c r="AD62" s="13" t="str">
        <f t="shared" si="0"/>
        <v/>
      </c>
      <c r="AE62" s="13" t="str">
        <f t="shared" si="13"/>
        <v/>
      </c>
      <c r="AF62" s="135" t="str">
        <f t="shared" si="14"/>
        <v/>
      </c>
      <c r="AG62" s="137" t="str">
        <f t="shared" si="15"/>
        <v/>
      </c>
      <c r="AH62" s="13" t="str">
        <f t="shared" si="16"/>
        <v/>
      </c>
      <c r="AI62" s="13" t="str">
        <f t="shared" si="17"/>
        <v/>
      </c>
      <c r="AJ62" s="13" t="str">
        <f t="shared" si="18"/>
        <v/>
      </c>
      <c r="AK62" s="13" t="str">
        <f t="shared" si="35"/>
        <v/>
      </c>
      <c r="AL62" s="13" t="str">
        <f t="shared" si="36"/>
        <v/>
      </c>
      <c r="AM62" t="str">
        <f>'CBB ESPN'!AM62</f>
        <v/>
      </c>
      <c r="AN62" t="str">
        <f>'CBB ESPN'!AK62</f>
        <v/>
      </c>
      <c r="AO62" t="str">
        <f>'CBB ESPN'!AL62</f>
        <v/>
      </c>
      <c r="AQ62" s="13" t="str">
        <f t="shared" si="19"/>
        <v/>
      </c>
      <c r="AR62" s="13" t="str">
        <f t="shared" si="20"/>
        <v/>
      </c>
      <c r="AS62" s="135" t="str">
        <f t="shared" si="21"/>
        <v/>
      </c>
      <c r="AT62" s="138" t="str">
        <f t="shared" si="22"/>
        <v/>
      </c>
      <c r="AU62" s="13" t="str">
        <f t="shared" si="23"/>
        <v/>
      </c>
      <c r="AV62" s="13" t="str">
        <f t="shared" si="24"/>
        <v/>
      </c>
      <c r="AW62" s="13" t="str">
        <f t="shared" si="25"/>
        <v/>
      </c>
      <c r="AX62" s="13" t="str">
        <f t="shared" si="37"/>
        <v/>
      </c>
      <c r="AY62" s="13" t="str">
        <f t="shared" si="38"/>
        <v/>
      </c>
      <c r="AZ62" t="str">
        <f>'CBB ESPN'!AU62</f>
        <v/>
      </c>
      <c r="BA62" t="str">
        <f>'CBB ESPN'!AS62</f>
        <v/>
      </c>
      <c r="BB62" t="str">
        <f>'CBB ESPN'!AT62</f>
        <v/>
      </c>
      <c r="BD62" s="13" t="str">
        <f t="shared" si="26"/>
        <v/>
      </c>
      <c r="BE62" s="13" t="str">
        <f t="shared" si="27"/>
        <v/>
      </c>
      <c r="BF62" s="135" t="str">
        <f t="shared" si="28"/>
        <v/>
      </c>
      <c r="BG62" s="138" t="str">
        <f t="shared" si="29"/>
        <v/>
      </c>
      <c r="BH62" s="13" t="str">
        <f t="shared" si="30"/>
        <v/>
      </c>
      <c r="BI62" s="13" t="str">
        <f t="shared" si="32"/>
        <v/>
      </c>
      <c r="BJ62" s="13" t="str">
        <f t="shared" si="31"/>
        <v/>
      </c>
      <c r="BK62" s="13" t="str">
        <f t="shared" si="7"/>
        <v/>
      </c>
      <c r="BL62" s="13" t="str">
        <f t="shared" si="39"/>
        <v/>
      </c>
      <c r="BM62" t="str">
        <f>'CBB ESPN'!BC62</f>
        <v/>
      </c>
      <c r="BN62" t="str">
        <f>'CBB ESPN'!BA62</f>
        <v/>
      </c>
      <c r="BO62" t="str">
        <f>'CBB ESPN'!BB62</f>
        <v/>
      </c>
    </row>
    <row r="63" spans="1:67">
      <c r="A63" t="str">
        <f>'CBB ESPN'!M63</f>
        <v>Clemson</v>
      </c>
      <c r="B63" t="s">
        <v>255</v>
      </c>
      <c r="C63">
        <v>64</v>
      </c>
      <c r="E63">
        <f>IF(ISERROR(INDEX($B$4:$B$999,MATCH('CBB ESPN'!S62,'CBB Games'!$A$4:$A$999,0)))*1=1,"",INDEX('CBB Games'!$B$4:$B$999,MATCH('CBB ESPN'!S62,'CBB Games'!$A$4:$A$999,0)))</f>
        <v>0</v>
      </c>
      <c r="F63">
        <f>IF(ISERROR(INDEX($B$4:$B$999,MATCH('CBB ESPN'!T62,'CBB Games'!$A$4:$A$999,0)))*1=1,"",INDEX('CBB Games'!$B$4:$B$999,MATCH('CBB ESPN'!T62,'CBB Games'!$A$4:$A$999,0)))</f>
        <v>0</v>
      </c>
      <c r="G63" t="s">
        <v>62</v>
      </c>
      <c r="H63">
        <f>IF(ISERROR(INDEX($C$4:$C$999,MATCH('CBB ESPN'!S62,'CBB Games'!$A$4:$A$999,0)))*1=1,"",INDEX('CBB Games'!$C$4:$C$999,MATCH('CBB ESPN'!S62,'CBB Games'!$A$4:$A$999,0)))</f>
        <v>0</v>
      </c>
      <c r="I63">
        <f>IF(ISERROR(INDEX($C$4:$C$999,MATCH('CBB ESPN'!T62,'CBB Games'!$A$4:$A$999,0)))*1=1,"",INDEX('CBB Games'!$C$4:$C$999,MATCH('CBB ESPN'!T62,'CBB Games'!$A$4:$A$999,0)))</f>
        <v>0</v>
      </c>
      <c r="K63">
        <f>IF('CBB ESPN'!$AA62="Flip",'CBB Games'!F63,'CBB Games'!E63)</f>
        <v>0</v>
      </c>
      <c r="L63">
        <f>IF('CBB ESPN'!$AA62="Flip",'CBB Games'!E63,'CBB Games'!F63)</f>
        <v>0</v>
      </c>
      <c r="N63">
        <f>IF('CBB ESPN'!$AA62="Flip",'CBB Games'!I63,'CBB Games'!H63)</f>
        <v>0</v>
      </c>
      <c r="O63">
        <f>IF('CBB ESPN'!$AA62="Flip",'CBB Games'!H63,'CBB Games'!I63)</f>
        <v>0</v>
      </c>
      <c r="Q63" t="str">
        <f t="shared" si="9"/>
        <v>0 v 0</v>
      </c>
      <c r="S63" t="str">
        <f t="shared" si="10"/>
        <v>0 v 0</v>
      </c>
      <c r="T63" s="13" t="s">
        <v>62</v>
      </c>
      <c r="V63" s="136" t="str">
        <f>IF(ISNUMBER(SEARCH('CBB Games'!$V$3,'CBB ESPN'!Y62)),"InPlay","")</f>
        <v/>
      </c>
      <c r="W63" s="13" t="str">
        <f>IF($V63="","",'CBB ESPN'!Z62)</f>
        <v/>
      </c>
      <c r="X63" s="135" t="str">
        <f>IF('CBB ESPN'!$Y62="Y",'CBB ESPN'!U62,"")</f>
        <v/>
      </c>
      <c r="Y63" s="137" t="str">
        <f>IF('CBB ESPN'!$Y62="Y",'CBB Games'!Q63,"")</f>
        <v/>
      </c>
      <c r="Z63" s="13" t="str">
        <f t="shared" si="33"/>
        <v/>
      </c>
      <c r="AA63" s="13" t="str">
        <f>IF('CBB ESPN'!$Y62="Y",'CBB Games'!S63,"")</f>
        <v/>
      </c>
      <c r="AB63" s="13" t="str">
        <f t="shared" si="34"/>
        <v/>
      </c>
      <c r="AD63" s="13" t="str">
        <f t="shared" si="0"/>
        <v/>
      </c>
      <c r="AE63" s="13" t="str">
        <f t="shared" si="13"/>
        <v/>
      </c>
      <c r="AF63" s="135" t="str">
        <f t="shared" si="14"/>
        <v/>
      </c>
      <c r="AG63" s="137" t="str">
        <f t="shared" si="15"/>
        <v/>
      </c>
      <c r="AH63" s="13" t="str">
        <f t="shared" si="16"/>
        <v/>
      </c>
      <c r="AI63" s="13" t="str">
        <f t="shared" si="17"/>
        <v/>
      </c>
      <c r="AJ63" s="13" t="str">
        <f t="shared" si="18"/>
        <v/>
      </c>
      <c r="AK63" s="13" t="str">
        <f t="shared" si="35"/>
        <v/>
      </c>
      <c r="AL63" s="13" t="str">
        <f t="shared" si="36"/>
        <v/>
      </c>
      <c r="AM63" t="str">
        <f>'CBB ESPN'!AM63</f>
        <v/>
      </c>
      <c r="AN63" t="str">
        <f>'CBB ESPN'!AK63</f>
        <v/>
      </c>
      <c r="AO63" t="str">
        <f>'CBB ESPN'!AL63</f>
        <v/>
      </c>
      <c r="AQ63" s="13" t="str">
        <f t="shared" si="19"/>
        <v/>
      </c>
      <c r="AR63" s="13" t="str">
        <f t="shared" si="20"/>
        <v/>
      </c>
      <c r="AS63" s="135" t="str">
        <f t="shared" si="21"/>
        <v/>
      </c>
      <c r="AT63" s="138" t="str">
        <f t="shared" si="22"/>
        <v/>
      </c>
      <c r="AU63" s="13" t="str">
        <f t="shared" si="23"/>
        <v/>
      </c>
      <c r="AV63" s="13" t="str">
        <f t="shared" si="24"/>
        <v/>
      </c>
      <c r="AW63" s="13" t="str">
        <f t="shared" si="25"/>
        <v/>
      </c>
      <c r="AX63" s="13" t="str">
        <f t="shared" si="37"/>
        <v/>
      </c>
      <c r="AY63" s="13" t="str">
        <f t="shared" si="38"/>
        <v/>
      </c>
      <c r="AZ63" t="str">
        <f>'CBB ESPN'!AU63</f>
        <v/>
      </c>
      <c r="BA63" t="str">
        <f>'CBB ESPN'!AS63</f>
        <v/>
      </c>
      <c r="BB63" t="str">
        <f>'CBB ESPN'!AT63</f>
        <v/>
      </c>
      <c r="BD63" s="13" t="str">
        <f t="shared" si="26"/>
        <v/>
      </c>
      <c r="BE63" s="13" t="str">
        <f t="shared" si="27"/>
        <v/>
      </c>
      <c r="BF63" s="135" t="str">
        <f t="shared" si="28"/>
        <v/>
      </c>
      <c r="BG63" s="138" t="str">
        <f t="shared" si="29"/>
        <v/>
      </c>
      <c r="BH63" s="13" t="str">
        <f t="shared" si="30"/>
        <v/>
      </c>
      <c r="BI63" s="13" t="str">
        <f t="shared" si="32"/>
        <v/>
      </c>
      <c r="BJ63" s="13" t="str">
        <f t="shared" si="31"/>
        <v/>
      </c>
      <c r="BK63" s="13" t="str">
        <f t="shared" si="7"/>
        <v/>
      </c>
      <c r="BL63" s="13" t="str">
        <f t="shared" si="39"/>
        <v/>
      </c>
      <c r="BM63" t="str">
        <f>'CBB ESPN'!BC63</f>
        <v/>
      </c>
      <c r="BN63" t="str">
        <f>'CBB ESPN'!BA63</f>
        <v/>
      </c>
      <c r="BO63" t="str">
        <f>'CBB ESPN'!BB63</f>
        <v/>
      </c>
    </row>
    <row r="64" spans="1:67">
      <c r="A64" t="str">
        <f>'CBB ESPN'!M64</f>
        <v>Cleveland State</v>
      </c>
      <c r="B64" t="s">
        <v>558</v>
      </c>
      <c r="C64">
        <v>65</v>
      </c>
      <c r="E64">
        <f>IF(ISERROR(INDEX($B$4:$B$999,MATCH('CBB ESPN'!S63,'CBB Games'!$A$4:$A$999,0)))*1=1,"",INDEX('CBB Games'!$B$4:$B$999,MATCH('CBB ESPN'!S63,'CBB Games'!$A$4:$A$999,0)))</f>
        <v>0</v>
      </c>
      <c r="F64">
        <f>IF(ISERROR(INDEX($B$4:$B$999,MATCH('CBB ESPN'!T63,'CBB Games'!$A$4:$A$999,0)))*1=1,"",INDEX('CBB Games'!$B$4:$B$999,MATCH('CBB ESPN'!T63,'CBB Games'!$A$4:$A$999,0)))</f>
        <v>0</v>
      </c>
      <c r="G64" t="s">
        <v>62</v>
      </c>
      <c r="H64">
        <f>IF(ISERROR(INDEX($C$4:$C$999,MATCH('CBB ESPN'!S63,'CBB Games'!$A$4:$A$999,0)))*1=1,"",INDEX('CBB Games'!$C$4:$C$999,MATCH('CBB ESPN'!S63,'CBB Games'!$A$4:$A$999,0)))</f>
        <v>0</v>
      </c>
      <c r="I64">
        <f>IF(ISERROR(INDEX($C$4:$C$999,MATCH('CBB ESPN'!T63,'CBB Games'!$A$4:$A$999,0)))*1=1,"",INDEX('CBB Games'!$C$4:$C$999,MATCH('CBB ESPN'!T63,'CBB Games'!$A$4:$A$999,0)))</f>
        <v>0</v>
      </c>
      <c r="K64">
        <f>IF('CBB ESPN'!$AA63="Flip",'CBB Games'!F64,'CBB Games'!E64)</f>
        <v>0</v>
      </c>
      <c r="L64">
        <f>IF('CBB ESPN'!$AA63="Flip",'CBB Games'!E64,'CBB Games'!F64)</f>
        <v>0</v>
      </c>
      <c r="N64">
        <f>IF('CBB ESPN'!$AA63="Flip",'CBB Games'!I64,'CBB Games'!H64)</f>
        <v>0</v>
      </c>
      <c r="O64">
        <f>IF('CBB ESPN'!$AA63="Flip",'CBB Games'!H64,'CBB Games'!I64)</f>
        <v>0</v>
      </c>
      <c r="Q64" t="str">
        <f t="shared" si="9"/>
        <v>0 v 0</v>
      </c>
      <c r="S64" t="str">
        <f t="shared" si="10"/>
        <v>0 v 0</v>
      </c>
      <c r="T64" s="13" t="s">
        <v>62</v>
      </c>
      <c r="V64" s="136" t="str">
        <f>IF(ISNUMBER(SEARCH('CBB Games'!$V$3,'CBB ESPN'!Y63)),"InPlay","")</f>
        <v/>
      </c>
      <c r="W64" s="13" t="str">
        <f>IF($V64="","",'CBB ESPN'!Z63)</f>
        <v/>
      </c>
      <c r="X64" s="135" t="str">
        <f>IF('CBB ESPN'!$Y63="Y",'CBB ESPN'!U63,"")</f>
        <v/>
      </c>
      <c r="Y64" s="137" t="str">
        <f>IF('CBB ESPN'!$Y63="Y",'CBB Games'!Q64,"")</f>
        <v/>
      </c>
      <c r="Z64" s="13" t="str">
        <f t="shared" si="33"/>
        <v/>
      </c>
      <c r="AA64" s="13" t="str">
        <f>IF('CBB ESPN'!$Y63="Y",'CBB Games'!S64,"")</f>
        <v/>
      </c>
      <c r="AB64" s="13" t="str">
        <f t="shared" si="34"/>
        <v/>
      </c>
      <c r="AD64" s="13" t="str">
        <f t="shared" si="0"/>
        <v/>
      </c>
      <c r="AE64" s="13" t="str">
        <f t="shared" si="13"/>
        <v/>
      </c>
      <c r="AF64" s="135" t="str">
        <f t="shared" si="14"/>
        <v/>
      </c>
      <c r="AG64" s="137" t="str">
        <f t="shared" si="15"/>
        <v/>
      </c>
      <c r="AH64" s="13" t="str">
        <f t="shared" si="16"/>
        <v/>
      </c>
      <c r="AI64" s="13" t="str">
        <f t="shared" si="17"/>
        <v/>
      </c>
      <c r="AJ64" s="13" t="str">
        <f t="shared" si="18"/>
        <v/>
      </c>
      <c r="AK64" s="13" t="str">
        <f t="shared" si="35"/>
        <v/>
      </c>
      <c r="AL64" s="13" t="str">
        <f t="shared" si="36"/>
        <v/>
      </c>
      <c r="AM64" t="str">
        <f>'CBB ESPN'!AM64</f>
        <v/>
      </c>
      <c r="AN64" t="str">
        <f>'CBB ESPN'!AK64</f>
        <v/>
      </c>
      <c r="AO64" t="str">
        <f>'CBB ESPN'!AL64</f>
        <v/>
      </c>
      <c r="AQ64" s="13" t="str">
        <f t="shared" si="19"/>
        <v/>
      </c>
      <c r="AR64" s="13" t="str">
        <f t="shared" si="20"/>
        <v/>
      </c>
      <c r="AS64" s="135" t="str">
        <f t="shared" si="21"/>
        <v/>
      </c>
      <c r="AT64" s="138" t="str">
        <f t="shared" si="22"/>
        <v/>
      </c>
      <c r="AU64" s="13" t="str">
        <f t="shared" si="23"/>
        <v/>
      </c>
      <c r="AV64" s="13" t="str">
        <f t="shared" si="24"/>
        <v/>
      </c>
      <c r="AW64" s="13" t="str">
        <f t="shared" si="25"/>
        <v/>
      </c>
      <c r="AX64" s="13" t="str">
        <f t="shared" si="37"/>
        <v/>
      </c>
      <c r="AY64" s="13" t="str">
        <f t="shared" si="38"/>
        <v/>
      </c>
      <c r="AZ64" t="str">
        <f>'CBB ESPN'!AU64</f>
        <v/>
      </c>
      <c r="BA64" t="str">
        <f>'CBB ESPN'!AS64</f>
        <v/>
      </c>
      <c r="BB64" t="str">
        <f>'CBB ESPN'!AT64</f>
        <v/>
      </c>
      <c r="BD64" s="13" t="str">
        <f t="shared" si="26"/>
        <v/>
      </c>
      <c r="BE64" s="13" t="str">
        <f t="shared" si="27"/>
        <v/>
      </c>
      <c r="BF64" s="135" t="str">
        <f t="shared" si="28"/>
        <v/>
      </c>
      <c r="BG64" s="138" t="str">
        <f t="shared" si="29"/>
        <v/>
      </c>
      <c r="BH64" s="13" t="str">
        <f t="shared" si="30"/>
        <v/>
      </c>
      <c r="BI64" s="13" t="str">
        <f t="shared" si="32"/>
        <v/>
      </c>
      <c r="BJ64" s="13" t="str">
        <f t="shared" si="31"/>
        <v/>
      </c>
      <c r="BK64" s="13" t="str">
        <f t="shared" si="7"/>
        <v/>
      </c>
      <c r="BL64" s="13" t="str">
        <f t="shared" si="39"/>
        <v/>
      </c>
      <c r="BM64" t="str">
        <f>'CBB ESPN'!BC64</f>
        <v/>
      </c>
      <c r="BN64" t="str">
        <f>'CBB ESPN'!BA64</f>
        <v/>
      </c>
      <c r="BO64" t="str">
        <f>'CBB ESPN'!BB64</f>
        <v/>
      </c>
    </row>
    <row r="65" spans="1:67">
      <c r="A65" t="str">
        <f>'CBB ESPN'!M65</f>
        <v>Coastal Carolina</v>
      </c>
      <c r="B65" t="s">
        <v>256</v>
      </c>
      <c r="C65">
        <v>74</v>
      </c>
      <c r="E65">
        <f>IF(ISERROR(INDEX($B$4:$B$999,MATCH('CBB ESPN'!S64,'CBB Games'!$A$4:$A$999,0)))*1=1,"",INDEX('CBB Games'!$B$4:$B$999,MATCH('CBB ESPN'!S64,'CBB Games'!$A$4:$A$999,0)))</f>
        <v>0</v>
      </c>
      <c r="F65">
        <f>IF(ISERROR(INDEX($B$4:$B$999,MATCH('CBB ESPN'!T64,'CBB Games'!$A$4:$A$999,0)))*1=1,"",INDEX('CBB Games'!$B$4:$B$999,MATCH('CBB ESPN'!T64,'CBB Games'!$A$4:$A$999,0)))</f>
        <v>0</v>
      </c>
      <c r="G65" t="s">
        <v>62</v>
      </c>
      <c r="H65">
        <f>IF(ISERROR(INDEX($C$4:$C$999,MATCH('CBB ESPN'!S64,'CBB Games'!$A$4:$A$999,0)))*1=1,"",INDEX('CBB Games'!$C$4:$C$999,MATCH('CBB ESPN'!S64,'CBB Games'!$A$4:$A$999,0)))</f>
        <v>0</v>
      </c>
      <c r="I65">
        <f>IF(ISERROR(INDEX($C$4:$C$999,MATCH('CBB ESPN'!T64,'CBB Games'!$A$4:$A$999,0)))*1=1,"",INDEX('CBB Games'!$C$4:$C$999,MATCH('CBB ESPN'!T64,'CBB Games'!$A$4:$A$999,0)))</f>
        <v>0</v>
      </c>
      <c r="K65">
        <f>IF('CBB ESPN'!$AA64="Flip",'CBB Games'!F65,'CBB Games'!E65)</f>
        <v>0</v>
      </c>
      <c r="L65">
        <f>IF('CBB ESPN'!$AA64="Flip",'CBB Games'!E65,'CBB Games'!F65)</f>
        <v>0</v>
      </c>
      <c r="N65">
        <f>IF('CBB ESPN'!$AA64="Flip",'CBB Games'!I65,'CBB Games'!H65)</f>
        <v>0</v>
      </c>
      <c r="O65">
        <f>IF('CBB ESPN'!$AA64="Flip",'CBB Games'!H65,'CBB Games'!I65)</f>
        <v>0</v>
      </c>
      <c r="Q65" t="str">
        <f t="shared" si="9"/>
        <v>0 v 0</v>
      </c>
      <c r="S65" t="str">
        <f t="shared" si="10"/>
        <v>0 v 0</v>
      </c>
      <c r="T65" s="13" t="s">
        <v>62</v>
      </c>
      <c r="V65" s="136" t="str">
        <f>IF(ISNUMBER(SEARCH('CBB Games'!$V$3,'CBB ESPN'!Y64)),"InPlay","")</f>
        <v/>
      </c>
      <c r="W65" s="13" t="str">
        <f>IF($V65="","",'CBB ESPN'!Z64)</f>
        <v/>
      </c>
      <c r="X65" s="135" t="str">
        <f>IF('CBB ESPN'!$Y64="Y",'CBB ESPN'!U64,"")</f>
        <v/>
      </c>
      <c r="Y65" s="137" t="str">
        <f>IF('CBB ESPN'!$Y64="Y",'CBB Games'!Q65,"")</f>
        <v/>
      </c>
      <c r="Z65" s="13" t="str">
        <f t="shared" si="33"/>
        <v/>
      </c>
      <c r="AA65" s="13" t="str">
        <f>IF('CBB ESPN'!$Y64="Y",'CBB Games'!S65,"")</f>
        <v/>
      </c>
      <c r="AB65" s="13" t="str">
        <f t="shared" si="34"/>
        <v/>
      </c>
      <c r="AD65" s="13" t="str">
        <f t="shared" si="0"/>
        <v/>
      </c>
      <c r="AE65" s="13" t="str">
        <f t="shared" si="13"/>
        <v/>
      </c>
      <c r="AF65" s="135" t="str">
        <f t="shared" si="14"/>
        <v/>
      </c>
      <c r="AG65" s="137" t="str">
        <f t="shared" si="15"/>
        <v/>
      </c>
      <c r="AH65" s="13" t="str">
        <f t="shared" si="16"/>
        <v/>
      </c>
      <c r="AI65" s="13" t="str">
        <f t="shared" si="17"/>
        <v/>
      </c>
      <c r="AJ65" s="13" t="str">
        <f t="shared" si="18"/>
        <v/>
      </c>
      <c r="AK65" s="13" t="str">
        <f t="shared" si="35"/>
        <v/>
      </c>
      <c r="AL65" s="13" t="str">
        <f t="shared" si="36"/>
        <v/>
      </c>
      <c r="AM65" t="str">
        <f>'CBB ESPN'!AM65</f>
        <v/>
      </c>
      <c r="AN65" t="str">
        <f>'CBB ESPN'!AK65</f>
        <v/>
      </c>
      <c r="AO65" t="str">
        <f>'CBB ESPN'!AL65</f>
        <v/>
      </c>
      <c r="AQ65" s="13" t="str">
        <f t="shared" si="19"/>
        <v/>
      </c>
      <c r="AR65" s="13" t="str">
        <f t="shared" si="20"/>
        <v/>
      </c>
      <c r="AS65" s="135" t="str">
        <f t="shared" si="21"/>
        <v/>
      </c>
      <c r="AT65" s="138" t="str">
        <f t="shared" si="22"/>
        <v/>
      </c>
      <c r="AU65" s="13" t="str">
        <f t="shared" si="23"/>
        <v/>
      </c>
      <c r="AV65" s="13" t="str">
        <f t="shared" si="24"/>
        <v/>
      </c>
      <c r="AW65" s="13" t="str">
        <f t="shared" si="25"/>
        <v/>
      </c>
      <c r="AX65" s="13" t="str">
        <f t="shared" si="37"/>
        <v/>
      </c>
      <c r="AY65" s="13" t="str">
        <f t="shared" si="38"/>
        <v/>
      </c>
      <c r="AZ65" t="str">
        <f>'CBB ESPN'!AU65</f>
        <v/>
      </c>
      <c r="BA65" t="str">
        <f>'CBB ESPN'!AS65</f>
        <v/>
      </c>
      <c r="BB65" t="str">
        <f>'CBB ESPN'!AT65</f>
        <v/>
      </c>
      <c r="BD65" s="13" t="str">
        <f t="shared" si="26"/>
        <v/>
      </c>
      <c r="BE65" s="13" t="str">
        <f t="shared" si="27"/>
        <v/>
      </c>
      <c r="BF65" s="135" t="str">
        <f t="shared" si="28"/>
        <v/>
      </c>
      <c r="BG65" s="138" t="str">
        <f t="shared" si="29"/>
        <v/>
      </c>
      <c r="BH65" s="13" t="str">
        <f t="shared" si="30"/>
        <v/>
      </c>
      <c r="BI65" s="13" t="str">
        <f t="shared" si="32"/>
        <v/>
      </c>
      <c r="BJ65" s="13" t="str">
        <f t="shared" si="31"/>
        <v/>
      </c>
      <c r="BK65" s="13" t="str">
        <f t="shared" si="7"/>
        <v/>
      </c>
      <c r="BL65" s="13" t="str">
        <f t="shared" si="39"/>
        <v/>
      </c>
      <c r="BM65" t="str">
        <f>'CBB ESPN'!BC65</f>
        <v/>
      </c>
      <c r="BN65" t="str">
        <f>'CBB ESPN'!BA65</f>
        <v/>
      </c>
      <c r="BO65" t="str">
        <f>'CBB ESPN'!BB65</f>
        <v/>
      </c>
    </row>
    <row r="66" spans="1:67">
      <c r="A66" t="str">
        <f>'CBB ESPN'!M66</f>
        <v>Colgate</v>
      </c>
      <c r="B66" t="s">
        <v>1092</v>
      </c>
      <c r="C66">
        <v>67</v>
      </c>
      <c r="E66">
        <f>IF(ISERROR(INDEX($B$4:$B$999,MATCH('CBB ESPN'!S65,'CBB Games'!$A$4:$A$999,0)))*1=1,"",INDEX('CBB Games'!$B$4:$B$999,MATCH('CBB ESPN'!S65,'CBB Games'!$A$4:$A$999,0)))</f>
        <v>0</v>
      </c>
      <c r="F66">
        <f>IF(ISERROR(INDEX($B$4:$B$999,MATCH('CBB ESPN'!T65,'CBB Games'!$A$4:$A$999,0)))*1=1,"",INDEX('CBB Games'!$B$4:$B$999,MATCH('CBB ESPN'!T65,'CBB Games'!$A$4:$A$999,0)))</f>
        <v>0</v>
      </c>
      <c r="G66" t="s">
        <v>62</v>
      </c>
      <c r="H66">
        <f>IF(ISERROR(INDEX($C$4:$C$999,MATCH('CBB ESPN'!S65,'CBB Games'!$A$4:$A$999,0)))*1=1,"",INDEX('CBB Games'!$C$4:$C$999,MATCH('CBB ESPN'!S65,'CBB Games'!$A$4:$A$999,0)))</f>
        <v>0</v>
      </c>
      <c r="I66">
        <f>IF(ISERROR(INDEX($C$4:$C$999,MATCH('CBB ESPN'!T65,'CBB Games'!$A$4:$A$999,0)))*1=1,"",INDEX('CBB Games'!$C$4:$C$999,MATCH('CBB ESPN'!T65,'CBB Games'!$A$4:$A$999,0)))</f>
        <v>0</v>
      </c>
      <c r="K66">
        <f>IF('CBB ESPN'!$AA65="Flip",'CBB Games'!F66,'CBB Games'!E66)</f>
        <v>0</v>
      </c>
      <c r="L66">
        <f>IF('CBB ESPN'!$AA65="Flip",'CBB Games'!E66,'CBB Games'!F66)</f>
        <v>0</v>
      </c>
      <c r="N66">
        <f>IF('CBB ESPN'!$AA65="Flip",'CBB Games'!I66,'CBB Games'!H66)</f>
        <v>0</v>
      </c>
      <c r="O66">
        <f>IF('CBB ESPN'!$AA65="Flip",'CBB Games'!H66,'CBB Games'!I66)</f>
        <v>0</v>
      </c>
      <c r="Q66" t="str">
        <f t="shared" si="9"/>
        <v>0 v 0</v>
      </c>
      <c r="S66" t="str">
        <f t="shared" si="10"/>
        <v>0 v 0</v>
      </c>
      <c r="T66" s="13" t="s">
        <v>62</v>
      </c>
      <c r="V66" s="136" t="str">
        <f>IF(ISNUMBER(SEARCH('CBB Games'!$V$3,'CBB ESPN'!Y65)),"InPlay","")</f>
        <v/>
      </c>
      <c r="W66" s="13" t="str">
        <f>IF($V66="","",'CBB ESPN'!Z65)</f>
        <v/>
      </c>
      <c r="X66" s="135" t="str">
        <f>IF('CBB ESPN'!$Y65="Y",'CBB ESPN'!U65,"")</f>
        <v/>
      </c>
      <c r="Y66" s="137" t="str">
        <f>IF('CBB ESPN'!$Y65="Y",'CBB Games'!Q66,"")</f>
        <v/>
      </c>
      <c r="Z66" s="13" t="str">
        <f t="shared" si="33"/>
        <v/>
      </c>
      <c r="AA66" s="13" t="str">
        <f>IF('CBB ESPN'!$Y65="Y",'CBB Games'!S66,"")</f>
        <v/>
      </c>
      <c r="AB66" s="13" t="str">
        <f t="shared" si="34"/>
        <v/>
      </c>
      <c r="AD66" s="13" t="str">
        <f t="shared" si="0"/>
        <v/>
      </c>
      <c r="AE66" s="13" t="str">
        <f t="shared" si="13"/>
        <v/>
      </c>
      <c r="AF66" s="135" t="str">
        <f t="shared" si="14"/>
        <v/>
      </c>
      <c r="AG66" s="137" t="str">
        <f t="shared" si="15"/>
        <v/>
      </c>
      <c r="AH66" s="13" t="str">
        <f t="shared" si="16"/>
        <v/>
      </c>
      <c r="AI66" s="13" t="str">
        <f t="shared" si="17"/>
        <v/>
      </c>
      <c r="AJ66" s="13" t="str">
        <f t="shared" si="18"/>
        <v/>
      </c>
      <c r="AK66" s="13" t="str">
        <f t="shared" si="35"/>
        <v/>
      </c>
      <c r="AL66" s="13" t="str">
        <f t="shared" si="36"/>
        <v/>
      </c>
      <c r="AM66" t="str">
        <f>'CBB ESPN'!AM66</f>
        <v/>
      </c>
      <c r="AN66" t="str">
        <f>'CBB ESPN'!AK66</f>
        <v/>
      </c>
      <c r="AO66" t="str">
        <f>'CBB ESPN'!AL66</f>
        <v/>
      </c>
      <c r="AQ66" s="13" t="str">
        <f t="shared" si="19"/>
        <v/>
      </c>
      <c r="AR66" s="13" t="str">
        <f t="shared" si="20"/>
        <v/>
      </c>
      <c r="AS66" s="135" t="str">
        <f t="shared" si="21"/>
        <v/>
      </c>
      <c r="AT66" s="138" t="str">
        <f t="shared" si="22"/>
        <v/>
      </c>
      <c r="AU66" s="13" t="str">
        <f t="shared" si="23"/>
        <v/>
      </c>
      <c r="AV66" s="13" t="str">
        <f t="shared" si="24"/>
        <v/>
      </c>
      <c r="AW66" s="13" t="str">
        <f t="shared" si="25"/>
        <v/>
      </c>
      <c r="AX66" s="13" t="str">
        <f t="shared" si="37"/>
        <v/>
      </c>
      <c r="AY66" s="13" t="str">
        <f t="shared" si="38"/>
        <v/>
      </c>
      <c r="AZ66" t="str">
        <f>'CBB ESPN'!AU66</f>
        <v/>
      </c>
      <c r="BA66" t="str">
        <f>'CBB ESPN'!AS66</f>
        <v/>
      </c>
      <c r="BB66" t="str">
        <f>'CBB ESPN'!AT66</f>
        <v/>
      </c>
      <c r="BD66" s="13" t="str">
        <f t="shared" si="26"/>
        <v/>
      </c>
      <c r="BE66" s="13" t="str">
        <f t="shared" si="27"/>
        <v/>
      </c>
      <c r="BF66" s="135" t="str">
        <f t="shared" si="28"/>
        <v/>
      </c>
      <c r="BG66" s="138" t="str">
        <f t="shared" si="29"/>
        <v/>
      </c>
      <c r="BH66" s="13" t="str">
        <f t="shared" si="30"/>
        <v/>
      </c>
      <c r="BI66" s="13" t="str">
        <f t="shared" si="32"/>
        <v/>
      </c>
      <c r="BJ66" s="13" t="str">
        <f t="shared" si="31"/>
        <v/>
      </c>
      <c r="BK66" s="13" t="str">
        <f t="shared" si="7"/>
        <v/>
      </c>
      <c r="BL66" s="13" t="str">
        <f t="shared" si="39"/>
        <v/>
      </c>
      <c r="BM66" t="str">
        <f>'CBB ESPN'!BC66</f>
        <v/>
      </c>
      <c r="BN66" t="str">
        <f>'CBB ESPN'!BA66</f>
        <v/>
      </c>
      <c r="BO66" t="str">
        <f>'CBB ESPN'!BB66</f>
        <v/>
      </c>
    </row>
    <row r="67" spans="1:67">
      <c r="A67" t="str">
        <f>'CBB ESPN'!M67</f>
        <v>Colorado</v>
      </c>
      <c r="B67" t="s">
        <v>170</v>
      </c>
      <c r="C67">
        <v>68</v>
      </c>
      <c r="E67">
        <f>IF(ISERROR(INDEX($B$4:$B$999,MATCH('CBB ESPN'!S66,'CBB Games'!$A$4:$A$999,0)))*1=1,"",INDEX('CBB Games'!$B$4:$B$999,MATCH('CBB ESPN'!S66,'CBB Games'!$A$4:$A$999,0)))</f>
        <v>0</v>
      </c>
      <c r="F67">
        <f>IF(ISERROR(INDEX($B$4:$B$999,MATCH('CBB ESPN'!T66,'CBB Games'!$A$4:$A$999,0)))*1=1,"",INDEX('CBB Games'!$B$4:$B$999,MATCH('CBB ESPN'!T66,'CBB Games'!$A$4:$A$999,0)))</f>
        <v>0</v>
      </c>
      <c r="G67" t="s">
        <v>62</v>
      </c>
      <c r="H67">
        <f>IF(ISERROR(INDEX($C$4:$C$999,MATCH('CBB ESPN'!S66,'CBB Games'!$A$4:$A$999,0)))*1=1,"",INDEX('CBB Games'!$C$4:$C$999,MATCH('CBB ESPN'!S66,'CBB Games'!$A$4:$A$999,0)))</f>
        <v>0</v>
      </c>
      <c r="I67">
        <f>IF(ISERROR(INDEX($C$4:$C$999,MATCH('CBB ESPN'!T66,'CBB Games'!$A$4:$A$999,0)))*1=1,"",INDEX('CBB Games'!$C$4:$C$999,MATCH('CBB ESPN'!T66,'CBB Games'!$A$4:$A$999,0)))</f>
        <v>0</v>
      </c>
      <c r="K67">
        <f>IF('CBB ESPN'!$AA66="Flip",'CBB Games'!F67,'CBB Games'!E67)</f>
        <v>0</v>
      </c>
      <c r="L67">
        <f>IF('CBB ESPN'!$AA66="Flip",'CBB Games'!E67,'CBB Games'!F67)</f>
        <v>0</v>
      </c>
      <c r="N67">
        <f>IF('CBB ESPN'!$AA66="Flip",'CBB Games'!I67,'CBB Games'!H67)</f>
        <v>0</v>
      </c>
      <c r="O67">
        <f>IF('CBB ESPN'!$AA66="Flip",'CBB Games'!H67,'CBB Games'!I67)</f>
        <v>0</v>
      </c>
      <c r="Q67" t="str">
        <f t="shared" si="9"/>
        <v>0 v 0</v>
      </c>
      <c r="S67" t="str">
        <f t="shared" si="10"/>
        <v>0 v 0</v>
      </c>
      <c r="T67" s="13" t="s">
        <v>62</v>
      </c>
      <c r="V67" s="136" t="str">
        <f>IF(ISNUMBER(SEARCH('CBB Games'!$V$3,'CBB ESPN'!Y66)),"InPlay","")</f>
        <v/>
      </c>
      <c r="W67" s="13" t="str">
        <f>IF($V67="","",'CBB ESPN'!Z66)</f>
        <v/>
      </c>
      <c r="X67" s="135" t="str">
        <f>IF('CBB ESPN'!$Y66="Y",'CBB ESPN'!U66,"")</f>
        <v/>
      </c>
      <c r="Y67" s="137" t="str">
        <f>IF('CBB ESPN'!$Y66="Y",'CBB Games'!Q67,"")</f>
        <v/>
      </c>
      <c r="Z67" s="13" t="str">
        <f t="shared" si="33"/>
        <v/>
      </c>
      <c r="AA67" s="13" t="str">
        <f>IF('CBB ESPN'!$Y66="Y",'CBB Games'!S67,"")</f>
        <v/>
      </c>
      <c r="AB67" s="13" t="str">
        <f t="shared" si="34"/>
        <v/>
      </c>
      <c r="AD67" s="13" t="str">
        <f t="shared" si="0"/>
        <v/>
      </c>
      <c r="AE67" s="13" t="str">
        <f t="shared" si="13"/>
        <v/>
      </c>
      <c r="AF67" s="135" t="str">
        <f t="shared" si="14"/>
        <v/>
      </c>
      <c r="AG67" s="137" t="str">
        <f t="shared" si="15"/>
        <v/>
      </c>
      <c r="AH67" s="13" t="str">
        <f t="shared" si="16"/>
        <v/>
      </c>
      <c r="AI67" s="13" t="str">
        <f t="shared" si="17"/>
        <v/>
      </c>
      <c r="AJ67" s="13" t="str">
        <f t="shared" si="18"/>
        <v/>
      </c>
      <c r="AK67" s="13" t="str">
        <f t="shared" si="35"/>
        <v/>
      </c>
      <c r="AL67" s="13" t="str">
        <f t="shared" si="36"/>
        <v/>
      </c>
      <c r="AM67" t="str">
        <f>'CBB ESPN'!AM67</f>
        <v/>
      </c>
      <c r="AN67" t="str">
        <f>'CBB ESPN'!AK67</f>
        <v/>
      </c>
      <c r="AO67" t="str">
        <f>'CBB ESPN'!AL67</f>
        <v/>
      </c>
      <c r="AQ67" s="13" t="str">
        <f t="shared" si="19"/>
        <v/>
      </c>
      <c r="AR67" s="13" t="str">
        <f t="shared" si="20"/>
        <v/>
      </c>
      <c r="AS67" s="135" t="str">
        <f t="shared" si="21"/>
        <v/>
      </c>
      <c r="AT67" s="138" t="str">
        <f t="shared" si="22"/>
        <v/>
      </c>
      <c r="AU67" s="13" t="str">
        <f t="shared" si="23"/>
        <v/>
      </c>
      <c r="AV67" s="13" t="str">
        <f t="shared" si="24"/>
        <v/>
      </c>
      <c r="AW67" s="13" t="str">
        <f t="shared" si="25"/>
        <v/>
      </c>
      <c r="AX67" s="13" t="str">
        <f t="shared" si="37"/>
        <v/>
      </c>
      <c r="AY67" s="13" t="str">
        <f t="shared" si="38"/>
        <v/>
      </c>
      <c r="AZ67" t="str">
        <f>'CBB ESPN'!AU67</f>
        <v/>
      </c>
      <c r="BA67" t="str">
        <f>'CBB ESPN'!AS67</f>
        <v/>
      </c>
      <c r="BB67" t="str">
        <f>'CBB ESPN'!AT67</f>
        <v/>
      </c>
      <c r="BD67" s="13" t="str">
        <f t="shared" si="26"/>
        <v/>
      </c>
      <c r="BE67" s="13" t="str">
        <f t="shared" si="27"/>
        <v/>
      </c>
      <c r="BF67" s="135" t="str">
        <f t="shared" si="28"/>
        <v/>
      </c>
      <c r="BG67" s="138" t="str">
        <f t="shared" si="29"/>
        <v/>
      </c>
      <c r="BH67" s="13" t="str">
        <f t="shared" si="30"/>
        <v/>
      </c>
      <c r="BI67" s="13" t="str">
        <f t="shared" si="32"/>
        <v/>
      </c>
      <c r="BJ67" s="13" t="str">
        <f t="shared" si="31"/>
        <v/>
      </c>
      <c r="BK67" s="13" t="str">
        <f t="shared" si="7"/>
        <v/>
      </c>
      <c r="BL67" s="13" t="str">
        <f t="shared" si="39"/>
        <v/>
      </c>
      <c r="BM67" t="str">
        <f>'CBB ESPN'!BC67</f>
        <v/>
      </c>
      <c r="BN67" t="str">
        <f>'CBB ESPN'!BA67</f>
        <v/>
      </c>
      <c r="BO67" t="str">
        <f>'CBB ESPN'!BB67</f>
        <v/>
      </c>
    </row>
    <row r="68" spans="1:67">
      <c r="A68" t="str">
        <f>'CBB ESPN'!M68</f>
        <v>Colorado State</v>
      </c>
      <c r="B68" t="s">
        <v>404</v>
      </c>
      <c r="C68">
        <v>66</v>
      </c>
      <c r="E68">
        <f>IF(ISERROR(INDEX($B$4:$B$999,MATCH('CBB ESPN'!S67,'CBB Games'!$A$4:$A$999,0)))*1=1,"",INDEX('CBB Games'!$B$4:$B$999,MATCH('CBB ESPN'!S67,'CBB Games'!$A$4:$A$999,0)))</f>
        <v>0</v>
      </c>
      <c r="F68">
        <f>IF(ISERROR(INDEX($B$4:$B$999,MATCH('CBB ESPN'!T67,'CBB Games'!$A$4:$A$999,0)))*1=1,"",INDEX('CBB Games'!$B$4:$B$999,MATCH('CBB ESPN'!T67,'CBB Games'!$A$4:$A$999,0)))</f>
        <v>0</v>
      </c>
      <c r="G68" t="s">
        <v>62</v>
      </c>
      <c r="H68">
        <f>IF(ISERROR(INDEX($C$4:$C$999,MATCH('CBB ESPN'!S67,'CBB Games'!$A$4:$A$999,0)))*1=1,"",INDEX('CBB Games'!$C$4:$C$999,MATCH('CBB ESPN'!S67,'CBB Games'!$A$4:$A$999,0)))</f>
        <v>0</v>
      </c>
      <c r="I68">
        <f>IF(ISERROR(INDEX($C$4:$C$999,MATCH('CBB ESPN'!T67,'CBB Games'!$A$4:$A$999,0)))*1=1,"",INDEX('CBB Games'!$C$4:$C$999,MATCH('CBB ESPN'!T67,'CBB Games'!$A$4:$A$999,0)))</f>
        <v>0</v>
      </c>
      <c r="K68">
        <f>IF('CBB ESPN'!$AA67="Flip",'CBB Games'!F68,'CBB Games'!E68)</f>
        <v>0</v>
      </c>
      <c r="L68">
        <f>IF('CBB ESPN'!$AA67="Flip",'CBB Games'!E68,'CBB Games'!F68)</f>
        <v>0</v>
      </c>
      <c r="N68">
        <f>IF('CBB ESPN'!$AA67="Flip",'CBB Games'!I68,'CBB Games'!H68)</f>
        <v>0</v>
      </c>
      <c r="O68">
        <f>IF('CBB ESPN'!$AA67="Flip",'CBB Games'!H68,'CBB Games'!I68)</f>
        <v>0</v>
      </c>
      <c r="Q68" t="str">
        <f t="shared" si="9"/>
        <v>0 v 0</v>
      </c>
      <c r="S68" t="str">
        <f t="shared" si="10"/>
        <v>0 v 0</v>
      </c>
      <c r="T68" s="13" t="s">
        <v>62</v>
      </c>
      <c r="V68" s="136" t="str">
        <f>IF(ISNUMBER(SEARCH('CBB Games'!$V$3,'CBB ESPN'!Y67)),"InPlay","")</f>
        <v/>
      </c>
      <c r="W68" s="13" t="str">
        <f>IF($V68="","",'CBB ESPN'!Z67)</f>
        <v/>
      </c>
      <c r="X68" s="135" t="str">
        <f>IF('CBB ESPN'!$Y67="Y",'CBB ESPN'!U67,"")</f>
        <v/>
      </c>
      <c r="Y68" s="137" t="str">
        <f>IF('CBB ESPN'!$Y67="Y",'CBB Games'!Q68,"")</f>
        <v/>
      </c>
      <c r="Z68" s="13" t="str">
        <f t="shared" si="33"/>
        <v/>
      </c>
      <c r="AA68" s="13" t="str">
        <f>IF('CBB ESPN'!$Y67="Y",'CBB Games'!S68,"")</f>
        <v/>
      </c>
      <c r="AB68" s="13" t="str">
        <f t="shared" si="34"/>
        <v/>
      </c>
      <c r="AD68" s="13" t="str">
        <f t="shared" si="0"/>
        <v/>
      </c>
      <c r="AE68" s="13" t="str">
        <f t="shared" si="13"/>
        <v/>
      </c>
      <c r="AF68" s="135" t="str">
        <f t="shared" si="14"/>
        <v/>
      </c>
      <c r="AG68" s="137" t="str">
        <f t="shared" si="15"/>
        <v/>
      </c>
      <c r="AH68" s="13" t="str">
        <f t="shared" si="16"/>
        <v/>
      </c>
      <c r="AI68" s="13" t="str">
        <f t="shared" si="17"/>
        <v/>
      </c>
      <c r="AJ68" s="13" t="str">
        <f t="shared" si="18"/>
        <v/>
      </c>
      <c r="AK68" s="13" t="str">
        <f t="shared" ref="AK68:AK99" si="40">IF(AL68="DO NOT MAP", "DO NOT MAP", $AJ68)</f>
        <v/>
      </c>
      <c r="AL68" s="13" t="str">
        <f t="shared" ref="AL68:AL99" si="41">IF(OR(AM68="Played In NJ", AN68="Team NJ", AO68="Team NJ"), "DO NOT MAP","")</f>
        <v/>
      </c>
      <c r="AM68" t="str">
        <f>'CBB ESPN'!AM68</f>
        <v/>
      </c>
      <c r="AN68" t="str">
        <f>'CBB ESPN'!AK68</f>
        <v/>
      </c>
      <c r="AO68" t="str">
        <f>'CBB ESPN'!AL68</f>
        <v/>
      </c>
      <c r="AQ68" s="13" t="str">
        <f t="shared" si="19"/>
        <v/>
      </c>
      <c r="AR68" s="13" t="str">
        <f t="shared" si="20"/>
        <v/>
      </c>
      <c r="AS68" s="135" t="str">
        <f t="shared" si="21"/>
        <v/>
      </c>
      <c r="AT68" s="138" t="str">
        <f t="shared" si="22"/>
        <v/>
      </c>
      <c r="AU68" s="13" t="str">
        <f t="shared" si="23"/>
        <v/>
      </c>
      <c r="AV68" s="13" t="str">
        <f t="shared" si="24"/>
        <v/>
      </c>
      <c r="AW68" s="13" t="str">
        <f t="shared" si="25"/>
        <v/>
      </c>
      <c r="AX68" s="13" t="str">
        <f t="shared" ref="AX68:AX99" si="42">IF(AY68="DO NOT MAP", "DO NOT MAP", $AJ68)</f>
        <v/>
      </c>
      <c r="AY68" s="13" t="str">
        <f t="shared" ref="AY68:AY99" si="43">IF(OR(AZ68="Played In IL", BA68="Team IL", BB68="Team IL"), "DO NOT MAP","")</f>
        <v/>
      </c>
      <c r="AZ68" t="str">
        <f>'CBB ESPN'!AU68</f>
        <v/>
      </c>
      <c r="BA68" t="str">
        <f>'CBB ESPN'!AS68</f>
        <v/>
      </c>
      <c r="BB68" t="str">
        <f>'CBB ESPN'!AT68</f>
        <v/>
      </c>
      <c r="BD68" s="13" t="str">
        <f t="shared" si="26"/>
        <v/>
      </c>
      <c r="BE68" s="13" t="str">
        <f t="shared" si="27"/>
        <v/>
      </c>
      <c r="BF68" s="135" t="str">
        <f t="shared" si="28"/>
        <v/>
      </c>
      <c r="BG68" s="138" t="str">
        <f t="shared" si="29"/>
        <v/>
      </c>
      <c r="BH68" s="13" t="str">
        <f t="shared" si="30"/>
        <v/>
      </c>
      <c r="BI68" s="13" t="str">
        <f t="shared" si="32"/>
        <v/>
      </c>
      <c r="BJ68" s="13" t="str">
        <f t="shared" si="31"/>
        <v/>
      </c>
      <c r="BK68" s="13" t="str">
        <f t="shared" ref="BK68:BK131" si="44">IF(BL68="DO NOT MAP", "DO NOT MAP", $AJ68)</f>
        <v/>
      </c>
      <c r="BL68" s="13" t="str">
        <f t="shared" ref="BL68:BL99" si="45">IF(OR(BM68="Played In DC", BN68="Team DC", BO68="Team DC"), "DO NOT MAP","")</f>
        <v/>
      </c>
      <c r="BM68" t="str">
        <f>'CBB ESPN'!BC68</f>
        <v/>
      </c>
      <c r="BN68" t="str">
        <f>'CBB ESPN'!BA68</f>
        <v/>
      </c>
      <c r="BO68" t="str">
        <f>'CBB ESPN'!BB68</f>
        <v/>
      </c>
    </row>
    <row r="69" spans="1:67">
      <c r="A69" t="str">
        <f>'CBB ESPN'!M69</f>
        <v>Columbia</v>
      </c>
      <c r="B69" t="s">
        <v>426</v>
      </c>
      <c r="C69">
        <v>69</v>
      </c>
      <c r="E69">
        <f>IF(ISERROR(INDEX($B$4:$B$999,MATCH('CBB ESPN'!S68,'CBB Games'!$A$4:$A$999,0)))*1=1,"",INDEX('CBB Games'!$B$4:$B$999,MATCH('CBB ESPN'!S68,'CBB Games'!$A$4:$A$999,0)))</f>
        <v>0</v>
      </c>
      <c r="F69">
        <f>IF(ISERROR(INDEX($B$4:$B$999,MATCH('CBB ESPN'!T68,'CBB Games'!$A$4:$A$999,0)))*1=1,"",INDEX('CBB Games'!$B$4:$B$999,MATCH('CBB ESPN'!T68,'CBB Games'!$A$4:$A$999,0)))</f>
        <v>0</v>
      </c>
      <c r="G69" t="s">
        <v>62</v>
      </c>
      <c r="H69">
        <f>IF(ISERROR(INDEX($C$4:$C$999,MATCH('CBB ESPN'!S68,'CBB Games'!$A$4:$A$999,0)))*1=1,"",INDEX('CBB Games'!$C$4:$C$999,MATCH('CBB ESPN'!S68,'CBB Games'!$A$4:$A$999,0)))</f>
        <v>0</v>
      </c>
      <c r="I69">
        <f>IF(ISERROR(INDEX($C$4:$C$999,MATCH('CBB ESPN'!T68,'CBB Games'!$A$4:$A$999,0)))*1=1,"",INDEX('CBB Games'!$C$4:$C$999,MATCH('CBB ESPN'!T68,'CBB Games'!$A$4:$A$999,0)))</f>
        <v>0</v>
      </c>
      <c r="K69">
        <f>IF('CBB ESPN'!$AA68="Flip",'CBB Games'!F69,'CBB Games'!E69)</f>
        <v>0</v>
      </c>
      <c r="L69">
        <f>IF('CBB ESPN'!$AA68="Flip",'CBB Games'!E69,'CBB Games'!F69)</f>
        <v>0</v>
      </c>
      <c r="N69">
        <f>IF('CBB ESPN'!$AA68="Flip",'CBB Games'!I69,'CBB Games'!H69)</f>
        <v>0</v>
      </c>
      <c r="O69">
        <f>IF('CBB ESPN'!$AA68="Flip",'CBB Games'!H69,'CBB Games'!I69)</f>
        <v>0</v>
      </c>
      <c r="Q69" t="str">
        <f t="shared" ref="Q69:Q132" si="46">CONCATENATE(K69," ", G69, " ",L69)</f>
        <v>0 v 0</v>
      </c>
      <c r="S69" t="str">
        <f t="shared" ref="S69:S132" si="47">CONCATENATE(N69, " ", T69, " ",O69)</f>
        <v>0 v 0</v>
      </c>
      <c r="T69" s="13" t="s">
        <v>62</v>
      </c>
      <c r="V69" s="136" t="str">
        <f>IF(ISNUMBER(SEARCH('CBB Games'!$V$3,'CBB ESPN'!Y68)),"InPlay","")</f>
        <v/>
      </c>
      <c r="W69" s="13" t="str">
        <f>IF($V69="","",'CBB ESPN'!Z68)</f>
        <v/>
      </c>
      <c r="X69" s="135" t="str">
        <f>IF('CBB ESPN'!$Y68="Y",'CBB ESPN'!U68,"")</f>
        <v/>
      </c>
      <c r="Y69" s="137" t="str">
        <f>IF('CBB ESPN'!$Y68="Y",'CBB Games'!Q69,"")</f>
        <v/>
      </c>
      <c r="Z69" s="13" t="str">
        <f t="shared" si="33"/>
        <v/>
      </c>
      <c r="AA69" s="13" t="str">
        <f>IF('CBB ESPN'!$Y68="Y",'CBB Games'!S69,"")</f>
        <v/>
      </c>
      <c r="AB69" s="13" t="str">
        <f t="shared" si="34"/>
        <v/>
      </c>
      <c r="AD69" s="13" t="str">
        <f t="shared" ref="AD69:AD132" si="48">V69</f>
        <v/>
      </c>
      <c r="AE69" s="13" t="str">
        <f t="shared" ref="AE69:AE132" si="49">W69</f>
        <v/>
      </c>
      <c r="AF69" s="135" t="str">
        <f t="shared" ref="AF69:AF132" si="50">X69</f>
        <v/>
      </c>
      <c r="AG69" s="137" t="str">
        <f t="shared" ref="AG69:AG132" si="51">Y69</f>
        <v/>
      </c>
      <c r="AH69" s="13" t="str">
        <f t="shared" ref="AH69:AH132" si="52">Z69</f>
        <v/>
      </c>
      <c r="AI69" s="13" t="str">
        <f t="shared" ref="AI69:AI132" si="53">AA69</f>
        <v/>
      </c>
      <c r="AJ69" s="13" t="str">
        <f t="shared" ref="AJ69:AJ132" si="54">IF(AD69="","",$AJ$2)</f>
        <v/>
      </c>
      <c r="AK69" s="13" t="str">
        <f t="shared" si="40"/>
        <v/>
      </c>
      <c r="AL69" s="13" t="str">
        <f t="shared" si="41"/>
        <v/>
      </c>
      <c r="AM69" t="str">
        <f>'CBB ESPN'!AM69</f>
        <v/>
      </c>
      <c r="AN69" t="str">
        <f>'CBB ESPN'!AK69</f>
        <v/>
      </c>
      <c r="AO69" t="str">
        <f>'CBB ESPN'!AL69</f>
        <v/>
      </c>
      <c r="AQ69" s="13" t="str">
        <f t="shared" ref="AQ69:AQ132" si="55">V69</f>
        <v/>
      </c>
      <c r="AR69" s="13" t="str">
        <f t="shared" ref="AR69:AR132" si="56">W69</f>
        <v/>
      </c>
      <c r="AS69" s="135" t="str">
        <f t="shared" ref="AS69:AS132" si="57">X69</f>
        <v/>
      </c>
      <c r="AT69" s="138" t="str">
        <f t="shared" ref="AT69:AT132" si="58">Y69</f>
        <v/>
      </c>
      <c r="AU69" s="13" t="str">
        <f t="shared" ref="AU69:AU132" si="59">Z69</f>
        <v/>
      </c>
      <c r="AV69" s="13" t="str">
        <f t="shared" ref="AV69:AV132" si="60">AA69</f>
        <v/>
      </c>
      <c r="AW69" s="13" t="str">
        <f t="shared" ref="AW69:AW132" si="61">IF(AQ69="","",$AJ$2)</f>
        <v/>
      </c>
      <c r="AX69" s="13" t="str">
        <f t="shared" si="42"/>
        <v/>
      </c>
      <c r="AY69" s="13" t="str">
        <f t="shared" si="43"/>
        <v/>
      </c>
      <c r="AZ69" t="str">
        <f>'CBB ESPN'!AU69</f>
        <v/>
      </c>
      <c r="BA69" t="str">
        <f>'CBB ESPN'!AS69</f>
        <v/>
      </c>
      <c r="BB69" t="str">
        <f>'CBB ESPN'!AT69</f>
        <v/>
      </c>
      <c r="BD69" s="13" t="str">
        <f t="shared" ref="BD69:BD132" si="62">$V69</f>
        <v/>
      </c>
      <c r="BE69" s="13" t="str">
        <f t="shared" ref="BE69:BE132" si="63">$W69</f>
        <v/>
      </c>
      <c r="BF69" s="135" t="str">
        <f t="shared" ref="BF69:BF132" si="64">$X69</f>
        <v/>
      </c>
      <c r="BG69" s="138" t="str">
        <f t="shared" ref="BG69:BG132" si="65">$Y69</f>
        <v/>
      </c>
      <c r="BH69" s="13" t="str">
        <f t="shared" ref="BH69:BH132" si="66">$Z69</f>
        <v/>
      </c>
      <c r="BI69" s="13" t="str">
        <f t="shared" si="32"/>
        <v/>
      </c>
      <c r="BJ69" s="13" t="str">
        <f t="shared" ref="BJ69:BJ132" si="67">IF(BD69="","",$AJ$2)</f>
        <v/>
      </c>
      <c r="BK69" s="13" t="str">
        <f t="shared" si="44"/>
        <v/>
      </c>
      <c r="BL69" s="13" t="str">
        <f t="shared" si="45"/>
        <v/>
      </c>
      <c r="BM69" t="str">
        <f>'CBB ESPN'!BC69</f>
        <v/>
      </c>
      <c r="BN69" t="str">
        <f>'CBB ESPN'!BA69</f>
        <v/>
      </c>
      <c r="BO69" t="str">
        <f>'CBB ESPN'!BB69</f>
        <v/>
      </c>
    </row>
    <row r="70" spans="1:67">
      <c r="A70" t="str">
        <f>'CBB ESPN'!M70</f>
        <v>Coppin St</v>
      </c>
      <c r="B70" t="s">
        <v>1010</v>
      </c>
      <c r="C70">
        <v>71</v>
      </c>
      <c r="E70">
        <f>IF(ISERROR(INDEX($B$4:$B$999,MATCH('CBB ESPN'!S69,'CBB Games'!$A$4:$A$999,0)))*1=1,"",INDEX('CBB Games'!$B$4:$B$999,MATCH('CBB ESPN'!S69,'CBB Games'!$A$4:$A$999,0)))</f>
        <v>0</v>
      </c>
      <c r="F70">
        <f>IF(ISERROR(INDEX($B$4:$B$999,MATCH('CBB ESPN'!T69,'CBB Games'!$A$4:$A$999,0)))*1=1,"",INDEX('CBB Games'!$B$4:$B$999,MATCH('CBB ESPN'!T69,'CBB Games'!$A$4:$A$999,0)))</f>
        <v>0</v>
      </c>
      <c r="G70" t="s">
        <v>62</v>
      </c>
      <c r="H70">
        <f>IF(ISERROR(INDEX($C$4:$C$999,MATCH('CBB ESPN'!S69,'CBB Games'!$A$4:$A$999,0)))*1=1,"",INDEX('CBB Games'!$C$4:$C$999,MATCH('CBB ESPN'!S69,'CBB Games'!$A$4:$A$999,0)))</f>
        <v>0</v>
      </c>
      <c r="I70">
        <f>IF(ISERROR(INDEX($C$4:$C$999,MATCH('CBB ESPN'!T69,'CBB Games'!$A$4:$A$999,0)))*1=1,"",INDEX('CBB Games'!$C$4:$C$999,MATCH('CBB ESPN'!T69,'CBB Games'!$A$4:$A$999,0)))</f>
        <v>0</v>
      </c>
      <c r="K70">
        <f>IF('CBB ESPN'!$AA69="Flip",'CBB Games'!F70,'CBB Games'!E70)</f>
        <v>0</v>
      </c>
      <c r="L70">
        <f>IF('CBB ESPN'!$AA69="Flip",'CBB Games'!E70,'CBB Games'!F70)</f>
        <v>0</v>
      </c>
      <c r="N70">
        <f>IF('CBB ESPN'!$AA69="Flip",'CBB Games'!I70,'CBB Games'!H70)</f>
        <v>0</v>
      </c>
      <c r="O70">
        <f>IF('CBB ESPN'!$AA69="Flip",'CBB Games'!H70,'CBB Games'!I70)</f>
        <v>0</v>
      </c>
      <c r="Q70" t="str">
        <f t="shared" si="46"/>
        <v>0 v 0</v>
      </c>
      <c r="S70" t="str">
        <f t="shared" si="47"/>
        <v>0 v 0</v>
      </c>
      <c r="T70" s="13" t="s">
        <v>62</v>
      </c>
      <c r="V70" s="136" t="str">
        <f>IF(ISNUMBER(SEARCH('CBB Games'!$V$3,'CBB ESPN'!Y69)),"InPlay","")</f>
        <v/>
      </c>
      <c r="W70" s="13" t="str">
        <f>IF($V70="","",'CBB ESPN'!Z69)</f>
        <v/>
      </c>
      <c r="X70" s="135" t="str">
        <f>IF('CBB ESPN'!$Y69="Y",'CBB ESPN'!U69,"")</f>
        <v/>
      </c>
      <c r="Y70" s="137" t="str">
        <f>IF('CBB ESPN'!$Y69="Y",'CBB Games'!Q70,"")</f>
        <v/>
      </c>
      <c r="Z70" s="13" t="str">
        <f t="shared" si="33"/>
        <v/>
      </c>
      <c r="AA70" s="13" t="str">
        <f>IF('CBB ESPN'!$Y69="Y",'CBB Games'!S70,"")</f>
        <v/>
      </c>
      <c r="AB70" s="13" t="str">
        <f t="shared" si="34"/>
        <v/>
      </c>
      <c r="AD70" s="13" t="str">
        <f t="shared" si="48"/>
        <v/>
      </c>
      <c r="AE70" s="13" t="str">
        <f t="shared" si="49"/>
        <v/>
      </c>
      <c r="AF70" s="135" t="str">
        <f t="shared" si="50"/>
        <v/>
      </c>
      <c r="AG70" s="137" t="str">
        <f t="shared" si="51"/>
        <v/>
      </c>
      <c r="AH70" s="13" t="str">
        <f t="shared" si="52"/>
        <v/>
      </c>
      <c r="AI70" s="13" t="str">
        <f t="shared" si="53"/>
        <v/>
      </c>
      <c r="AJ70" s="13" t="str">
        <f t="shared" si="54"/>
        <v/>
      </c>
      <c r="AK70" s="13" t="str">
        <f t="shared" si="40"/>
        <v/>
      </c>
      <c r="AL70" s="13" t="str">
        <f t="shared" si="41"/>
        <v/>
      </c>
      <c r="AM70" t="str">
        <f>'CBB ESPN'!AM70</f>
        <v/>
      </c>
      <c r="AN70" t="str">
        <f>'CBB ESPN'!AK70</f>
        <v/>
      </c>
      <c r="AO70" t="str">
        <f>'CBB ESPN'!AL70</f>
        <v/>
      </c>
      <c r="AQ70" s="13" t="str">
        <f t="shared" si="55"/>
        <v/>
      </c>
      <c r="AR70" s="13" t="str">
        <f t="shared" si="56"/>
        <v/>
      </c>
      <c r="AS70" s="135" t="str">
        <f t="shared" si="57"/>
        <v/>
      </c>
      <c r="AT70" s="138" t="str">
        <f t="shared" si="58"/>
        <v/>
      </c>
      <c r="AU70" s="13" t="str">
        <f t="shared" si="59"/>
        <v/>
      </c>
      <c r="AV70" s="13" t="str">
        <f t="shared" si="60"/>
        <v/>
      </c>
      <c r="AW70" s="13" t="str">
        <f t="shared" si="61"/>
        <v/>
      </c>
      <c r="AX70" s="13" t="str">
        <f t="shared" si="42"/>
        <v/>
      </c>
      <c r="AY70" s="13" t="str">
        <f t="shared" si="43"/>
        <v/>
      </c>
      <c r="AZ70" t="str">
        <f>'CBB ESPN'!AU70</f>
        <v/>
      </c>
      <c r="BA70" t="str">
        <f>'CBB ESPN'!AS70</f>
        <v/>
      </c>
      <c r="BB70" t="str">
        <f>'CBB ESPN'!AT70</f>
        <v/>
      </c>
      <c r="BD70" s="13" t="str">
        <f t="shared" si="62"/>
        <v/>
      </c>
      <c r="BE70" s="13" t="str">
        <f t="shared" si="63"/>
        <v/>
      </c>
      <c r="BF70" s="135" t="str">
        <f t="shared" si="64"/>
        <v/>
      </c>
      <c r="BG70" s="138" t="str">
        <f t="shared" si="65"/>
        <v/>
      </c>
      <c r="BH70" s="13" t="str">
        <f t="shared" si="66"/>
        <v/>
      </c>
      <c r="BI70" s="13" t="str">
        <f t="shared" ref="BI70:BI133" si="68">$AA70</f>
        <v/>
      </c>
      <c r="BJ70" s="13" t="str">
        <f t="shared" si="67"/>
        <v/>
      </c>
      <c r="BK70" s="13" t="str">
        <f t="shared" si="44"/>
        <v/>
      </c>
      <c r="BL70" s="13" t="str">
        <f t="shared" si="45"/>
        <v/>
      </c>
      <c r="BM70" t="str">
        <f>'CBB ESPN'!BC70</f>
        <v/>
      </c>
      <c r="BN70" t="str">
        <f>'CBB ESPN'!BA70</f>
        <v/>
      </c>
      <c r="BO70" t="str">
        <f>'CBB ESPN'!BB70</f>
        <v/>
      </c>
    </row>
    <row r="71" spans="1:67">
      <c r="A71" t="str">
        <f>'CBB ESPN'!M71</f>
        <v>Cornell</v>
      </c>
      <c r="B71" t="s">
        <v>1058</v>
      </c>
      <c r="C71">
        <v>72</v>
      </c>
      <c r="E71">
        <f>IF(ISERROR(INDEX($B$4:$B$999,MATCH('CBB ESPN'!S70,'CBB Games'!$A$4:$A$999,0)))*1=1,"",INDEX('CBB Games'!$B$4:$B$999,MATCH('CBB ESPN'!S70,'CBB Games'!$A$4:$A$999,0)))</f>
        <v>0</v>
      </c>
      <c r="F71">
        <f>IF(ISERROR(INDEX($B$4:$B$999,MATCH('CBB ESPN'!T70,'CBB Games'!$A$4:$A$999,0)))*1=1,"",INDEX('CBB Games'!$B$4:$B$999,MATCH('CBB ESPN'!T70,'CBB Games'!$A$4:$A$999,0)))</f>
        <v>0</v>
      </c>
      <c r="G71" t="s">
        <v>62</v>
      </c>
      <c r="H71">
        <f>IF(ISERROR(INDEX($C$4:$C$999,MATCH('CBB ESPN'!S70,'CBB Games'!$A$4:$A$999,0)))*1=1,"",INDEX('CBB Games'!$C$4:$C$999,MATCH('CBB ESPN'!S70,'CBB Games'!$A$4:$A$999,0)))</f>
        <v>0</v>
      </c>
      <c r="I71">
        <f>IF(ISERROR(INDEX($C$4:$C$999,MATCH('CBB ESPN'!T70,'CBB Games'!$A$4:$A$999,0)))*1=1,"",INDEX('CBB Games'!$C$4:$C$999,MATCH('CBB ESPN'!T70,'CBB Games'!$A$4:$A$999,0)))</f>
        <v>0</v>
      </c>
      <c r="K71">
        <f>IF('CBB ESPN'!$AA70="Flip",'CBB Games'!F71,'CBB Games'!E71)</f>
        <v>0</v>
      </c>
      <c r="L71">
        <f>IF('CBB ESPN'!$AA70="Flip",'CBB Games'!E71,'CBB Games'!F71)</f>
        <v>0</v>
      </c>
      <c r="N71">
        <f>IF('CBB ESPN'!$AA70="Flip",'CBB Games'!I71,'CBB Games'!H71)</f>
        <v>0</v>
      </c>
      <c r="O71">
        <f>IF('CBB ESPN'!$AA70="Flip",'CBB Games'!H71,'CBB Games'!I71)</f>
        <v>0</v>
      </c>
      <c r="Q71" t="str">
        <f t="shared" si="46"/>
        <v>0 v 0</v>
      </c>
      <c r="S71" t="str">
        <f t="shared" si="47"/>
        <v>0 v 0</v>
      </c>
      <c r="T71" s="13" t="s">
        <v>62</v>
      </c>
      <c r="V71" s="136" t="str">
        <f>IF(ISNUMBER(SEARCH('CBB Games'!$V$3,'CBB ESPN'!Y70)),"InPlay","")</f>
        <v/>
      </c>
      <c r="W71" s="13" t="str">
        <f>IF($V71="","",'CBB ESPN'!Z70)</f>
        <v/>
      </c>
      <c r="X71" s="135" t="str">
        <f>IF('CBB ESPN'!$Y70="Y",'CBB ESPN'!U70,"")</f>
        <v/>
      </c>
      <c r="Y71" s="137" t="str">
        <f>IF('CBB ESPN'!$Y70="Y",'CBB Games'!Q71,"")</f>
        <v/>
      </c>
      <c r="Z71" s="13" t="str">
        <f t="shared" si="33"/>
        <v/>
      </c>
      <c r="AA71" s="13" t="str">
        <f>IF('CBB ESPN'!$Y70="Y",'CBB Games'!S71,"")</f>
        <v/>
      </c>
      <c r="AB71" s="13" t="str">
        <f t="shared" si="34"/>
        <v/>
      </c>
      <c r="AD71" s="13" t="str">
        <f t="shared" si="48"/>
        <v/>
      </c>
      <c r="AE71" s="13" t="str">
        <f t="shared" si="49"/>
        <v/>
      </c>
      <c r="AF71" s="135" t="str">
        <f t="shared" si="50"/>
        <v/>
      </c>
      <c r="AG71" s="137" t="str">
        <f t="shared" si="51"/>
        <v/>
      </c>
      <c r="AH71" s="13" t="str">
        <f t="shared" si="52"/>
        <v/>
      </c>
      <c r="AI71" s="13" t="str">
        <f t="shared" si="53"/>
        <v/>
      </c>
      <c r="AJ71" s="13" t="str">
        <f t="shared" si="54"/>
        <v/>
      </c>
      <c r="AK71" s="13" t="str">
        <f t="shared" si="40"/>
        <v/>
      </c>
      <c r="AL71" s="13" t="str">
        <f t="shared" si="41"/>
        <v/>
      </c>
      <c r="AM71" t="str">
        <f>'CBB ESPN'!AM71</f>
        <v/>
      </c>
      <c r="AN71" t="str">
        <f>'CBB ESPN'!AK71</f>
        <v/>
      </c>
      <c r="AO71" t="str">
        <f>'CBB ESPN'!AL71</f>
        <v/>
      </c>
      <c r="AQ71" s="13" t="str">
        <f t="shared" si="55"/>
        <v/>
      </c>
      <c r="AR71" s="13" t="str">
        <f t="shared" si="56"/>
        <v/>
      </c>
      <c r="AS71" s="135" t="str">
        <f t="shared" si="57"/>
        <v/>
      </c>
      <c r="AT71" s="138" t="str">
        <f t="shared" si="58"/>
        <v/>
      </c>
      <c r="AU71" s="13" t="str">
        <f t="shared" si="59"/>
        <v/>
      </c>
      <c r="AV71" s="13" t="str">
        <f t="shared" si="60"/>
        <v/>
      </c>
      <c r="AW71" s="13" t="str">
        <f t="shared" si="61"/>
        <v/>
      </c>
      <c r="AX71" s="13" t="str">
        <f t="shared" si="42"/>
        <v/>
      </c>
      <c r="AY71" s="13" t="str">
        <f t="shared" si="43"/>
        <v/>
      </c>
      <c r="AZ71" t="str">
        <f>'CBB ESPN'!AU71</f>
        <v/>
      </c>
      <c r="BA71" t="str">
        <f>'CBB ESPN'!AS71</f>
        <v/>
      </c>
      <c r="BB71" t="str">
        <f>'CBB ESPN'!AT71</f>
        <v/>
      </c>
      <c r="BD71" s="13" t="str">
        <f t="shared" si="62"/>
        <v/>
      </c>
      <c r="BE71" s="13" t="str">
        <f t="shared" si="63"/>
        <v/>
      </c>
      <c r="BF71" s="135" t="str">
        <f t="shared" si="64"/>
        <v/>
      </c>
      <c r="BG71" s="138" t="str">
        <f t="shared" si="65"/>
        <v/>
      </c>
      <c r="BH71" s="13" t="str">
        <f t="shared" si="66"/>
        <v/>
      </c>
      <c r="BI71" s="13" t="str">
        <f t="shared" si="68"/>
        <v/>
      </c>
      <c r="BJ71" s="13" t="str">
        <f t="shared" si="67"/>
        <v/>
      </c>
      <c r="BK71" s="13" t="str">
        <f t="shared" si="44"/>
        <v/>
      </c>
      <c r="BL71" s="13" t="str">
        <f t="shared" si="45"/>
        <v/>
      </c>
      <c r="BM71" t="str">
        <f>'CBB ESPN'!BC71</f>
        <v/>
      </c>
      <c r="BN71" t="str">
        <f>'CBB ESPN'!BA71</f>
        <v/>
      </c>
      <c r="BO71" t="str">
        <f>'CBB ESPN'!BB71</f>
        <v/>
      </c>
    </row>
    <row r="72" spans="1:67">
      <c r="A72" t="str">
        <f>'CBB ESPN'!M72</f>
        <v>Creighton</v>
      </c>
      <c r="B72" t="s">
        <v>587</v>
      </c>
      <c r="C72">
        <v>73</v>
      </c>
      <c r="E72">
        <f>IF(ISERROR(INDEX($B$4:$B$999,MATCH('CBB ESPN'!S71,'CBB Games'!$A$4:$A$999,0)))*1=1,"",INDEX('CBB Games'!$B$4:$B$999,MATCH('CBB ESPN'!S71,'CBB Games'!$A$4:$A$999,0)))</f>
        <v>0</v>
      </c>
      <c r="F72">
        <f>IF(ISERROR(INDEX($B$4:$B$999,MATCH('CBB ESPN'!T71,'CBB Games'!$A$4:$A$999,0)))*1=1,"",INDEX('CBB Games'!$B$4:$B$999,MATCH('CBB ESPN'!T71,'CBB Games'!$A$4:$A$999,0)))</f>
        <v>0</v>
      </c>
      <c r="G72" t="s">
        <v>62</v>
      </c>
      <c r="H72">
        <f>IF(ISERROR(INDEX($C$4:$C$999,MATCH('CBB ESPN'!S71,'CBB Games'!$A$4:$A$999,0)))*1=1,"",INDEX('CBB Games'!$C$4:$C$999,MATCH('CBB ESPN'!S71,'CBB Games'!$A$4:$A$999,0)))</f>
        <v>0</v>
      </c>
      <c r="I72">
        <f>IF(ISERROR(INDEX($C$4:$C$999,MATCH('CBB ESPN'!T71,'CBB Games'!$A$4:$A$999,0)))*1=1,"",INDEX('CBB Games'!$C$4:$C$999,MATCH('CBB ESPN'!T71,'CBB Games'!$A$4:$A$999,0)))</f>
        <v>0</v>
      </c>
      <c r="K72">
        <f>IF('CBB ESPN'!$AA71="Flip",'CBB Games'!F72,'CBB Games'!E72)</f>
        <v>0</v>
      </c>
      <c r="L72">
        <f>IF('CBB ESPN'!$AA71="Flip",'CBB Games'!E72,'CBB Games'!F72)</f>
        <v>0</v>
      </c>
      <c r="N72">
        <f>IF('CBB ESPN'!$AA71="Flip",'CBB Games'!I72,'CBB Games'!H72)</f>
        <v>0</v>
      </c>
      <c r="O72">
        <f>IF('CBB ESPN'!$AA71="Flip",'CBB Games'!H72,'CBB Games'!I72)</f>
        <v>0</v>
      </c>
      <c r="Q72" t="str">
        <f t="shared" si="46"/>
        <v>0 v 0</v>
      </c>
      <c r="S72" t="str">
        <f t="shared" si="47"/>
        <v>0 v 0</v>
      </c>
      <c r="T72" s="13" t="s">
        <v>62</v>
      </c>
      <c r="V72" s="136" t="str">
        <f>IF(ISNUMBER(SEARCH('CBB Games'!$V$3,'CBB ESPN'!Y71)),"InPlay","")</f>
        <v/>
      </c>
      <c r="W72" s="13" t="str">
        <f>IF($V72="","",'CBB ESPN'!Z71)</f>
        <v/>
      </c>
      <c r="X72" s="135" t="str">
        <f>IF('CBB ESPN'!$Y71="Y",'CBB ESPN'!U71,"")</f>
        <v/>
      </c>
      <c r="Y72" s="137" t="str">
        <f>IF('CBB ESPN'!$Y71="Y",'CBB Games'!Q72,"")</f>
        <v/>
      </c>
      <c r="Z72" s="13" t="str">
        <f t="shared" si="33"/>
        <v/>
      </c>
      <c r="AA72" s="13" t="str">
        <f>IF('CBB ESPN'!$Y71="Y",'CBB Games'!S72,"")</f>
        <v/>
      </c>
      <c r="AB72" s="13" t="str">
        <f t="shared" si="34"/>
        <v/>
      </c>
      <c r="AD72" s="13" t="str">
        <f t="shared" si="48"/>
        <v/>
      </c>
      <c r="AE72" s="13" t="str">
        <f t="shared" si="49"/>
        <v/>
      </c>
      <c r="AF72" s="135" t="str">
        <f t="shared" si="50"/>
        <v/>
      </c>
      <c r="AG72" s="137" t="str">
        <f t="shared" si="51"/>
        <v/>
      </c>
      <c r="AH72" s="13" t="str">
        <f t="shared" si="52"/>
        <v/>
      </c>
      <c r="AI72" s="13" t="str">
        <f t="shared" si="53"/>
        <v/>
      </c>
      <c r="AJ72" s="13" t="str">
        <f t="shared" si="54"/>
        <v/>
      </c>
      <c r="AK72" s="13" t="str">
        <f t="shared" si="40"/>
        <v/>
      </c>
      <c r="AL72" s="13" t="str">
        <f t="shared" si="41"/>
        <v/>
      </c>
      <c r="AM72" t="str">
        <f>'CBB ESPN'!AM72</f>
        <v/>
      </c>
      <c r="AN72" t="str">
        <f>'CBB ESPN'!AK72</f>
        <v/>
      </c>
      <c r="AO72" t="str">
        <f>'CBB ESPN'!AL72</f>
        <v/>
      </c>
      <c r="AQ72" s="13" t="str">
        <f t="shared" si="55"/>
        <v/>
      </c>
      <c r="AR72" s="13" t="str">
        <f t="shared" si="56"/>
        <v/>
      </c>
      <c r="AS72" s="135" t="str">
        <f t="shared" si="57"/>
        <v/>
      </c>
      <c r="AT72" s="138" t="str">
        <f t="shared" si="58"/>
        <v/>
      </c>
      <c r="AU72" s="13" t="str">
        <f t="shared" si="59"/>
        <v/>
      </c>
      <c r="AV72" s="13" t="str">
        <f t="shared" si="60"/>
        <v/>
      </c>
      <c r="AW72" s="13" t="str">
        <f t="shared" si="61"/>
        <v/>
      </c>
      <c r="AX72" s="13" t="str">
        <f t="shared" si="42"/>
        <v/>
      </c>
      <c r="AY72" s="13" t="str">
        <f t="shared" si="43"/>
        <v/>
      </c>
      <c r="AZ72" t="str">
        <f>'CBB ESPN'!AU72</f>
        <v/>
      </c>
      <c r="BA72" t="str">
        <f>'CBB ESPN'!AS72</f>
        <v/>
      </c>
      <c r="BB72" t="str">
        <f>'CBB ESPN'!AT72</f>
        <v/>
      </c>
      <c r="BD72" s="13" t="str">
        <f t="shared" si="62"/>
        <v/>
      </c>
      <c r="BE72" s="13" t="str">
        <f t="shared" si="63"/>
        <v/>
      </c>
      <c r="BF72" s="135" t="str">
        <f t="shared" si="64"/>
        <v/>
      </c>
      <c r="BG72" s="138" t="str">
        <f t="shared" si="65"/>
        <v/>
      </c>
      <c r="BH72" s="13" t="str">
        <f t="shared" si="66"/>
        <v/>
      </c>
      <c r="BI72" s="13" t="str">
        <f t="shared" si="68"/>
        <v/>
      </c>
      <c r="BJ72" s="13" t="str">
        <f t="shared" si="67"/>
        <v/>
      </c>
      <c r="BK72" s="13" t="str">
        <f t="shared" si="44"/>
        <v/>
      </c>
      <c r="BL72" s="13" t="str">
        <f t="shared" si="45"/>
        <v/>
      </c>
      <c r="BM72" t="str">
        <f>'CBB ESPN'!BC72</f>
        <v/>
      </c>
      <c r="BN72" t="str">
        <f>'CBB ESPN'!BA72</f>
        <v/>
      </c>
      <c r="BO72" t="str">
        <f>'CBB ESPN'!BB72</f>
        <v/>
      </c>
    </row>
    <row r="73" spans="1:67">
      <c r="A73" t="str">
        <f>'CBB ESPN'!M73</f>
        <v>CSU Bakersfield</v>
      </c>
      <c r="B73" t="s">
        <v>937</v>
      </c>
      <c r="C73">
        <v>599</v>
      </c>
      <c r="E73">
        <f>IF(ISERROR(INDEX($B$4:$B$999,MATCH('CBB ESPN'!S72,'CBB Games'!$A$4:$A$999,0)))*1=1,"",INDEX('CBB Games'!$B$4:$B$999,MATCH('CBB ESPN'!S72,'CBB Games'!$A$4:$A$999,0)))</f>
        <v>0</v>
      </c>
      <c r="F73">
        <f>IF(ISERROR(INDEX($B$4:$B$999,MATCH('CBB ESPN'!T72,'CBB Games'!$A$4:$A$999,0)))*1=1,"",INDEX('CBB Games'!$B$4:$B$999,MATCH('CBB ESPN'!T72,'CBB Games'!$A$4:$A$999,0)))</f>
        <v>0</v>
      </c>
      <c r="G73" t="s">
        <v>62</v>
      </c>
      <c r="H73">
        <f>IF(ISERROR(INDEX($C$4:$C$999,MATCH('CBB ESPN'!S72,'CBB Games'!$A$4:$A$999,0)))*1=1,"",INDEX('CBB Games'!$C$4:$C$999,MATCH('CBB ESPN'!S72,'CBB Games'!$A$4:$A$999,0)))</f>
        <v>0</v>
      </c>
      <c r="I73">
        <f>IF(ISERROR(INDEX($C$4:$C$999,MATCH('CBB ESPN'!T72,'CBB Games'!$A$4:$A$999,0)))*1=1,"",INDEX('CBB Games'!$C$4:$C$999,MATCH('CBB ESPN'!T72,'CBB Games'!$A$4:$A$999,0)))</f>
        <v>0</v>
      </c>
      <c r="K73">
        <f>IF('CBB ESPN'!$AA72="Flip",'CBB Games'!F73,'CBB Games'!E73)</f>
        <v>0</v>
      </c>
      <c r="L73">
        <f>IF('CBB ESPN'!$AA72="Flip",'CBB Games'!E73,'CBB Games'!F73)</f>
        <v>0</v>
      </c>
      <c r="N73">
        <f>IF('CBB ESPN'!$AA72="Flip",'CBB Games'!I73,'CBB Games'!H73)</f>
        <v>0</v>
      </c>
      <c r="O73">
        <f>IF('CBB ESPN'!$AA72="Flip",'CBB Games'!H73,'CBB Games'!I73)</f>
        <v>0</v>
      </c>
      <c r="Q73" t="str">
        <f t="shared" si="46"/>
        <v>0 v 0</v>
      </c>
      <c r="S73" t="str">
        <f t="shared" si="47"/>
        <v>0 v 0</v>
      </c>
      <c r="T73" s="13" t="s">
        <v>62</v>
      </c>
      <c r="V73" s="136" t="str">
        <f>IF(ISNUMBER(SEARCH('CBB Games'!$V$3,'CBB ESPN'!Y72)),"InPlay","")</f>
        <v/>
      </c>
      <c r="W73" s="13" t="str">
        <f>IF($V73="","",'CBB ESPN'!Z72)</f>
        <v/>
      </c>
      <c r="X73" s="135" t="str">
        <f>IF('CBB ESPN'!$Y72="Y",'CBB ESPN'!U72,"")</f>
        <v/>
      </c>
      <c r="Y73" s="137" t="str">
        <f>IF('CBB ESPN'!$Y72="Y",'CBB Games'!Q73,"")</f>
        <v/>
      </c>
      <c r="Z73" s="13" t="str">
        <f t="shared" si="33"/>
        <v/>
      </c>
      <c r="AA73" s="13" t="str">
        <f>IF('CBB ESPN'!$Y72="Y",'CBB Games'!S73,"")</f>
        <v/>
      </c>
      <c r="AB73" s="13" t="str">
        <f t="shared" si="34"/>
        <v/>
      </c>
      <c r="AD73" s="13" t="str">
        <f t="shared" si="48"/>
        <v/>
      </c>
      <c r="AE73" s="13" t="str">
        <f t="shared" si="49"/>
        <v/>
      </c>
      <c r="AF73" s="135" t="str">
        <f t="shared" si="50"/>
        <v/>
      </c>
      <c r="AG73" s="137" t="str">
        <f t="shared" si="51"/>
        <v/>
      </c>
      <c r="AH73" s="13" t="str">
        <f t="shared" si="52"/>
        <v/>
      </c>
      <c r="AI73" s="13" t="str">
        <f t="shared" si="53"/>
        <v/>
      </c>
      <c r="AJ73" s="13" t="str">
        <f t="shared" si="54"/>
        <v/>
      </c>
      <c r="AK73" s="13" t="str">
        <f t="shared" si="40"/>
        <v/>
      </c>
      <c r="AL73" s="13" t="str">
        <f t="shared" si="41"/>
        <v/>
      </c>
      <c r="AM73" t="str">
        <f>'CBB ESPN'!AM73</f>
        <v/>
      </c>
      <c r="AN73" t="str">
        <f>'CBB ESPN'!AK73</f>
        <v/>
      </c>
      <c r="AO73" t="str">
        <f>'CBB ESPN'!AL73</f>
        <v/>
      </c>
      <c r="AQ73" s="13" t="str">
        <f t="shared" si="55"/>
        <v/>
      </c>
      <c r="AR73" s="13" t="str">
        <f t="shared" si="56"/>
        <v/>
      </c>
      <c r="AS73" s="135" t="str">
        <f t="shared" si="57"/>
        <v/>
      </c>
      <c r="AT73" s="138" t="str">
        <f t="shared" si="58"/>
        <v/>
      </c>
      <c r="AU73" s="13" t="str">
        <f t="shared" si="59"/>
        <v/>
      </c>
      <c r="AV73" s="13" t="str">
        <f t="shared" si="60"/>
        <v/>
      </c>
      <c r="AW73" s="13" t="str">
        <f t="shared" si="61"/>
        <v/>
      </c>
      <c r="AX73" s="13" t="str">
        <f t="shared" si="42"/>
        <v/>
      </c>
      <c r="AY73" s="13" t="str">
        <f t="shared" si="43"/>
        <v/>
      </c>
      <c r="AZ73" t="str">
        <f>'CBB ESPN'!AU73</f>
        <v/>
      </c>
      <c r="BA73" t="str">
        <f>'CBB ESPN'!AS73</f>
        <v/>
      </c>
      <c r="BB73" t="str">
        <f>'CBB ESPN'!AT73</f>
        <v/>
      </c>
      <c r="BD73" s="13" t="str">
        <f t="shared" si="62"/>
        <v/>
      </c>
      <c r="BE73" s="13" t="str">
        <f t="shared" si="63"/>
        <v/>
      </c>
      <c r="BF73" s="135" t="str">
        <f t="shared" si="64"/>
        <v/>
      </c>
      <c r="BG73" s="138" t="str">
        <f t="shared" si="65"/>
        <v/>
      </c>
      <c r="BH73" s="13" t="str">
        <f t="shared" si="66"/>
        <v/>
      </c>
      <c r="BI73" s="13" t="str">
        <f t="shared" si="68"/>
        <v/>
      </c>
      <c r="BJ73" s="13" t="str">
        <f t="shared" si="67"/>
        <v/>
      </c>
      <c r="BK73" s="13" t="str">
        <f t="shared" si="44"/>
        <v/>
      </c>
      <c r="BL73" s="13" t="str">
        <f t="shared" si="45"/>
        <v/>
      </c>
      <c r="BM73" t="str">
        <f>'CBB ESPN'!BC73</f>
        <v/>
      </c>
      <c r="BN73" t="str">
        <f>'CBB ESPN'!BA73</f>
        <v/>
      </c>
      <c r="BO73" t="str">
        <f>'CBB ESPN'!BB73</f>
        <v/>
      </c>
    </row>
    <row r="74" spans="1:67">
      <c r="A74" t="str">
        <f>'CBB ESPN'!M74</f>
        <v>Dallas Baptist</v>
      </c>
      <c r="B74" t="s">
        <v>1259</v>
      </c>
      <c r="C74">
        <v>78</v>
      </c>
      <c r="E74">
        <f>IF(ISERROR(INDEX($B$4:$B$999,MATCH('CBB ESPN'!S73,'CBB Games'!$A$4:$A$999,0)))*1=1,"",INDEX('CBB Games'!$B$4:$B$999,MATCH('CBB ESPN'!S73,'CBB Games'!$A$4:$A$999,0)))</f>
        <v>0</v>
      </c>
      <c r="F74">
        <f>IF(ISERROR(INDEX($B$4:$B$999,MATCH('CBB ESPN'!T73,'CBB Games'!$A$4:$A$999,0)))*1=1,"",INDEX('CBB Games'!$B$4:$B$999,MATCH('CBB ESPN'!T73,'CBB Games'!$A$4:$A$999,0)))</f>
        <v>0</v>
      </c>
      <c r="G74" t="s">
        <v>62</v>
      </c>
      <c r="H74">
        <f>IF(ISERROR(INDEX($C$4:$C$999,MATCH('CBB ESPN'!S73,'CBB Games'!$A$4:$A$999,0)))*1=1,"",INDEX('CBB Games'!$C$4:$C$999,MATCH('CBB ESPN'!S73,'CBB Games'!$A$4:$A$999,0)))</f>
        <v>0</v>
      </c>
      <c r="I74">
        <f>IF(ISERROR(INDEX($C$4:$C$999,MATCH('CBB ESPN'!T73,'CBB Games'!$A$4:$A$999,0)))*1=1,"",INDEX('CBB Games'!$C$4:$C$999,MATCH('CBB ESPN'!T73,'CBB Games'!$A$4:$A$999,0)))</f>
        <v>0</v>
      </c>
      <c r="K74">
        <f>IF('CBB ESPN'!$AA73="Flip",'CBB Games'!F74,'CBB Games'!E74)</f>
        <v>0</v>
      </c>
      <c r="L74">
        <f>IF('CBB ESPN'!$AA73="Flip",'CBB Games'!E74,'CBB Games'!F74)</f>
        <v>0</v>
      </c>
      <c r="N74">
        <f>IF('CBB ESPN'!$AA73="Flip",'CBB Games'!I74,'CBB Games'!H74)</f>
        <v>0</v>
      </c>
      <c r="O74">
        <f>IF('CBB ESPN'!$AA73="Flip",'CBB Games'!H74,'CBB Games'!I74)</f>
        <v>0</v>
      </c>
      <c r="Q74" t="str">
        <f t="shared" si="46"/>
        <v>0 v 0</v>
      </c>
      <c r="S74" t="str">
        <f t="shared" si="47"/>
        <v>0 v 0</v>
      </c>
      <c r="T74" s="13" t="s">
        <v>62</v>
      </c>
      <c r="V74" s="136" t="str">
        <f>IF(ISNUMBER(SEARCH('CBB Games'!$V$3,'CBB ESPN'!Y73)),"InPlay","")</f>
        <v/>
      </c>
      <c r="W74" s="13" t="str">
        <f>IF($V74="","",'CBB ESPN'!Z73)</f>
        <v/>
      </c>
      <c r="X74" s="135" t="str">
        <f>IF('CBB ESPN'!$Y73="Y",'CBB ESPN'!U73,"")</f>
        <v/>
      </c>
      <c r="Y74" s="137" t="str">
        <f>IF('CBB ESPN'!$Y73="Y",'CBB Games'!Q74,"")</f>
        <v/>
      </c>
      <c r="Z74" s="13" t="str">
        <f t="shared" si="33"/>
        <v/>
      </c>
      <c r="AA74" s="13" t="str">
        <f>IF('CBB ESPN'!$Y73="Y",'CBB Games'!S74,"")</f>
        <v/>
      </c>
      <c r="AB74" s="13" t="str">
        <f t="shared" si="34"/>
        <v/>
      </c>
      <c r="AD74" s="13" t="str">
        <f t="shared" si="48"/>
        <v/>
      </c>
      <c r="AE74" s="13" t="str">
        <f t="shared" si="49"/>
        <v/>
      </c>
      <c r="AF74" s="135" t="str">
        <f t="shared" si="50"/>
        <v/>
      </c>
      <c r="AG74" s="137" t="str">
        <f t="shared" si="51"/>
        <v/>
      </c>
      <c r="AH74" s="13" t="str">
        <f t="shared" si="52"/>
        <v/>
      </c>
      <c r="AI74" s="13" t="str">
        <f t="shared" si="53"/>
        <v/>
      </c>
      <c r="AJ74" s="13" t="str">
        <f t="shared" si="54"/>
        <v/>
      </c>
      <c r="AK74" s="13" t="str">
        <f t="shared" si="40"/>
        <v/>
      </c>
      <c r="AL74" s="13" t="str">
        <f t="shared" si="41"/>
        <v/>
      </c>
      <c r="AM74" t="str">
        <f>'CBB ESPN'!AM74</f>
        <v/>
      </c>
      <c r="AN74" t="str">
        <f>'CBB ESPN'!AK74</f>
        <v/>
      </c>
      <c r="AO74" t="str">
        <f>'CBB ESPN'!AL74</f>
        <v/>
      </c>
      <c r="AQ74" s="13" t="str">
        <f t="shared" si="55"/>
        <v/>
      </c>
      <c r="AR74" s="13" t="str">
        <f t="shared" si="56"/>
        <v/>
      </c>
      <c r="AS74" s="135" t="str">
        <f t="shared" si="57"/>
        <v/>
      </c>
      <c r="AT74" s="138" t="str">
        <f t="shared" si="58"/>
        <v/>
      </c>
      <c r="AU74" s="13" t="str">
        <f t="shared" si="59"/>
        <v/>
      </c>
      <c r="AV74" s="13" t="str">
        <f t="shared" si="60"/>
        <v/>
      </c>
      <c r="AW74" s="13" t="str">
        <f t="shared" si="61"/>
        <v/>
      </c>
      <c r="AX74" s="13" t="str">
        <f t="shared" si="42"/>
        <v/>
      </c>
      <c r="AY74" s="13" t="str">
        <f t="shared" si="43"/>
        <v/>
      </c>
      <c r="AZ74" t="str">
        <f>'CBB ESPN'!AU74</f>
        <v/>
      </c>
      <c r="BA74" t="str">
        <f>'CBB ESPN'!AS74</f>
        <v/>
      </c>
      <c r="BB74" t="str">
        <f>'CBB ESPN'!AT74</f>
        <v/>
      </c>
      <c r="BD74" s="13" t="str">
        <f t="shared" si="62"/>
        <v/>
      </c>
      <c r="BE74" s="13" t="str">
        <f t="shared" si="63"/>
        <v/>
      </c>
      <c r="BF74" s="135" t="str">
        <f t="shared" si="64"/>
        <v/>
      </c>
      <c r="BG74" s="138" t="str">
        <f t="shared" si="65"/>
        <v/>
      </c>
      <c r="BH74" s="13" t="str">
        <f t="shared" si="66"/>
        <v/>
      </c>
      <c r="BI74" s="13" t="str">
        <f t="shared" si="68"/>
        <v/>
      </c>
      <c r="BJ74" s="13" t="str">
        <f t="shared" si="67"/>
        <v/>
      </c>
      <c r="BK74" s="13" t="str">
        <f t="shared" si="44"/>
        <v/>
      </c>
      <c r="BL74" s="13" t="str">
        <f t="shared" si="45"/>
        <v/>
      </c>
      <c r="BM74" t="str">
        <f>'CBB ESPN'!BC74</f>
        <v/>
      </c>
      <c r="BN74" t="str">
        <f>'CBB ESPN'!BA74</f>
        <v/>
      </c>
      <c r="BO74" t="str">
        <f>'CBB ESPN'!BB74</f>
        <v/>
      </c>
    </row>
    <row r="75" spans="1:67">
      <c r="A75" t="str">
        <f>'CBB ESPN'!M75</f>
        <v>Dartmouth</v>
      </c>
      <c r="B75" t="s">
        <v>770</v>
      </c>
      <c r="C75">
        <v>85</v>
      </c>
      <c r="E75">
        <f>IF(ISERROR(INDEX($B$4:$B$999,MATCH('CBB ESPN'!S74,'CBB Games'!$A$4:$A$999,0)))*1=1,"",INDEX('CBB Games'!$B$4:$B$999,MATCH('CBB ESPN'!S74,'CBB Games'!$A$4:$A$999,0)))</f>
        <v>0</v>
      </c>
      <c r="F75">
        <f>IF(ISERROR(INDEX($B$4:$B$999,MATCH('CBB ESPN'!T74,'CBB Games'!$A$4:$A$999,0)))*1=1,"",INDEX('CBB Games'!$B$4:$B$999,MATCH('CBB ESPN'!T74,'CBB Games'!$A$4:$A$999,0)))</f>
        <v>0</v>
      </c>
      <c r="G75" t="s">
        <v>62</v>
      </c>
      <c r="H75">
        <f>IF(ISERROR(INDEX($C$4:$C$999,MATCH('CBB ESPN'!S74,'CBB Games'!$A$4:$A$999,0)))*1=1,"",INDEX('CBB Games'!$C$4:$C$999,MATCH('CBB ESPN'!S74,'CBB Games'!$A$4:$A$999,0)))</f>
        <v>0</v>
      </c>
      <c r="I75">
        <f>IF(ISERROR(INDEX($C$4:$C$999,MATCH('CBB ESPN'!T74,'CBB Games'!$A$4:$A$999,0)))*1=1,"",INDEX('CBB Games'!$C$4:$C$999,MATCH('CBB ESPN'!T74,'CBB Games'!$A$4:$A$999,0)))</f>
        <v>0</v>
      </c>
      <c r="K75">
        <f>IF('CBB ESPN'!$AA74="Flip",'CBB Games'!F75,'CBB Games'!E75)</f>
        <v>0</v>
      </c>
      <c r="L75">
        <f>IF('CBB ESPN'!$AA74="Flip",'CBB Games'!E75,'CBB Games'!F75)</f>
        <v>0</v>
      </c>
      <c r="N75">
        <f>IF('CBB ESPN'!$AA74="Flip",'CBB Games'!I75,'CBB Games'!H75)</f>
        <v>0</v>
      </c>
      <c r="O75">
        <f>IF('CBB ESPN'!$AA74="Flip",'CBB Games'!H75,'CBB Games'!I75)</f>
        <v>0</v>
      </c>
      <c r="Q75" t="str">
        <f t="shared" si="46"/>
        <v>0 v 0</v>
      </c>
      <c r="S75" t="str">
        <f t="shared" si="47"/>
        <v>0 v 0</v>
      </c>
      <c r="T75" s="13" t="s">
        <v>62</v>
      </c>
      <c r="V75" s="136" t="str">
        <f>IF(ISNUMBER(SEARCH('CBB Games'!$V$3,'CBB ESPN'!Y74)),"InPlay","")</f>
        <v/>
      </c>
      <c r="W75" s="13" t="str">
        <f>IF($V75="","",'CBB ESPN'!Z74)</f>
        <v/>
      </c>
      <c r="X75" s="135" t="str">
        <f>IF('CBB ESPN'!$Y74="Y",'CBB ESPN'!U74,"")</f>
        <v/>
      </c>
      <c r="Y75" s="137" t="str">
        <f>IF('CBB ESPN'!$Y74="Y",'CBB Games'!Q75,"")</f>
        <v/>
      </c>
      <c r="Z75" s="13" t="str">
        <f t="shared" si="33"/>
        <v/>
      </c>
      <c r="AA75" s="13" t="str">
        <f>IF('CBB ESPN'!$Y74="Y",'CBB Games'!S75,"")</f>
        <v/>
      </c>
      <c r="AB75" s="13" t="str">
        <f t="shared" si="34"/>
        <v/>
      </c>
      <c r="AD75" s="13" t="str">
        <f t="shared" si="48"/>
        <v/>
      </c>
      <c r="AE75" s="13" t="str">
        <f t="shared" si="49"/>
        <v/>
      </c>
      <c r="AF75" s="135" t="str">
        <f t="shared" si="50"/>
        <v/>
      </c>
      <c r="AG75" s="137" t="str">
        <f t="shared" si="51"/>
        <v/>
      </c>
      <c r="AH75" s="13" t="str">
        <f t="shared" si="52"/>
        <v/>
      </c>
      <c r="AI75" s="13" t="str">
        <f t="shared" si="53"/>
        <v/>
      </c>
      <c r="AJ75" s="13" t="str">
        <f t="shared" si="54"/>
        <v/>
      </c>
      <c r="AK75" s="13" t="str">
        <f t="shared" si="40"/>
        <v/>
      </c>
      <c r="AL75" s="13" t="str">
        <f t="shared" si="41"/>
        <v/>
      </c>
      <c r="AM75" t="str">
        <f>'CBB ESPN'!AM75</f>
        <v/>
      </c>
      <c r="AN75" t="str">
        <f>'CBB ESPN'!AK75</f>
        <v/>
      </c>
      <c r="AO75" t="str">
        <f>'CBB ESPN'!AL75</f>
        <v/>
      </c>
      <c r="AQ75" s="13" t="str">
        <f t="shared" si="55"/>
        <v/>
      </c>
      <c r="AR75" s="13" t="str">
        <f t="shared" si="56"/>
        <v/>
      </c>
      <c r="AS75" s="135" t="str">
        <f t="shared" si="57"/>
        <v/>
      </c>
      <c r="AT75" s="138" t="str">
        <f t="shared" si="58"/>
        <v/>
      </c>
      <c r="AU75" s="13" t="str">
        <f t="shared" si="59"/>
        <v/>
      </c>
      <c r="AV75" s="13" t="str">
        <f t="shared" si="60"/>
        <v/>
      </c>
      <c r="AW75" s="13" t="str">
        <f t="shared" si="61"/>
        <v/>
      </c>
      <c r="AX75" s="13" t="str">
        <f t="shared" si="42"/>
        <v/>
      </c>
      <c r="AY75" s="13" t="str">
        <f t="shared" si="43"/>
        <v/>
      </c>
      <c r="AZ75" t="str">
        <f>'CBB ESPN'!AU75</f>
        <v/>
      </c>
      <c r="BA75" t="str">
        <f>'CBB ESPN'!AS75</f>
        <v/>
      </c>
      <c r="BB75" t="str">
        <f>'CBB ESPN'!AT75</f>
        <v/>
      </c>
      <c r="BD75" s="13" t="str">
        <f t="shared" si="62"/>
        <v/>
      </c>
      <c r="BE75" s="13" t="str">
        <f t="shared" si="63"/>
        <v/>
      </c>
      <c r="BF75" s="135" t="str">
        <f t="shared" si="64"/>
        <v/>
      </c>
      <c r="BG75" s="138" t="str">
        <f t="shared" si="65"/>
        <v/>
      </c>
      <c r="BH75" s="13" t="str">
        <f t="shared" si="66"/>
        <v/>
      </c>
      <c r="BI75" s="13" t="str">
        <f t="shared" si="68"/>
        <v/>
      </c>
      <c r="BJ75" s="13" t="str">
        <f t="shared" si="67"/>
        <v/>
      </c>
      <c r="BK75" s="13" t="str">
        <f t="shared" si="44"/>
        <v/>
      </c>
      <c r="BL75" s="13" t="str">
        <f t="shared" si="45"/>
        <v/>
      </c>
      <c r="BM75" t="str">
        <f>'CBB ESPN'!BC75</f>
        <v/>
      </c>
      <c r="BN75" t="str">
        <f>'CBB ESPN'!BA75</f>
        <v/>
      </c>
      <c r="BO75" t="str">
        <f>'CBB ESPN'!BB75</f>
        <v/>
      </c>
    </row>
    <row r="76" spans="1:67">
      <c r="A76" t="str">
        <f>'CBB ESPN'!M76</f>
        <v>Davidson</v>
      </c>
      <c r="B76" t="s">
        <v>830</v>
      </c>
      <c r="C76">
        <v>86</v>
      </c>
      <c r="E76">
        <f>IF(ISERROR(INDEX($B$4:$B$999,MATCH('CBB ESPN'!S75,'CBB Games'!$A$4:$A$999,0)))*1=1,"",INDEX('CBB Games'!$B$4:$B$999,MATCH('CBB ESPN'!S75,'CBB Games'!$A$4:$A$999,0)))</f>
        <v>0</v>
      </c>
      <c r="F76">
        <f>IF(ISERROR(INDEX($B$4:$B$999,MATCH('CBB ESPN'!T75,'CBB Games'!$A$4:$A$999,0)))*1=1,"",INDEX('CBB Games'!$B$4:$B$999,MATCH('CBB ESPN'!T75,'CBB Games'!$A$4:$A$999,0)))</f>
        <v>0</v>
      </c>
      <c r="G76" t="s">
        <v>62</v>
      </c>
      <c r="H76">
        <f>IF(ISERROR(INDEX($C$4:$C$999,MATCH('CBB ESPN'!S75,'CBB Games'!$A$4:$A$999,0)))*1=1,"",INDEX('CBB Games'!$C$4:$C$999,MATCH('CBB ESPN'!S75,'CBB Games'!$A$4:$A$999,0)))</f>
        <v>0</v>
      </c>
      <c r="I76">
        <f>IF(ISERROR(INDEX($C$4:$C$999,MATCH('CBB ESPN'!T75,'CBB Games'!$A$4:$A$999,0)))*1=1,"",INDEX('CBB Games'!$C$4:$C$999,MATCH('CBB ESPN'!T75,'CBB Games'!$A$4:$A$999,0)))</f>
        <v>0</v>
      </c>
      <c r="K76">
        <f>IF('CBB ESPN'!$AA75="Flip",'CBB Games'!F76,'CBB Games'!E76)</f>
        <v>0</v>
      </c>
      <c r="L76">
        <f>IF('CBB ESPN'!$AA75="Flip",'CBB Games'!E76,'CBB Games'!F76)</f>
        <v>0</v>
      </c>
      <c r="N76">
        <f>IF('CBB ESPN'!$AA75="Flip",'CBB Games'!I76,'CBB Games'!H76)</f>
        <v>0</v>
      </c>
      <c r="O76">
        <f>IF('CBB ESPN'!$AA75="Flip",'CBB Games'!H76,'CBB Games'!I76)</f>
        <v>0</v>
      </c>
      <c r="Q76" t="str">
        <f t="shared" si="46"/>
        <v>0 v 0</v>
      </c>
      <c r="S76" t="str">
        <f t="shared" si="47"/>
        <v>0 v 0</v>
      </c>
      <c r="T76" s="13" t="s">
        <v>62</v>
      </c>
      <c r="V76" s="136" t="str">
        <f>IF(ISNUMBER(SEARCH('CBB Games'!$V$3,'CBB ESPN'!Y75)),"InPlay","")</f>
        <v/>
      </c>
      <c r="W76" s="13" t="str">
        <f>IF($V76="","",'CBB ESPN'!Z75)</f>
        <v/>
      </c>
      <c r="X76" s="135" t="str">
        <f>IF('CBB ESPN'!$Y75="Y",'CBB ESPN'!U75,"")</f>
        <v/>
      </c>
      <c r="Y76" s="137" t="str">
        <f>IF('CBB ESPN'!$Y75="Y",'CBB Games'!Q76,"")</f>
        <v/>
      </c>
      <c r="Z76" s="13" t="str">
        <f t="shared" si="33"/>
        <v/>
      </c>
      <c r="AA76" s="13" t="str">
        <f>IF('CBB ESPN'!$Y75="Y",'CBB Games'!S76,"")</f>
        <v/>
      </c>
      <c r="AB76" s="13" t="str">
        <f t="shared" si="34"/>
        <v/>
      </c>
      <c r="AD76" s="13" t="str">
        <f t="shared" si="48"/>
        <v/>
      </c>
      <c r="AE76" s="13" t="str">
        <f t="shared" si="49"/>
        <v/>
      </c>
      <c r="AF76" s="135" t="str">
        <f t="shared" si="50"/>
        <v/>
      </c>
      <c r="AG76" s="137" t="str">
        <f t="shared" si="51"/>
        <v/>
      </c>
      <c r="AH76" s="13" t="str">
        <f t="shared" si="52"/>
        <v/>
      </c>
      <c r="AI76" s="13" t="str">
        <f t="shared" si="53"/>
        <v/>
      </c>
      <c r="AJ76" s="13" t="str">
        <f t="shared" si="54"/>
        <v/>
      </c>
      <c r="AK76" s="13" t="str">
        <f t="shared" si="40"/>
        <v/>
      </c>
      <c r="AL76" s="13" t="str">
        <f t="shared" si="41"/>
        <v/>
      </c>
      <c r="AM76" t="str">
        <f>'CBB ESPN'!AM76</f>
        <v/>
      </c>
      <c r="AN76" t="str">
        <f>'CBB ESPN'!AK76</f>
        <v/>
      </c>
      <c r="AO76" t="str">
        <f>'CBB ESPN'!AL76</f>
        <v/>
      </c>
      <c r="AQ76" s="13" t="str">
        <f t="shared" si="55"/>
        <v/>
      </c>
      <c r="AR76" s="13" t="str">
        <f t="shared" si="56"/>
        <v/>
      </c>
      <c r="AS76" s="135" t="str">
        <f t="shared" si="57"/>
        <v/>
      </c>
      <c r="AT76" s="138" t="str">
        <f t="shared" si="58"/>
        <v/>
      </c>
      <c r="AU76" s="13" t="str">
        <f t="shared" si="59"/>
        <v/>
      </c>
      <c r="AV76" s="13" t="str">
        <f t="shared" si="60"/>
        <v/>
      </c>
      <c r="AW76" s="13" t="str">
        <f t="shared" si="61"/>
        <v/>
      </c>
      <c r="AX76" s="13" t="str">
        <f t="shared" si="42"/>
        <v/>
      </c>
      <c r="AY76" s="13" t="str">
        <f t="shared" si="43"/>
        <v/>
      </c>
      <c r="AZ76" t="str">
        <f>'CBB ESPN'!AU76</f>
        <v/>
      </c>
      <c r="BA76" t="str">
        <f>'CBB ESPN'!AS76</f>
        <v/>
      </c>
      <c r="BB76" t="str">
        <f>'CBB ESPN'!AT76</f>
        <v/>
      </c>
      <c r="BD76" s="13" t="str">
        <f t="shared" si="62"/>
        <v/>
      </c>
      <c r="BE76" s="13" t="str">
        <f t="shared" si="63"/>
        <v/>
      </c>
      <c r="BF76" s="135" t="str">
        <f t="shared" si="64"/>
        <v/>
      </c>
      <c r="BG76" s="138" t="str">
        <f t="shared" si="65"/>
        <v/>
      </c>
      <c r="BH76" s="13" t="str">
        <f t="shared" si="66"/>
        <v/>
      </c>
      <c r="BI76" s="13" t="str">
        <f t="shared" si="68"/>
        <v/>
      </c>
      <c r="BJ76" s="13" t="str">
        <f t="shared" si="67"/>
        <v/>
      </c>
      <c r="BK76" s="13" t="str">
        <f t="shared" si="44"/>
        <v/>
      </c>
      <c r="BL76" s="13" t="str">
        <f t="shared" si="45"/>
        <v/>
      </c>
      <c r="BM76" t="str">
        <f>'CBB ESPN'!BC76</f>
        <v/>
      </c>
      <c r="BN76" t="str">
        <f>'CBB ESPN'!BA76</f>
        <v/>
      </c>
      <c r="BO76" t="str">
        <f>'CBB ESPN'!BB76</f>
        <v/>
      </c>
    </row>
    <row r="77" spans="1:67">
      <c r="A77" t="str">
        <f>'CBB ESPN'!M77</f>
        <v>Dayton</v>
      </c>
      <c r="B77" t="s">
        <v>924</v>
      </c>
      <c r="C77">
        <v>87</v>
      </c>
      <c r="E77">
        <f>IF(ISERROR(INDEX($B$4:$B$999,MATCH('CBB ESPN'!S76,'CBB Games'!$A$4:$A$999,0)))*1=1,"",INDEX('CBB Games'!$B$4:$B$999,MATCH('CBB ESPN'!S76,'CBB Games'!$A$4:$A$999,0)))</f>
        <v>0</v>
      </c>
      <c r="F77">
        <f>IF(ISERROR(INDEX($B$4:$B$999,MATCH('CBB ESPN'!T76,'CBB Games'!$A$4:$A$999,0)))*1=1,"",INDEX('CBB Games'!$B$4:$B$999,MATCH('CBB ESPN'!T76,'CBB Games'!$A$4:$A$999,0)))</f>
        <v>0</v>
      </c>
      <c r="G77" t="s">
        <v>62</v>
      </c>
      <c r="H77">
        <f>IF(ISERROR(INDEX($C$4:$C$999,MATCH('CBB ESPN'!S76,'CBB Games'!$A$4:$A$999,0)))*1=1,"",INDEX('CBB Games'!$C$4:$C$999,MATCH('CBB ESPN'!S76,'CBB Games'!$A$4:$A$999,0)))</f>
        <v>0</v>
      </c>
      <c r="I77">
        <f>IF(ISERROR(INDEX($C$4:$C$999,MATCH('CBB ESPN'!T76,'CBB Games'!$A$4:$A$999,0)))*1=1,"",INDEX('CBB Games'!$C$4:$C$999,MATCH('CBB ESPN'!T76,'CBB Games'!$A$4:$A$999,0)))</f>
        <v>0</v>
      </c>
      <c r="K77">
        <f>IF('CBB ESPN'!$AA76="Flip",'CBB Games'!F77,'CBB Games'!E77)</f>
        <v>0</v>
      </c>
      <c r="L77">
        <f>IF('CBB ESPN'!$AA76="Flip",'CBB Games'!E77,'CBB Games'!F77)</f>
        <v>0</v>
      </c>
      <c r="N77">
        <f>IF('CBB ESPN'!$AA76="Flip",'CBB Games'!I77,'CBB Games'!H77)</f>
        <v>0</v>
      </c>
      <c r="O77">
        <f>IF('CBB ESPN'!$AA76="Flip",'CBB Games'!H77,'CBB Games'!I77)</f>
        <v>0</v>
      </c>
      <c r="Q77" t="str">
        <f t="shared" si="46"/>
        <v>0 v 0</v>
      </c>
      <c r="S77" t="str">
        <f t="shared" si="47"/>
        <v>0 v 0</v>
      </c>
      <c r="T77" s="13" t="s">
        <v>62</v>
      </c>
      <c r="V77" s="136" t="str">
        <f>IF(ISNUMBER(SEARCH('CBB Games'!$V$3,'CBB ESPN'!Y76)),"InPlay","")</f>
        <v/>
      </c>
      <c r="W77" s="13" t="str">
        <f>IF($V77="","",'CBB ESPN'!Z76)</f>
        <v/>
      </c>
      <c r="X77" s="135" t="str">
        <f>IF('CBB ESPN'!$Y76="Y",'CBB ESPN'!U76,"")</f>
        <v/>
      </c>
      <c r="Y77" s="137" t="str">
        <f>IF('CBB ESPN'!$Y76="Y",'CBB Games'!Q77,"")</f>
        <v/>
      </c>
      <c r="Z77" s="13" t="str">
        <f t="shared" si="33"/>
        <v/>
      </c>
      <c r="AA77" s="13" t="str">
        <f>IF('CBB ESPN'!$Y76="Y",'CBB Games'!S77,"")</f>
        <v/>
      </c>
      <c r="AB77" s="13" t="str">
        <f t="shared" si="34"/>
        <v/>
      </c>
      <c r="AD77" s="13" t="str">
        <f t="shared" si="48"/>
        <v/>
      </c>
      <c r="AE77" s="13" t="str">
        <f t="shared" si="49"/>
        <v/>
      </c>
      <c r="AF77" s="135" t="str">
        <f t="shared" si="50"/>
        <v/>
      </c>
      <c r="AG77" s="137" t="str">
        <f t="shared" si="51"/>
        <v/>
      </c>
      <c r="AH77" s="13" t="str">
        <f t="shared" si="52"/>
        <v/>
      </c>
      <c r="AI77" s="13" t="str">
        <f t="shared" si="53"/>
        <v/>
      </c>
      <c r="AJ77" s="13" t="str">
        <f t="shared" si="54"/>
        <v/>
      </c>
      <c r="AK77" s="13" t="str">
        <f t="shared" si="40"/>
        <v/>
      </c>
      <c r="AL77" s="13" t="str">
        <f t="shared" si="41"/>
        <v/>
      </c>
      <c r="AM77" t="str">
        <f>'CBB ESPN'!AM77</f>
        <v/>
      </c>
      <c r="AN77" t="str">
        <f>'CBB ESPN'!AK77</f>
        <v/>
      </c>
      <c r="AO77" t="str">
        <f>'CBB ESPN'!AL77</f>
        <v/>
      </c>
      <c r="AQ77" s="13" t="str">
        <f t="shared" si="55"/>
        <v/>
      </c>
      <c r="AR77" s="13" t="str">
        <f t="shared" si="56"/>
        <v/>
      </c>
      <c r="AS77" s="135" t="str">
        <f t="shared" si="57"/>
        <v/>
      </c>
      <c r="AT77" s="138" t="str">
        <f t="shared" si="58"/>
        <v/>
      </c>
      <c r="AU77" s="13" t="str">
        <f t="shared" si="59"/>
        <v/>
      </c>
      <c r="AV77" s="13" t="str">
        <f t="shared" si="60"/>
        <v/>
      </c>
      <c r="AW77" s="13" t="str">
        <f t="shared" si="61"/>
        <v/>
      </c>
      <c r="AX77" s="13" t="str">
        <f t="shared" si="42"/>
        <v/>
      </c>
      <c r="AY77" s="13" t="str">
        <f t="shared" si="43"/>
        <v/>
      </c>
      <c r="AZ77" t="str">
        <f>'CBB ESPN'!AU77</f>
        <v/>
      </c>
      <c r="BA77" t="str">
        <f>'CBB ESPN'!AS77</f>
        <v/>
      </c>
      <c r="BB77" t="str">
        <f>'CBB ESPN'!AT77</f>
        <v/>
      </c>
      <c r="BD77" s="13" t="str">
        <f t="shared" si="62"/>
        <v/>
      </c>
      <c r="BE77" s="13" t="str">
        <f t="shared" si="63"/>
        <v/>
      </c>
      <c r="BF77" s="135" t="str">
        <f t="shared" si="64"/>
        <v/>
      </c>
      <c r="BG77" s="138" t="str">
        <f t="shared" si="65"/>
        <v/>
      </c>
      <c r="BH77" s="13" t="str">
        <f t="shared" si="66"/>
        <v/>
      </c>
      <c r="BI77" s="13" t="str">
        <f t="shared" si="68"/>
        <v/>
      </c>
      <c r="BJ77" s="13" t="str">
        <f t="shared" si="67"/>
        <v/>
      </c>
      <c r="BK77" s="13" t="str">
        <f t="shared" si="44"/>
        <v/>
      </c>
      <c r="BL77" s="13" t="str">
        <f t="shared" si="45"/>
        <v/>
      </c>
      <c r="BM77" t="str">
        <f>'CBB ESPN'!BC77</f>
        <v/>
      </c>
      <c r="BN77" t="str">
        <f>'CBB ESPN'!BA77</f>
        <v/>
      </c>
      <c r="BO77" t="str">
        <f>'CBB ESPN'!BB77</f>
        <v/>
      </c>
    </row>
    <row r="78" spans="1:67">
      <c r="A78" t="str">
        <f>'CBB ESPN'!M78</f>
        <v>Delaware</v>
      </c>
      <c r="B78" t="s">
        <v>826</v>
      </c>
      <c r="C78">
        <v>88</v>
      </c>
      <c r="E78">
        <f>IF(ISERROR(INDEX($B$4:$B$999,MATCH('CBB ESPN'!S77,'CBB Games'!$A$4:$A$999,0)))*1=1,"",INDEX('CBB Games'!$B$4:$B$999,MATCH('CBB ESPN'!S77,'CBB Games'!$A$4:$A$999,0)))</f>
        <v>0</v>
      </c>
      <c r="F78">
        <f>IF(ISERROR(INDEX($B$4:$B$999,MATCH('CBB ESPN'!T77,'CBB Games'!$A$4:$A$999,0)))*1=1,"",INDEX('CBB Games'!$B$4:$B$999,MATCH('CBB ESPN'!T77,'CBB Games'!$A$4:$A$999,0)))</f>
        <v>0</v>
      </c>
      <c r="G78" t="s">
        <v>62</v>
      </c>
      <c r="H78">
        <f>IF(ISERROR(INDEX($C$4:$C$999,MATCH('CBB ESPN'!S77,'CBB Games'!$A$4:$A$999,0)))*1=1,"",INDEX('CBB Games'!$C$4:$C$999,MATCH('CBB ESPN'!S77,'CBB Games'!$A$4:$A$999,0)))</f>
        <v>0</v>
      </c>
      <c r="I78">
        <f>IF(ISERROR(INDEX($C$4:$C$999,MATCH('CBB ESPN'!T77,'CBB Games'!$A$4:$A$999,0)))*1=1,"",INDEX('CBB Games'!$C$4:$C$999,MATCH('CBB ESPN'!T77,'CBB Games'!$A$4:$A$999,0)))</f>
        <v>0</v>
      </c>
      <c r="K78">
        <f>IF('CBB ESPN'!$AA77="Flip",'CBB Games'!F78,'CBB Games'!E78)</f>
        <v>0</v>
      </c>
      <c r="L78">
        <f>IF('CBB ESPN'!$AA77="Flip",'CBB Games'!E78,'CBB Games'!F78)</f>
        <v>0</v>
      </c>
      <c r="N78">
        <f>IF('CBB ESPN'!$AA77="Flip",'CBB Games'!I78,'CBB Games'!H78)</f>
        <v>0</v>
      </c>
      <c r="O78">
        <f>IF('CBB ESPN'!$AA77="Flip",'CBB Games'!H78,'CBB Games'!I78)</f>
        <v>0</v>
      </c>
      <c r="Q78" t="str">
        <f t="shared" si="46"/>
        <v>0 v 0</v>
      </c>
      <c r="S78" t="str">
        <f t="shared" si="47"/>
        <v>0 v 0</v>
      </c>
      <c r="T78" s="13" t="s">
        <v>62</v>
      </c>
      <c r="V78" s="136" t="str">
        <f>IF(ISNUMBER(SEARCH('CBB Games'!$V$3,'CBB ESPN'!Y77)),"InPlay","")</f>
        <v/>
      </c>
      <c r="W78" s="13" t="str">
        <f>IF($V78="","",'CBB ESPN'!Z77)</f>
        <v/>
      </c>
      <c r="X78" s="135" t="str">
        <f>IF('CBB ESPN'!$Y77="Y",'CBB ESPN'!U77,"")</f>
        <v/>
      </c>
      <c r="Y78" s="137" t="str">
        <f>IF('CBB ESPN'!$Y77="Y",'CBB Games'!Q78,"")</f>
        <v/>
      </c>
      <c r="Z78" s="13" t="str">
        <f t="shared" si="33"/>
        <v/>
      </c>
      <c r="AA78" s="13" t="str">
        <f>IF('CBB ESPN'!$Y77="Y",'CBB Games'!S78,"")</f>
        <v/>
      </c>
      <c r="AB78" s="13" t="str">
        <f t="shared" si="34"/>
        <v/>
      </c>
      <c r="AD78" s="13" t="str">
        <f t="shared" si="48"/>
        <v/>
      </c>
      <c r="AE78" s="13" t="str">
        <f t="shared" si="49"/>
        <v/>
      </c>
      <c r="AF78" s="135" t="str">
        <f t="shared" si="50"/>
        <v/>
      </c>
      <c r="AG78" s="137" t="str">
        <f t="shared" si="51"/>
        <v/>
      </c>
      <c r="AH78" s="13" t="str">
        <f t="shared" si="52"/>
        <v/>
      </c>
      <c r="AI78" s="13" t="str">
        <f t="shared" si="53"/>
        <v/>
      </c>
      <c r="AJ78" s="13" t="str">
        <f t="shared" si="54"/>
        <v/>
      </c>
      <c r="AK78" s="13" t="str">
        <f t="shared" si="40"/>
        <v/>
      </c>
      <c r="AL78" s="13" t="str">
        <f t="shared" si="41"/>
        <v/>
      </c>
      <c r="AM78" t="str">
        <f>'CBB ESPN'!AM78</f>
        <v/>
      </c>
      <c r="AN78" t="str">
        <f>'CBB ESPN'!AK78</f>
        <v/>
      </c>
      <c r="AO78" t="str">
        <f>'CBB ESPN'!AL78</f>
        <v/>
      </c>
      <c r="AQ78" s="13" t="str">
        <f t="shared" si="55"/>
        <v/>
      </c>
      <c r="AR78" s="13" t="str">
        <f t="shared" si="56"/>
        <v/>
      </c>
      <c r="AS78" s="135" t="str">
        <f t="shared" si="57"/>
        <v/>
      </c>
      <c r="AT78" s="138" t="str">
        <f t="shared" si="58"/>
        <v/>
      </c>
      <c r="AU78" s="13" t="str">
        <f t="shared" si="59"/>
        <v/>
      </c>
      <c r="AV78" s="13" t="str">
        <f t="shared" si="60"/>
        <v/>
      </c>
      <c r="AW78" s="13" t="str">
        <f t="shared" si="61"/>
        <v/>
      </c>
      <c r="AX78" s="13" t="str">
        <f t="shared" si="42"/>
        <v/>
      </c>
      <c r="AY78" s="13" t="str">
        <f t="shared" si="43"/>
        <v/>
      </c>
      <c r="AZ78" t="str">
        <f>'CBB ESPN'!AU78</f>
        <v/>
      </c>
      <c r="BA78" t="str">
        <f>'CBB ESPN'!AS78</f>
        <v/>
      </c>
      <c r="BB78" t="str">
        <f>'CBB ESPN'!AT78</f>
        <v/>
      </c>
      <c r="BD78" s="13" t="str">
        <f t="shared" si="62"/>
        <v/>
      </c>
      <c r="BE78" s="13" t="str">
        <f t="shared" si="63"/>
        <v/>
      </c>
      <c r="BF78" s="135" t="str">
        <f t="shared" si="64"/>
        <v/>
      </c>
      <c r="BG78" s="138" t="str">
        <f t="shared" si="65"/>
        <v/>
      </c>
      <c r="BH78" s="13" t="str">
        <f t="shared" si="66"/>
        <v/>
      </c>
      <c r="BI78" s="13" t="str">
        <f t="shared" si="68"/>
        <v/>
      </c>
      <c r="BJ78" s="13" t="str">
        <f t="shared" si="67"/>
        <v/>
      </c>
      <c r="BK78" s="13" t="str">
        <f t="shared" si="44"/>
        <v/>
      </c>
      <c r="BL78" s="13" t="str">
        <f t="shared" si="45"/>
        <v/>
      </c>
      <c r="BM78" t="str">
        <f>'CBB ESPN'!BC78</f>
        <v/>
      </c>
      <c r="BN78" t="str">
        <f>'CBB ESPN'!BA78</f>
        <v/>
      </c>
      <c r="BO78" t="str">
        <f>'CBB ESPN'!BB78</f>
        <v/>
      </c>
    </row>
    <row r="79" spans="1:67">
      <c r="A79" t="str">
        <f>'CBB ESPN'!M79</f>
        <v>Delaware State</v>
      </c>
      <c r="B79" t="s">
        <v>1003</v>
      </c>
      <c r="C79">
        <v>89</v>
      </c>
      <c r="E79">
        <f>IF(ISERROR(INDEX($B$4:$B$999,MATCH('CBB ESPN'!S78,'CBB Games'!$A$4:$A$999,0)))*1=1,"",INDEX('CBB Games'!$B$4:$B$999,MATCH('CBB ESPN'!S78,'CBB Games'!$A$4:$A$999,0)))</f>
        <v>0</v>
      </c>
      <c r="F79">
        <f>IF(ISERROR(INDEX($B$4:$B$999,MATCH('CBB ESPN'!T78,'CBB Games'!$A$4:$A$999,0)))*1=1,"",INDEX('CBB Games'!$B$4:$B$999,MATCH('CBB ESPN'!T78,'CBB Games'!$A$4:$A$999,0)))</f>
        <v>0</v>
      </c>
      <c r="G79" t="s">
        <v>62</v>
      </c>
      <c r="H79">
        <f>IF(ISERROR(INDEX($C$4:$C$999,MATCH('CBB ESPN'!S78,'CBB Games'!$A$4:$A$999,0)))*1=1,"",INDEX('CBB Games'!$C$4:$C$999,MATCH('CBB ESPN'!S78,'CBB Games'!$A$4:$A$999,0)))</f>
        <v>0</v>
      </c>
      <c r="I79">
        <f>IF(ISERROR(INDEX($C$4:$C$999,MATCH('CBB ESPN'!T78,'CBB Games'!$A$4:$A$999,0)))*1=1,"",INDEX('CBB Games'!$C$4:$C$999,MATCH('CBB ESPN'!T78,'CBB Games'!$A$4:$A$999,0)))</f>
        <v>0</v>
      </c>
      <c r="K79">
        <f>IF('CBB ESPN'!$AA78="Flip",'CBB Games'!F79,'CBB Games'!E79)</f>
        <v>0</v>
      </c>
      <c r="L79">
        <f>IF('CBB ESPN'!$AA78="Flip",'CBB Games'!E79,'CBB Games'!F79)</f>
        <v>0</v>
      </c>
      <c r="N79">
        <f>IF('CBB ESPN'!$AA78="Flip",'CBB Games'!I79,'CBB Games'!H79)</f>
        <v>0</v>
      </c>
      <c r="O79">
        <f>IF('CBB ESPN'!$AA78="Flip",'CBB Games'!H79,'CBB Games'!I79)</f>
        <v>0</v>
      </c>
      <c r="Q79" t="str">
        <f t="shared" si="46"/>
        <v>0 v 0</v>
      </c>
      <c r="S79" t="str">
        <f t="shared" si="47"/>
        <v>0 v 0</v>
      </c>
      <c r="T79" s="13" t="s">
        <v>62</v>
      </c>
      <c r="V79" s="136" t="str">
        <f>IF(ISNUMBER(SEARCH('CBB Games'!$V$3,'CBB ESPN'!Y78)),"InPlay","")</f>
        <v/>
      </c>
      <c r="W79" s="13" t="str">
        <f>IF($V79="","",'CBB ESPN'!Z78)</f>
        <v/>
      </c>
      <c r="X79" s="135" t="str">
        <f>IF('CBB ESPN'!$Y78="Y",'CBB ESPN'!U78,"")</f>
        <v/>
      </c>
      <c r="Y79" s="137" t="str">
        <f>IF('CBB ESPN'!$Y78="Y",'CBB Games'!Q79,"")</f>
        <v/>
      </c>
      <c r="Z79" s="13" t="str">
        <f t="shared" ref="Z79:Z142" si="69">IF(V79="","",$Z$3)</f>
        <v/>
      </c>
      <c r="AA79" s="13" t="str">
        <f>IF('CBB ESPN'!$Y78="Y",'CBB Games'!S79,"")</f>
        <v/>
      </c>
      <c r="AB79" s="13" t="str">
        <f t="shared" ref="AB79:AB142" si="70">IF(V79="","",$AB$2)</f>
        <v/>
      </c>
      <c r="AD79" s="13" t="str">
        <f t="shared" si="48"/>
        <v/>
      </c>
      <c r="AE79" s="13" t="str">
        <f t="shared" si="49"/>
        <v/>
      </c>
      <c r="AF79" s="135" t="str">
        <f t="shared" si="50"/>
        <v/>
      </c>
      <c r="AG79" s="137" t="str">
        <f t="shared" si="51"/>
        <v/>
      </c>
      <c r="AH79" s="13" t="str">
        <f t="shared" si="52"/>
        <v/>
      </c>
      <c r="AI79" s="13" t="str">
        <f t="shared" si="53"/>
        <v/>
      </c>
      <c r="AJ79" s="13" t="str">
        <f t="shared" si="54"/>
        <v/>
      </c>
      <c r="AK79" s="13" t="str">
        <f t="shared" si="40"/>
        <v/>
      </c>
      <c r="AL79" s="13" t="str">
        <f t="shared" si="41"/>
        <v/>
      </c>
      <c r="AM79" t="str">
        <f>'CBB ESPN'!AM79</f>
        <v/>
      </c>
      <c r="AN79" t="str">
        <f>'CBB ESPN'!AK79</f>
        <v/>
      </c>
      <c r="AO79" t="str">
        <f>'CBB ESPN'!AL79</f>
        <v/>
      </c>
      <c r="AQ79" s="13" t="str">
        <f t="shared" si="55"/>
        <v/>
      </c>
      <c r="AR79" s="13" t="str">
        <f t="shared" si="56"/>
        <v/>
      </c>
      <c r="AS79" s="135" t="str">
        <f t="shared" si="57"/>
        <v/>
      </c>
      <c r="AT79" s="138" t="str">
        <f t="shared" si="58"/>
        <v/>
      </c>
      <c r="AU79" s="13" t="str">
        <f t="shared" si="59"/>
        <v/>
      </c>
      <c r="AV79" s="13" t="str">
        <f t="shared" si="60"/>
        <v/>
      </c>
      <c r="AW79" s="13" t="str">
        <f t="shared" si="61"/>
        <v/>
      </c>
      <c r="AX79" s="13" t="str">
        <f t="shared" si="42"/>
        <v/>
      </c>
      <c r="AY79" s="13" t="str">
        <f t="shared" si="43"/>
        <v/>
      </c>
      <c r="AZ79" t="str">
        <f>'CBB ESPN'!AU79</f>
        <v/>
      </c>
      <c r="BA79" t="str">
        <f>'CBB ESPN'!AS79</f>
        <v/>
      </c>
      <c r="BB79" t="str">
        <f>'CBB ESPN'!AT79</f>
        <v/>
      </c>
      <c r="BD79" s="13" t="str">
        <f t="shared" si="62"/>
        <v/>
      </c>
      <c r="BE79" s="13" t="str">
        <f t="shared" si="63"/>
        <v/>
      </c>
      <c r="BF79" s="135" t="str">
        <f t="shared" si="64"/>
        <v/>
      </c>
      <c r="BG79" s="138" t="str">
        <f t="shared" si="65"/>
        <v/>
      </c>
      <c r="BH79" s="13" t="str">
        <f t="shared" si="66"/>
        <v/>
      </c>
      <c r="BI79" s="13" t="str">
        <f t="shared" si="68"/>
        <v/>
      </c>
      <c r="BJ79" s="13" t="str">
        <f t="shared" si="67"/>
        <v/>
      </c>
      <c r="BK79" s="13" t="str">
        <f t="shared" si="44"/>
        <v/>
      </c>
      <c r="BL79" s="13" t="str">
        <f t="shared" si="45"/>
        <v/>
      </c>
      <c r="BM79" t="str">
        <f>'CBB ESPN'!BC79</f>
        <v/>
      </c>
      <c r="BN79" t="str">
        <f>'CBB ESPN'!BA79</f>
        <v/>
      </c>
      <c r="BO79" t="str">
        <f>'CBB ESPN'!BB79</f>
        <v/>
      </c>
    </row>
    <row r="80" spans="1:67">
      <c r="A80" t="str">
        <f>'CBB ESPN'!M80</f>
        <v>Denver</v>
      </c>
      <c r="B80" t="s">
        <v>201</v>
      </c>
      <c r="C80">
        <v>97</v>
      </c>
      <c r="E80">
        <f>IF(ISERROR(INDEX($B$4:$B$999,MATCH('CBB ESPN'!S79,'CBB Games'!$A$4:$A$999,0)))*1=1,"",INDEX('CBB Games'!$B$4:$B$999,MATCH('CBB ESPN'!S79,'CBB Games'!$A$4:$A$999,0)))</f>
        <v>0</v>
      </c>
      <c r="F80">
        <f>IF(ISERROR(INDEX($B$4:$B$999,MATCH('CBB ESPN'!T79,'CBB Games'!$A$4:$A$999,0)))*1=1,"",INDEX('CBB Games'!$B$4:$B$999,MATCH('CBB ESPN'!T79,'CBB Games'!$A$4:$A$999,0)))</f>
        <v>0</v>
      </c>
      <c r="G80" t="s">
        <v>62</v>
      </c>
      <c r="H80">
        <f>IF(ISERROR(INDEX($C$4:$C$999,MATCH('CBB ESPN'!S79,'CBB Games'!$A$4:$A$999,0)))*1=1,"",INDEX('CBB Games'!$C$4:$C$999,MATCH('CBB ESPN'!S79,'CBB Games'!$A$4:$A$999,0)))</f>
        <v>0</v>
      </c>
      <c r="I80">
        <f>IF(ISERROR(INDEX($C$4:$C$999,MATCH('CBB ESPN'!T79,'CBB Games'!$A$4:$A$999,0)))*1=1,"",INDEX('CBB Games'!$C$4:$C$999,MATCH('CBB ESPN'!T79,'CBB Games'!$A$4:$A$999,0)))</f>
        <v>0</v>
      </c>
      <c r="K80">
        <f>IF('CBB ESPN'!$AA79="Flip",'CBB Games'!F80,'CBB Games'!E80)</f>
        <v>0</v>
      </c>
      <c r="L80">
        <f>IF('CBB ESPN'!$AA79="Flip",'CBB Games'!E80,'CBB Games'!F80)</f>
        <v>0</v>
      </c>
      <c r="N80">
        <f>IF('CBB ESPN'!$AA79="Flip",'CBB Games'!I80,'CBB Games'!H80)</f>
        <v>0</v>
      </c>
      <c r="O80">
        <f>IF('CBB ESPN'!$AA79="Flip",'CBB Games'!H80,'CBB Games'!I80)</f>
        <v>0</v>
      </c>
      <c r="Q80" t="str">
        <f t="shared" si="46"/>
        <v>0 v 0</v>
      </c>
      <c r="S80" t="str">
        <f t="shared" si="47"/>
        <v>0 v 0</v>
      </c>
      <c r="T80" s="13" t="s">
        <v>62</v>
      </c>
      <c r="V80" s="136" t="str">
        <f>IF(ISNUMBER(SEARCH('CBB Games'!$V$3,'CBB ESPN'!Y79)),"InPlay","")</f>
        <v/>
      </c>
      <c r="W80" s="13" t="str">
        <f>IF($V80="","",'CBB ESPN'!Z79)</f>
        <v/>
      </c>
      <c r="X80" s="135" t="str">
        <f>IF('CBB ESPN'!$Y79="Y",'CBB ESPN'!U79,"")</f>
        <v/>
      </c>
      <c r="Y80" s="137" t="str">
        <f>IF('CBB ESPN'!$Y79="Y",'CBB Games'!Q80,"")</f>
        <v/>
      </c>
      <c r="Z80" s="13" t="str">
        <f t="shared" si="69"/>
        <v/>
      </c>
      <c r="AA80" s="13" t="str">
        <f>IF('CBB ESPN'!$Y79="Y",'CBB Games'!S80,"")</f>
        <v/>
      </c>
      <c r="AB80" s="13" t="str">
        <f t="shared" si="70"/>
        <v/>
      </c>
      <c r="AD80" s="13" t="str">
        <f t="shared" si="48"/>
        <v/>
      </c>
      <c r="AE80" s="13" t="str">
        <f t="shared" si="49"/>
        <v/>
      </c>
      <c r="AF80" s="135" t="str">
        <f t="shared" si="50"/>
        <v/>
      </c>
      <c r="AG80" s="137" t="str">
        <f t="shared" si="51"/>
        <v/>
      </c>
      <c r="AH80" s="13" t="str">
        <f t="shared" si="52"/>
        <v/>
      </c>
      <c r="AI80" s="13" t="str">
        <f t="shared" si="53"/>
        <v/>
      </c>
      <c r="AJ80" s="13" t="str">
        <f t="shared" si="54"/>
        <v/>
      </c>
      <c r="AK80" s="13" t="str">
        <f t="shared" si="40"/>
        <v/>
      </c>
      <c r="AL80" s="13" t="str">
        <f t="shared" si="41"/>
        <v/>
      </c>
      <c r="AM80" t="str">
        <f>'CBB ESPN'!AM80</f>
        <v/>
      </c>
      <c r="AN80" t="str">
        <f>'CBB ESPN'!AK80</f>
        <v/>
      </c>
      <c r="AO80" t="str">
        <f>'CBB ESPN'!AL80</f>
        <v/>
      </c>
      <c r="AQ80" s="13" t="str">
        <f t="shared" si="55"/>
        <v/>
      </c>
      <c r="AR80" s="13" t="str">
        <f t="shared" si="56"/>
        <v/>
      </c>
      <c r="AS80" s="135" t="str">
        <f t="shared" si="57"/>
        <v/>
      </c>
      <c r="AT80" s="138" t="str">
        <f t="shared" si="58"/>
        <v/>
      </c>
      <c r="AU80" s="13" t="str">
        <f t="shared" si="59"/>
        <v/>
      </c>
      <c r="AV80" s="13" t="str">
        <f t="shared" si="60"/>
        <v/>
      </c>
      <c r="AW80" s="13" t="str">
        <f t="shared" si="61"/>
        <v/>
      </c>
      <c r="AX80" s="13" t="str">
        <f t="shared" si="42"/>
        <v/>
      </c>
      <c r="AY80" s="13" t="str">
        <f t="shared" si="43"/>
        <v/>
      </c>
      <c r="AZ80" t="str">
        <f>'CBB ESPN'!AU80</f>
        <v/>
      </c>
      <c r="BA80" t="str">
        <f>'CBB ESPN'!AS80</f>
        <v/>
      </c>
      <c r="BB80" t="str">
        <f>'CBB ESPN'!AT80</f>
        <v/>
      </c>
      <c r="BD80" s="13" t="str">
        <f t="shared" si="62"/>
        <v/>
      </c>
      <c r="BE80" s="13" t="str">
        <f t="shared" si="63"/>
        <v/>
      </c>
      <c r="BF80" s="135" t="str">
        <f t="shared" si="64"/>
        <v/>
      </c>
      <c r="BG80" s="138" t="str">
        <f t="shared" si="65"/>
        <v/>
      </c>
      <c r="BH80" s="13" t="str">
        <f t="shared" si="66"/>
        <v/>
      </c>
      <c r="BI80" s="13" t="str">
        <f t="shared" si="68"/>
        <v/>
      </c>
      <c r="BJ80" s="13" t="str">
        <f t="shared" si="67"/>
        <v/>
      </c>
      <c r="BK80" s="13" t="str">
        <f t="shared" si="44"/>
        <v/>
      </c>
      <c r="BL80" s="13" t="str">
        <f t="shared" si="45"/>
        <v/>
      </c>
      <c r="BM80" t="str">
        <f>'CBB ESPN'!BC80</f>
        <v/>
      </c>
      <c r="BN80" t="str">
        <f>'CBB ESPN'!BA80</f>
        <v/>
      </c>
      <c r="BO80" t="str">
        <f>'CBB ESPN'!BB80</f>
        <v/>
      </c>
    </row>
    <row r="81" spans="1:67">
      <c r="A81" t="str">
        <f>'CBB ESPN'!M81</f>
        <v>DePaul</v>
      </c>
      <c r="B81" t="s">
        <v>574</v>
      </c>
      <c r="C81">
        <v>90</v>
      </c>
      <c r="E81">
        <f>IF(ISERROR(INDEX($B$4:$B$999,MATCH('CBB ESPN'!S80,'CBB Games'!$A$4:$A$999,0)))*1=1,"",INDEX('CBB Games'!$B$4:$B$999,MATCH('CBB ESPN'!S80,'CBB Games'!$A$4:$A$999,0)))</f>
        <v>0</v>
      </c>
      <c r="F81">
        <f>IF(ISERROR(INDEX($B$4:$B$999,MATCH('CBB ESPN'!T80,'CBB Games'!$A$4:$A$999,0)))*1=1,"",INDEX('CBB Games'!$B$4:$B$999,MATCH('CBB ESPN'!T80,'CBB Games'!$A$4:$A$999,0)))</f>
        <v>0</v>
      </c>
      <c r="G81" t="s">
        <v>62</v>
      </c>
      <c r="H81">
        <f>IF(ISERROR(INDEX($C$4:$C$999,MATCH('CBB ESPN'!S80,'CBB Games'!$A$4:$A$999,0)))*1=1,"",INDEX('CBB Games'!$C$4:$C$999,MATCH('CBB ESPN'!S80,'CBB Games'!$A$4:$A$999,0)))</f>
        <v>0</v>
      </c>
      <c r="I81">
        <f>IF(ISERROR(INDEX($C$4:$C$999,MATCH('CBB ESPN'!T80,'CBB Games'!$A$4:$A$999,0)))*1=1,"",INDEX('CBB Games'!$C$4:$C$999,MATCH('CBB ESPN'!T80,'CBB Games'!$A$4:$A$999,0)))</f>
        <v>0</v>
      </c>
      <c r="K81">
        <f>IF('CBB ESPN'!$AA80="Flip",'CBB Games'!F81,'CBB Games'!E81)</f>
        <v>0</v>
      </c>
      <c r="L81">
        <f>IF('CBB ESPN'!$AA80="Flip",'CBB Games'!E81,'CBB Games'!F81)</f>
        <v>0</v>
      </c>
      <c r="N81">
        <f>IF('CBB ESPN'!$AA80="Flip",'CBB Games'!I81,'CBB Games'!H81)</f>
        <v>0</v>
      </c>
      <c r="O81">
        <f>IF('CBB ESPN'!$AA80="Flip",'CBB Games'!H81,'CBB Games'!I81)</f>
        <v>0</v>
      </c>
      <c r="Q81" t="str">
        <f t="shared" si="46"/>
        <v>0 v 0</v>
      </c>
      <c r="S81" t="str">
        <f t="shared" si="47"/>
        <v>0 v 0</v>
      </c>
      <c r="T81" s="13" t="s">
        <v>62</v>
      </c>
      <c r="V81" s="136" t="str">
        <f>IF(ISNUMBER(SEARCH('CBB Games'!$V$3,'CBB ESPN'!Y80)),"InPlay","")</f>
        <v/>
      </c>
      <c r="W81" s="13" t="str">
        <f>IF($V81="","",'CBB ESPN'!Z80)</f>
        <v/>
      </c>
      <c r="X81" s="135" t="str">
        <f>IF('CBB ESPN'!$Y80="Y",'CBB ESPN'!U80,"")</f>
        <v/>
      </c>
      <c r="Y81" s="137" t="str">
        <f>IF('CBB ESPN'!$Y80="Y",'CBB Games'!Q81,"")</f>
        <v/>
      </c>
      <c r="Z81" s="13" t="str">
        <f t="shared" si="69"/>
        <v/>
      </c>
      <c r="AA81" s="13" t="str">
        <f>IF('CBB ESPN'!$Y80="Y",'CBB Games'!S81,"")</f>
        <v/>
      </c>
      <c r="AB81" s="13" t="str">
        <f t="shared" si="70"/>
        <v/>
      </c>
      <c r="AD81" s="13" t="str">
        <f t="shared" si="48"/>
        <v/>
      </c>
      <c r="AE81" s="13" t="str">
        <f t="shared" si="49"/>
        <v/>
      </c>
      <c r="AF81" s="135" t="str">
        <f t="shared" si="50"/>
        <v/>
      </c>
      <c r="AG81" s="137" t="str">
        <f t="shared" si="51"/>
        <v/>
      </c>
      <c r="AH81" s="13" t="str">
        <f t="shared" si="52"/>
        <v/>
      </c>
      <c r="AI81" s="13" t="str">
        <f t="shared" si="53"/>
        <v/>
      </c>
      <c r="AJ81" s="13" t="str">
        <f t="shared" si="54"/>
        <v/>
      </c>
      <c r="AK81" s="13" t="str">
        <f t="shared" si="40"/>
        <v/>
      </c>
      <c r="AL81" s="13" t="str">
        <f t="shared" si="41"/>
        <v/>
      </c>
      <c r="AM81" t="str">
        <f>'CBB ESPN'!AM81</f>
        <v/>
      </c>
      <c r="AN81" t="str">
        <f>'CBB ESPN'!AK81</f>
        <v/>
      </c>
      <c r="AO81" t="str">
        <f>'CBB ESPN'!AL81</f>
        <v/>
      </c>
      <c r="AQ81" s="13" t="str">
        <f t="shared" si="55"/>
        <v/>
      </c>
      <c r="AR81" s="13" t="str">
        <f t="shared" si="56"/>
        <v/>
      </c>
      <c r="AS81" s="135" t="str">
        <f t="shared" si="57"/>
        <v/>
      </c>
      <c r="AT81" s="138" t="str">
        <f t="shared" si="58"/>
        <v/>
      </c>
      <c r="AU81" s="13" t="str">
        <f t="shared" si="59"/>
        <v/>
      </c>
      <c r="AV81" s="13" t="str">
        <f t="shared" si="60"/>
        <v/>
      </c>
      <c r="AW81" s="13" t="str">
        <f t="shared" si="61"/>
        <v/>
      </c>
      <c r="AX81" s="13" t="str">
        <f t="shared" si="42"/>
        <v/>
      </c>
      <c r="AY81" s="13" t="str">
        <f t="shared" si="43"/>
        <v/>
      </c>
      <c r="AZ81" t="str">
        <f>'CBB ESPN'!AU81</f>
        <v/>
      </c>
      <c r="BA81" t="str">
        <f>'CBB ESPN'!AS81</f>
        <v/>
      </c>
      <c r="BB81" t="str">
        <f>'CBB ESPN'!AT81</f>
        <v/>
      </c>
      <c r="BD81" s="13" t="str">
        <f t="shared" si="62"/>
        <v/>
      </c>
      <c r="BE81" s="13" t="str">
        <f t="shared" si="63"/>
        <v/>
      </c>
      <c r="BF81" s="135" t="str">
        <f t="shared" si="64"/>
        <v/>
      </c>
      <c r="BG81" s="138" t="str">
        <f t="shared" si="65"/>
        <v/>
      </c>
      <c r="BH81" s="13" t="str">
        <f t="shared" si="66"/>
        <v/>
      </c>
      <c r="BI81" s="13" t="str">
        <f t="shared" si="68"/>
        <v/>
      </c>
      <c r="BJ81" s="13" t="str">
        <f t="shared" si="67"/>
        <v/>
      </c>
      <c r="BK81" s="13" t="str">
        <f t="shared" si="44"/>
        <v/>
      </c>
      <c r="BL81" s="13" t="str">
        <f t="shared" si="45"/>
        <v/>
      </c>
      <c r="BM81" t="str">
        <f>'CBB ESPN'!BC81</f>
        <v/>
      </c>
      <c r="BN81" t="str">
        <f>'CBB ESPN'!BA81</f>
        <v/>
      </c>
      <c r="BO81" t="str">
        <f>'CBB ESPN'!BB81</f>
        <v/>
      </c>
    </row>
    <row r="82" spans="1:67">
      <c r="A82" t="str">
        <f>'CBB ESPN'!M82</f>
        <v>Detroit Mercy</v>
      </c>
      <c r="B82" t="s">
        <v>155</v>
      </c>
      <c r="C82">
        <v>91</v>
      </c>
      <c r="E82">
        <f>IF(ISERROR(INDEX($B$4:$B$999,MATCH('CBB ESPN'!S81,'CBB Games'!$A$4:$A$999,0)))*1=1,"",INDEX('CBB Games'!$B$4:$B$999,MATCH('CBB ESPN'!S81,'CBB Games'!$A$4:$A$999,0)))</f>
        <v>0</v>
      </c>
      <c r="F82">
        <f>IF(ISERROR(INDEX($B$4:$B$999,MATCH('CBB ESPN'!T81,'CBB Games'!$A$4:$A$999,0)))*1=1,"",INDEX('CBB Games'!$B$4:$B$999,MATCH('CBB ESPN'!T81,'CBB Games'!$A$4:$A$999,0)))</f>
        <v>0</v>
      </c>
      <c r="G82" t="s">
        <v>62</v>
      </c>
      <c r="H82">
        <f>IF(ISERROR(INDEX($C$4:$C$999,MATCH('CBB ESPN'!S81,'CBB Games'!$A$4:$A$999,0)))*1=1,"",INDEX('CBB Games'!$C$4:$C$999,MATCH('CBB ESPN'!S81,'CBB Games'!$A$4:$A$999,0)))</f>
        <v>0</v>
      </c>
      <c r="I82">
        <f>IF(ISERROR(INDEX($C$4:$C$999,MATCH('CBB ESPN'!T81,'CBB Games'!$A$4:$A$999,0)))*1=1,"",INDEX('CBB Games'!$C$4:$C$999,MATCH('CBB ESPN'!T81,'CBB Games'!$A$4:$A$999,0)))</f>
        <v>0</v>
      </c>
      <c r="K82">
        <f>IF('CBB ESPN'!$AA81="Flip",'CBB Games'!F82,'CBB Games'!E82)</f>
        <v>0</v>
      </c>
      <c r="L82">
        <f>IF('CBB ESPN'!$AA81="Flip",'CBB Games'!E82,'CBB Games'!F82)</f>
        <v>0</v>
      </c>
      <c r="N82">
        <f>IF('CBB ESPN'!$AA81="Flip",'CBB Games'!I82,'CBB Games'!H82)</f>
        <v>0</v>
      </c>
      <c r="O82">
        <f>IF('CBB ESPN'!$AA81="Flip",'CBB Games'!H82,'CBB Games'!I82)</f>
        <v>0</v>
      </c>
      <c r="Q82" t="str">
        <f t="shared" si="46"/>
        <v>0 v 0</v>
      </c>
      <c r="S82" t="str">
        <f t="shared" si="47"/>
        <v>0 v 0</v>
      </c>
      <c r="T82" s="13" t="s">
        <v>62</v>
      </c>
      <c r="V82" s="136" t="str">
        <f>IF(ISNUMBER(SEARCH('CBB Games'!$V$3,'CBB ESPN'!Y81)),"InPlay","")</f>
        <v/>
      </c>
      <c r="W82" s="13" t="str">
        <f>IF($V82="","",'CBB ESPN'!Z81)</f>
        <v/>
      </c>
      <c r="X82" s="135" t="str">
        <f>IF('CBB ESPN'!$Y81="Y",'CBB ESPN'!U81,"")</f>
        <v/>
      </c>
      <c r="Y82" s="137" t="str">
        <f>IF('CBB ESPN'!$Y81="Y",'CBB Games'!Q82,"")</f>
        <v/>
      </c>
      <c r="Z82" s="13" t="str">
        <f t="shared" si="69"/>
        <v/>
      </c>
      <c r="AA82" s="13" t="str">
        <f>IF('CBB ESPN'!$Y81="Y",'CBB Games'!S82,"")</f>
        <v/>
      </c>
      <c r="AB82" s="13" t="str">
        <f t="shared" si="70"/>
        <v/>
      </c>
      <c r="AD82" s="13" t="str">
        <f t="shared" si="48"/>
        <v/>
      </c>
      <c r="AE82" s="13" t="str">
        <f t="shared" si="49"/>
        <v/>
      </c>
      <c r="AF82" s="135" t="str">
        <f t="shared" si="50"/>
        <v/>
      </c>
      <c r="AG82" s="137" t="str">
        <f t="shared" si="51"/>
        <v/>
      </c>
      <c r="AH82" s="13" t="str">
        <f t="shared" si="52"/>
        <v/>
      </c>
      <c r="AI82" s="13" t="str">
        <f t="shared" si="53"/>
        <v/>
      </c>
      <c r="AJ82" s="13" t="str">
        <f t="shared" si="54"/>
        <v/>
      </c>
      <c r="AK82" s="13" t="str">
        <f t="shared" si="40"/>
        <v/>
      </c>
      <c r="AL82" s="13" t="str">
        <f t="shared" si="41"/>
        <v/>
      </c>
      <c r="AM82" t="str">
        <f>'CBB ESPN'!AM82</f>
        <v/>
      </c>
      <c r="AN82" t="str">
        <f>'CBB ESPN'!AK82</f>
        <v/>
      </c>
      <c r="AO82" t="str">
        <f>'CBB ESPN'!AL82</f>
        <v/>
      </c>
      <c r="AQ82" s="13" t="str">
        <f t="shared" si="55"/>
        <v/>
      </c>
      <c r="AR82" s="13" t="str">
        <f t="shared" si="56"/>
        <v/>
      </c>
      <c r="AS82" s="135" t="str">
        <f t="shared" si="57"/>
        <v/>
      </c>
      <c r="AT82" s="138" t="str">
        <f t="shared" si="58"/>
        <v/>
      </c>
      <c r="AU82" s="13" t="str">
        <f t="shared" si="59"/>
        <v/>
      </c>
      <c r="AV82" s="13" t="str">
        <f t="shared" si="60"/>
        <v/>
      </c>
      <c r="AW82" s="13" t="str">
        <f t="shared" si="61"/>
        <v/>
      </c>
      <c r="AX82" s="13" t="str">
        <f t="shared" si="42"/>
        <v/>
      </c>
      <c r="AY82" s="13" t="str">
        <f t="shared" si="43"/>
        <v/>
      </c>
      <c r="AZ82" t="str">
        <f>'CBB ESPN'!AU82</f>
        <v/>
      </c>
      <c r="BA82" t="str">
        <f>'CBB ESPN'!AS82</f>
        <v/>
      </c>
      <c r="BB82" t="str">
        <f>'CBB ESPN'!AT82</f>
        <v/>
      </c>
      <c r="BD82" s="13" t="str">
        <f t="shared" si="62"/>
        <v/>
      </c>
      <c r="BE82" s="13" t="str">
        <f t="shared" si="63"/>
        <v/>
      </c>
      <c r="BF82" s="135" t="str">
        <f t="shared" si="64"/>
        <v/>
      </c>
      <c r="BG82" s="138" t="str">
        <f t="shared" si="65"/>
        <v/>
      </c>
      <c r="BH82" s="13" t="str">
        <f t="shared" si="66"/>
        <v/>
      </c>
      <c r="BI82" s="13" t="str">
        <f t="shared" si="68"/>
        <v/>
      </c>
      <c r="BJ82" s="13" t="str">
        <f t="shared" si="67"/>
        <v/>
      </c>
      <c r="BK82" s="13" t="str">
        <f t="shared" si="44"/>
        <v/>
      </c>
      <c r="BL82" s="13" t="str">
        <f t="shared" si="45"/>
        <v/>
      </c>
      <c r="BM82" t="str">
        <f>'CBB ESPN'!BC82</f>
        <v/>
      </c>
      <c r="BN82" t="str">
        <f>'CBB ESPN'!BA82</f>
        <v/>
      </c>
      <c r="BO82" t="str">
        <f>'CBB ESPN'!BB82</f>
        <v/>
      </c>
    </row>
    <row r="83" spans="1:67">
      <c r="A83" t="str">
        <f>'CBB ESPN'!M83</f>
        <v>Dixie State</v>
      </c>
      <c r="B83" t="s">
        <v>1260</v>
      </c>
      <c r="C83">
        <v>466</v>
      </c>
      <c r="E83">
        <f>IF(ISERROR(INDEX($B$4:$B$999,MATCH('CBB ESPN'!S82,'CBB Games'!$A$4:$A$999,0)))*1=1,"",INDEX('CBB Games'!$B$4:$B$999,MATCH('CBB ESPN'!S82,'CBB Games'!$A$4:$A$999,0)))</f>
        <v>0</v>
      </c>
      <c r="F83">
        <f>IF(ISERROR(INDEX($B$4:$B$999,MATCH('CBB ESPN'!T82,'CBB Games'!$A$4:$A$999,0)))*1=1,"",INDEX('CBB Games'!$B$4:$B$999,MATCH('CBB ESPN'!T82,'CBB Games'!$A$4:$A$999,0)))</f>
        <v>0</v>
      </c>
      <c r="G83" t="s">
        <v>62</v>
      </c>
      <c r="H83">
        <f>IF(ISERROR(INDEX($C$4:$C$999,MATCH('CBB ESPN'!S82,'CBB Games'!$A$4:$A$999,0)))*1=1,"",INDEX('CBB Games'!$C$4:$C$999,MATCH('CBB ESPN'!S82,'CBB Games'!$A$4:$A$999,0)))</f>
        <v>0</v>
      </c>
      <c r="I83">
        <f>IF(ISERROR(INDEX($C$4:$C$999,MATCH('CBB ESPN'!T82,'CBB Games'!$A$4:$A$999,0)))*1=1,"",INDEX('CBB Games'!$C$4:$C$999,MATCH('CBB ESPN'!T82,'CBB Games'!$A$4:$A$999,0)))</f>
        <v>0</v>
      </c>
      <c r="K83">
        <f>IF('CBB ESPN'!$AA82="Flip",'CBB Games'!F83,'CBB Games'!E83)</f>
        <v>0</v>
      </c>
      <c r="L83">
        <f>IF('CBB ESPN'!$AA82="Flip",'CBB Games'!E83,'CBB Games'!F83)</f>
        <v>0</v>
      </c>
      <c r="N83">
        <f>IF('CBB ESPN'!$AA82="Flip",'CBB Games'!I83,'CBB Games'!H83)</f>
        <v>0</v>
      </c>
      <c r="O83">
        <f>IF('CBB ESPN'!$AA82="Flip",'CBB Games'!H83,'CBB Games'!I83)</f>
        <v>0</v>
      </c>
      <c r="Q83" t="str">
        <f t="shared" si="46"/>
        <v>0 v 0</v>
      </c>
      <c r="S83" t="str">
        <f t="shared" si="47"/>
        <v>0 v 0</v>
      </c>
      <c r="T83" s="13" t="s">
        <v>62</v>
      </c>
      <c r="V83" s="136" t="str">
        <f>IF(ISNUMBER(SEARCH('CBB Games'!$V$3,'CBB ESPN'!Y82)),"InPlay","")</f>
        <v/>
      </c>
      <c r="W83" s="13" t="str">
        <f>IF($V83="","",'CBB ESPN'!Z82)</f>
        <v/>
      </c>
      <c r="X83" s="135" t="str">
        <f>IF('CBB ESPN'!$Y82="Y",'CBB ESPN'!U82,"")</f>
        <v/>
      </c>
      <c r="Y83" s="137" t="str">
        <f>IF('CBB ESPN'!$Y82="Y",'CBB Games'!Q83,"")</f>
        <v/>
      </c>
      <c r="Z83" s="13" t="str">
        <f t="shared" si="69"/>
        <v/>
      </c>
      <c r="AA83" s="13" t="str">
        <f>IF('CBB ESPN'!$Y82="Y",'CBB Games'!S83,"")</f>
        <v/>
      </c>
      <c r="AB83" s="13" t="str">
        <f t="shared" si="70"/>
        <v/>
      </c>
      <c r="AD83" s="13" t="str">
        <f t="shared" si="48"/>
        <v/>
      </c>
      <c r="AE83" s="13" t="str">
        <f t="shared" si="49"/>
        <v/>
      </c>
      <c r="AF83" s="135" t="str">
        <f t="shared" si="50"/>
        <v/>
      </c>
      <c r="AG83" s="137" t="str">
        <f t="shared" si="51"/>
        <v/>
      </c>
      <c r="AH83" s="13" t="str">
        <f t="shared" si="52"/>
        <v/>
      </c>
      <c r="AI83" s="13" t="str">
        <f t="shared" si="53"/>
        <v/>
      </c>
      <c r="AJ83" s="13" t="str">
        <f t="shared" si="54"/>
        <v/>
      </c>
      <c r="AK83" s="13" t="str">
        <f t="shared" si="40"/>
        <v/>
      </c>
      <c r="AL83" s="13" t="str">
        <f t="shared" si="41"/>
        <v/>
      </c>
      <c r="AM83" t="str">
        <f>'CBB ESPN'!AM83</f>
        <v/>
      </c>
      <c r="AN83" t="str">
        <f>'CBB ESPN'!AK83</f>
        <v/>
      </c>
      <c r="AO83" t="str">
        <f>'CBB ESPN'!AL83</f>
        <v/>
      </c>
      <c r="AQ83" s="13" t="str">
        <f t="shared" si="55"/>
        <v/>
      </c>
      <c r="AR83" s="13" t="str">
        <f t="shared" si="56"/>
        <v/>
      </c>
      <c r="AS83" s="135" t="str">
        <f t="shared" si="57"/>
        <v/>
      </c>
      <c r="AT83" s="138" t="str">
        <f t="shared" si="58"/>
        <v/>
      </c>
      <c r="AU83" s="13" t="str">
        <f t="shared" si="59"/>
        <v/>
      </c>
      <c r="AV83" s="13" t="str">
        <f t="shared" si="60"/>
        <v/>
      </c>
      <c r="AW83" s="13" t="str">
        <f t="shared" si="61"/>
        <v/>
      </c>
      <c r="AX83" s="13" t="str">
        <f t="shared" si="42"/>
        <v/>
      </c>
      <c r="AY83" s="13" t="str">
        <f t="shared" si="43"/>
        <v/>
      </c>
      <c r="AZ83" t="str">
        <f>'CBB ESPN'!AU83</f>
        <v/>
      </c>
      <c r="BA83" t="str">
        <f>'CBB ESPN'!AS83</f>
        <v/>
      </c>
      <c r="BB83" t="str">
        <f>'CBB ESPN'!AT83</f>
        <v/>
      </c>
      <c r="BD83" s="13" t="str">
        <f t="shared" si="62"/>
        <v/>
      </c>
      <c r="BE83" s="13" t="str">
        <f t="shared" si="63"/>
        <v/>
      </c>
      <c r="BF83" s="135" t="str">
        <f t="shared" si="64"/>
        <v/>
      </c>
      <c r="BG83" s="138" t="str">
        <f t="shared" si="65"/>
        <v/>
      </c>
      <c r="BH83" s="13" t="str">
        <f t="shared" si="66"/>
        <v/>
      </c>
      <c r="BI83" s="13" t="str">
        <f t="shared" si="68"/>
        <v/>
      </c>
      <c r="BJ83" s="13" t="str">
        <f t="shared" si="67"/>
        <v/>
      </c>
      <c r="BK83" s="13" t="str">
        <f t="shared" si="44"/>
        <v/>
      </c>
      <c r="BL83" s="13" t="str">
        <f t="shared" si="45"/>
        <v/>
      </c>
      <c r="BM83" t="str">
        <f>'CBB ESPN'!BC83</f>
        <v/>
      </c>
      <c r="BN83" t="str">
        <f>'CBB ESPN'!BA83</f>
        <v/>
      </c>
      <c r="BO83" t="str">
        <f>'CBB ESPN'!BB83</f>
        <v/>
      </c>
    </row>
    <row r="84" spans="1:67">
      <c r="A84" t="str">
        <f>'CBB ESPN'!M84</f>
        <v>Drake</v>
      </c>
      <c r="B84" t="s">
        <v>760</v>
      </c>
      <c r="C84">
        <v>92</v>
      </c>
      <c r="E84">
        <f>IF(ISERROR(INDEX($B$4:$B$999,MATCH('CBB ESPN'!S83,'CBB Games'!$A$4:$A$999,0)))*1=1,"",INDEX('CBB Games'!$B$4:$B$999,MATCH('CBB ESPN'!S83,'CBB Games'!$A$4:$A$999,0)))</f>
        <v>0</v>
      </c>
      <c r="F84">
        <f>IF(ISERROR(INDEX($B$4:$B$999,MATCH('CBB ESPN'!T83,'CBB Games'!$A$4:$A$999,0)))*1=1,"",INDEX('CBB Games'!$B$4:$B$999,MATCH('CBB ESPN'!T83,'CBB Games'!$A$4:$A$999,0)))</f>
        <v>0</v>
      </c>
      <c r="G84" t="s">
        <v>62</v>
      </c>
      <c r="H84">
        <f>IF(ISERROR(INDEX($C$4:$C$999,MATCH('CBB ESPN'!S83,'CBB Games'!$A$4:$A$999,0)))*1=1,"",INDEX('CBB Games'!$C$4:$C$999,MATCH('CBB ESPN'!S83,'CBB Games'!$A$4:$A$999,0)))</f>
        <v>0</v>
      </c>
      <c r="I84">
        <f>IF(ISERROR(INDEX($C$4:$C$999,MATCH('CBB ESPN'!T83,'CBB Games'!$A$4:$A$999,0)))*1=1,"",INDEX('CBB Games'!$C$4:$C$999,MATCH('CBB ESPN'!T83,'CBB Games'!$A$4:$A$999,0)))</f>
        <v>0</v>
      </c>
      <c r="K84">
        <f>IF('CBB ESPN'!$AA83="Flip",'CBB Games'!F84,'CBB Games'!E84)</f>
        <v>0</v>
      </c>
      <c r="L84">
        <f>IF('CBB ESPN'!$AA83="Flip",'CBB Games'!E84,'CBB Games'!F84)</f>
        <v>0</v>
      </c>
      <c r="N84">
        <f>IF('CBB ESPN'!$AA83="Flip",'CBB Games'!I84,'CBB Games'!H84)</f>
        <v>0</v>
      </c>
      <c r="O84">
        <f>IF('CBB ESPN'!$AA83="Flip",'CBB Games'!H84,'CBB Games'!I84)</f>
        <v>0</v>
      </c>
      <c r="Q84" t="str">
        <f t="shared" si="46"/>
        <v>0 v 0</v>
      </c>
      <c r="S84" t="str">
        <f t="shared" si="47"/>
        <v>0 v 0</v>
      </c>
      <c r="T84" s="13" t="s">
        <v>62</v>
      </c>
      <c r="V84" s="136" t="str">
        <f>IF(ISNUMBER(SEARCH('CBB Games'!$V$3,'CBB ESPN'!Y83)),"InPlay","")</f>
        <v/>
      </c>
      <c r="W84" s="13" t="str">
        <f>IF($V84="","",'CBB ESPN'!Z83)</f>
        <v/>
      </c>
      <c r="X84" s="135" t="str">
        <f>IF('CBB ESPN'!$Y83="Y",'CBB ESPN'!U83,"")</f>
        <v/>
      </c>
      <c r="Y84" s="137" t="str">
        <f>IF('CBB ESPN'!$Y83="Y",'CBB Games'!Q84,"")</f>
        <v/>
      </c>
      <c r="Z84" s="13" t="str">
        <f t="shared" si="69"/>
        <v/>
      </c>
      <c r="AA84" s="13" t="str">
        <f>IF('CBB ESPN'!$Y83="Y",'CBB Games'!S84,"")</f>
        <v/>
      </c>
      <c r="AB84" s="13" t="str">
        <f t="shared" si="70"/>
        <v/>
      </c>
      <c r="AD84" s="13" t="str">
        <f t="shared" si="48"/>
        <v/>
      </c>
      <c r="AE84" s="13" t="str">
        <f t="shared" si="49"/>
        <v/>
      </c>
      <c r="AF84" s="135" t="str">
        <f t="shared" si="50"/>
        <v/>
      </c>
      <c r="AG84" s="137" t="str">
        <f t="shared" si="51"/>
        <v/>
      </c>
      <c r="AH84" s="13" t="str">
        <f t="shared" si="52"/>
        <v/>
      </c>
      <c r="AI84" s="13" t="str">
        <f t="shared" si="53"/>
        <v/>
      </c>
      <c r="AJ84" s="13" t="str">
        <f t="shared" si="54"/>
        <v/>
      </c>
      <c r="AK84" s="13" t="str">
        <f t="shared" si="40"/>
        <v/>
      </c>
      <c r="AL84" s="13" t="str">
        <f t="shared" si="41"/>
        <v/>
      </c>
      <c r="AM84" t="str">
        <f>'CBB ESPN'!AM84</f>
        <v/>
      </c>
      <c r="AN84" t="str">
        <f>'CBB ESPN'!AK84</f>
        <v/>
      </c>
      <c r="AO84" t="str">
        <f>'CBB ESPN'!AL84</f>
        <v/>
      </c>
      <c r="AQ84" s="13" t="str">
        <f t="shared" si="55"/>
        <v/>
      </c>
      <c r="AR84" s="13" t="str">
        <f t="shared" si="56"/>
        <v/>
      </c>
      <c r="AS84" s="135" t="str">
        <f t="shared" si="57"/>
        <v/>
      </c>
      <c r="AT84" s="138" t="str">
        <f t="shared" si="58"/>
        <v/>
      </c>
      <c r="AU84" s="13" t="str">
        <f t="shared" si="59"/>
        <v/>
      </c>
      <c r="AV84" s="13" t="str">
        <f t="shared" si="60"/>
        <v/>
      </c>
      <c r="AW84" s="13" t="str">
        <f t="shared" si="61"/>
        <v/>
      </c>
      <c r="AX84" s="13" t="str">
        <f t="shared" si="42"/>
        <v/>
      </c>
      <c r="AY84" s="13" t="str">
        <f t="shared" si="43"/>
        <v/>
      </c>
      <c r="AZ84" t="str">
        <f>'CBB ESPN'!AU84</f>
        <v/>
      </c>
      <c r="BA84" t="str">
        <f>'CBB ESPN'!AS84</f>
        <v/>
      </c>
      <c r="BB84" t="str">
        <f>'CBB ESPN'!AT84</f>
        <v/>
      </c>
      <c r="BD84" s="13" t="str">
        <f t="shared" si="62"/>
        <v/>
      </c>
      <c r="BE84" s="13" t="str">
        <f t="shared" si="63"/>
        <v/>
      </c>
      <c r="BF84" s="135" t="str">
        <f t="shared" si="64"/>
        <v/>
      </c>
      <c r="BG84" s="138" t="str">
        <f t="shared" si="65"/>
        <v/>
      </c>
      <c r="BH84" s="13" t="str">
        <f t="shared" si="66"/>
        <v/>
      </c>
      <c r="BI84" s="13" t="str">
        <f t="shared" si="68"/>
        <v/>
      </c>
      <c r="BJ84" s="13" t="str">
        <f t="shared" si="67"/>
        <v/>
      </c>
      <c r="BK84" s="13" t="str">
        <f t="shared" si="44"/>
        <v/>
      </c>
      <c r="BL84" s="13" t="str">
        <f t="shared" si="45"/>
        <v/>
      </c>
      <c r="BM84" t="str">
        <f>'CBB ESPN'!BC84</f>
        <v/>
      </c>
      <c r="BN84" t="str">
        <f>'CBB ESPN'!BA84</f>
        <v/>
      </c>
      <c r="BO84" t="str">
        <f>'CBB ESPN'!BB84</f>
        <v/>
      </c>
    </row>
    <row r="85" spans="1:67">
      <c r="A85" t="str">
        <f>'CBB ESPN'!M85</f>
        <v>Drexel</v>
      </c>
      <c r="B85" t="s">
        <v>555</v>
      </c>
      <c r="C85">
        <v>93</v>
      </c>
      <c r="E85">
        <f>IF(ISERROR(INDEX($B$4:$B$999,MATCH('CBB ESPN'!S84,'CBB Games'!$A$4:$A$999,0)))*1=1,"",INDEX('CBB Games'!$B$4:$B$999,MATCH('CBB ESPN'!S84,'CBB Games'!$A$4:$A$999,0)))</f>
        <v>0</v>
      </c>
      <c r="F85">
        <f>IF(ISERROR(INDEX($B$4:$B$999,MATCH('CBB ESPN'!T84,'CBB Games'!$A$4:$A$999,0)))*1=1,"",INDEX('CBB Games'!$B$4:$B$999,MATCH('CBB ESPN'!T84,'CBB Games'!$A$4:$A$999,0)))</f>
        <v>0</v>
      </c>
      <c r="G85" t="s">
        <v>62</v>
      </c>
      <c r="H85">
        <f>IF(ISERROR(INDEX($C$4:$C$999,MATCH('CBB ESPN'!S84,'CBB Games'!$A$4:$A$999,0)))*1=1,"",INDEX('CBB Games'!$C$4:$C$999,MATCH('CBB ESPN'!S84,'CBB Games'!$A$4:$A$999,0)))</f>
        <v>0</v>
      </c>
      <c r="I85">
        <f>IF(ISERROR(INDEX($C$4:$C$999,MATCH('CBB ESPN'!T84,'CBB Games'!$A$4:$A$999,0)))*1=1,"",INDEX('CBB Games'!$C$4:$C$999,MATCH('CBB ESPN'!T84,'CBB Games'!$A$4:$A$999,0)))</f>
        <v>0</v>
      </c>
      <c r="K85">
        <f>IF('CBB ESPN'!$AA84="Flip",'CBB Games'!F85,'CBB Games'!E85)</f>
        <v>0</v>
      </c>
      <c r="L85">
        <f>IF('CBB ESPN'!$AA84="Flip",'CBB Games'!E85,'CBB Games'!F85)</f>
        <v>0</v>
      </c>
      <c r="N85">
        <f>IF('CBB ESPN'!$AA84="Flip",'CBB Games'!I85,'CBB Games'!H85)</f>
        <v>0</v>
      </c>
      <c r="O85">
        <f>IF('CBB ESPN'!$AA84="Flip",'CBB Games'!H85,'CBB Games'!I85)</f>
        <v>0</v>
      </c>
      <c r="Q85" t="str">
        <f t="shared" si="46"/>
        <v>0 v 0</v>
      </c>
      <c r="S85" t="str">
        <f t="shared" si="47"/>
        <v>0 v 0</v>
      </c>
      <c r="T85" s="13" t="s">
        <v>62</v>
      </c>
      <c r="V85" s="136" t="str">
        <f>IF(ISNUMBER(SEARCH('CBB Games'!$V$3,'CBB ESPN'!Y84)),"InPlay","")</f>
        <v/>
      </c>
      <c r="W85" s="13" t="str">
        <f>IF($V85="","",'CBB ESPN'!Z84)</f>
        <v/>
      </c>
      <c r="X85" s="135" t="str">
        <f>IF('CBB ESPN'!$Y84="Y",'CBB ESPN'!U84,"")</f>
        <v/>
      </c>
      <c r="Y85" s="137" t="str">
        <f>IF('CBB ESPN'!$Y84="Y",'CBB Games'!Q85,"")</f>
        <v/>
      </c>
      <c r="Z85" s="13" t="str">
        <f t="shared" si="69"/>
        <v/>
      </c>
      <c r="AA85" s="13" t="str">
        <f>IF('CBB ESPN'!$Y84="Y",'CBB Games'!S85,"")</f>
        <v/>
      </c>
      <c r="AB85" s="13" t="str">
        <f t="shared" si="70"/>
        <v/>
      </c>
      <c r="AD85" s="13" t="str">
        <f t="shared" si="48"/>
        <v/>
      </c>
      <c r="AE85" s="13" t="str">
        <f t="shared" si="49"/>
        <v/>
      </c>
      <c r="AF85" s="135" t="str">
        <f t="shared" si="50"/>
        <v/>
      </c>
      <c r="AG85" s="137" t="str">
        <f t="shared" si="51"/>
        <v/>
      </c>
      <c r="AH85" s="13" t="str">
        <f t="shared" si="52"/>
        <v/>
      </c>
      <c r="AI85" s="13" t="str">
        <f t="shared" si="53"/>
        <v/>
      </c>
      <c r="AJ85" s="13" t="str">
        <f t="shared" si="54"/>
        <v/>
      </c>
      <c r="AK85" s="13" t="str">
        <f t="shared" si="40"/>
        <v/>
      </c>
      <c r="AL85" s="13" t="str">
        <f t="shared" si="41"/>
        <v/>
      </c>
      <c r="AM85" t="str">
        <f>'CBB ESPN'!AM85</f>
        <v/>
      </c>
      <c r="AN85" t="str">
        <f>'CBB ESPN'!AK85</f>
        <v/>
      </c>
      <c r="AO85" t="str">
        <f>'CBB ESPN'!AL85</f>
        <v/>
      </c>
      <c r="AQ85" s="13" t="str">
        <f t="shared" si="55"/>
        <v/>
      </c>
      <c r="AR85" s="13" t="str">
        <f t="shared" si="56"/>
        <v/>
      </c>
      <c r="AS85" s="135" t="str">
        <f t="shared" si="57"/>
        <v/>
      </c>
      <c r="AT85" s="138" t="str">
        <f t="shared" si="58"/>
        <v/>
      </c>
      <c r="AU85" s="13" t="str">
        <f t="shared" si="59"/>
        <v/>
      </c>
      <c r="AV85" s="13" t="str">
        <f t="shared" si="60"/>
        <v/>
      </c>
      <c r="AW85" s="13" t="str">
        <f t="shared" si="61"/>
        <v/>
      </c>
      <c r="AX85" s="13" t="str">
        <f t="shared" si="42"/>
        <v/>
      </c>
      <c r="AY85" s="13" t="str">
        <f t="shared" si="43"/>
        <v/>
      </c>
      <c r="AZ85" t="str">
        <f>'CBB ESPN'!AU85</f>
        <v/>
      </c>
      <c r="BA85" t="str">
        <f>'CBB ESPN'!AS85</f>
        <v/>
      </c>
      <c r="BB85" t="str">
        <f>'CBB ESPN'!AT85</f>
        <v/>
      </c>
      <c r="BD85" s="13" t="str">
        <f t="shared" si="62"/>
        <v/>
      </c>
      <c r="BE85" s="13" t="str">
        <f t="shared" si="63"/>
        <v/>
      </c>
      <c r="BF85" s="135" t="str">
        <f t="shared" si="64"/>
        <v/>
      </c>
      <c r="BG85" s="138" t="str">
        <f t="shared" si="65"/>
        <v/>
      </c>
      <c r="BH85" s="13" t="str">
        <f t="shared" si="66"/>
        <v/>
      </c>
      <c r="BI85" s="13" t="str">
        <f t="shared" si="68"/>
        <v/>
      </c>
      <c r="BJ85" s="13" t="str">
        <f t="shared" si="67"/>
        <v/>
      </c>
      <c r="BK85" s="13" t="str">
        <f t="shared" si="44"/>
        <v/>
      </c>
      <c r="BL85" s="13" t="str">
        <f t="shared" si="45"/>
        <v/>
      </c>
      <c r="BM85" t="str">
        <f>'CBB ESPN'!BC85</f>
        <v/>
      </c>
      <c r="BN85" t="str">
        <f>'CBB ESPN'!BA85</f>
        <v/>
      </c>
      <c r="BO85" t="str">
        <f>'CBB ESPN'!BB85</f>
        <v/>
      </c>
    </row>
    <row r="86" spans="1:67">
      <c r="A86" t="str">
        <f>'CBB ESPN'!M86</f>
        <v>Duke</v>
      </c>
      <c r="B86" t="s">
        <v>258</v>
      </c>
      <c r="C86">
        <v>94</v>
      </c>
      <c r="E86">
        <f>IF(ISERROR(INDEX($B$4:$B$999,MATCH('CBB ESPN'!S85,'CBB Games'!$A$4:$A$999,0)))*1=1,"",INDEX('CBB Games'!$B$4:$B$999,MATCH('CBB ESPN'!S85,'CBB Games'!$A$4:$A$999,0)))</f>
        <v>0</v>
      </c>
      <c r="F86">
        <f>IF(ISERROR(INDEX($B$4:$B$999,MATCH('CBB ESPN'!T85,'CBB Games'!$A$4:$A$999,0)))*1=1,"",INDEX('CBB Games'!$B$4:$B$999,MATCH('CBB ESPN'!T85,'CBB Games'!$A$4:$A$999,0)))</f>
        <v>0</v>
      </c>
      <c r="G86" t="s">
        <v>62</v>
      </c>
      <c r="H86">
        <f>IF(ISERROR(INDEX($C$4:$C$999,MATCH('CBB ESPN'!S85,'CBB Games'!$A$4:$A$999,0)))*1=1,"",INDEX('CBB Games'!$C$4:$C$999,MATCH('CBB ESPN'!S85,'CBB Games'!$A$4:$A$999,0)))</f>
        <v>0</v>
      </c>
      <c r="I86">
        <f>IF(ISERROR(INDEX($C$4:$C$999,MATCH('CBB ESPN'!T85,'CBB Games'!$A$4:$A$999,0)))*1=1,"",INDEX('CBB Games'!$C$4:$C$999,MATCH('CBB ESPN'!T85,'CBB Games'!$A$4:$A$999,0)))</f>
        <v>0</v>
      </c>
      <c r="K86">
        <f>IF('CBB ESPN'!$AA85="Flip",'CBB Games'!F86,'CBB Games'!E86)</f>
        <v>0</v>
      </c>
      <c r="L86">
        <f>IF('CBB ESPN'!$AA85="Flip",'CBB Games'!E86,'CBB Games'!F86)</f>
        <v>0</v>
      </c>
      <c r="N86">
        <f>IF('CBB ESPN'!$AA85="Flip",'CBB Games'!I86,'CBB Games'!H86)</f>
        <v>0</v>
      </c>
      <c r="O86">
        <f>IF('CBB ESPN'!$AA85="Flip",'CBB Games'!H86,'CBB Games'!I86)</f>
        <v>0</v>
      </c>
      <c r="Q86" t="str">
        <f t="shared" si="46"/>
        <v>0 v 0</v>
      </c>
      <c r="S86" t="str">
        <f t="shared" si="47"/>
        <v>0 v 0</v>
      </c>
      <c r="T86" s="13" t="s">
        <v>62</v>
      </c>
      <c r="V86" s="136" t="str">
        <f>IF(ISNUMBER(SEARCH('CBB Games'!$V$3,'CBB ESPN'!Y85)),"InPlay","")</f>
        <v/>
      </c>
      <c r="W86" s="13" t="str">
        <f>IF($V86="","",'CBB ESPN'!Z85)</f>
        <v/>
      </c>
      <c r="X86" s="135" t="str">
        <f>IF('CBB ESPN'!$Y85="Y",'CBB ESPN'!U85,"")</f>
        <v/>
      </c>
      <c r="Y86" s="137" t="str">
        <f>IF('CBB ESPN'!$Y85="Y",'CBB Games'!Q86,"")</f>
        <v/>
      </c>
      <c r="Z86" s="13" t="str">
        <f t="shared" si="69"/>
        <v/>
      </c>
      <c r="AA86" s="13" t="str">
        <f>IF('CBB ESPN'!$Y85="Y",'CBB Games'!S86,"")</f>
        <v/>
      </c>
      <c r="AB86" s="13" t="str">
        <f t="shared" si="70"/>
        <v/>
      </c>
      <c r="AD86" s="13" t="str">
        <f t="shared" si="48"/>
        <v/>
      </c>
      <c r="AE86" s="13" t="str">
        <f t="shared" si="49"/>
        <v/>
      </c>
      <c r="AF86" s="135" t="str">
        <f t="shared" si="50"/>
        <v/>
      </c>
      <c r="AG86" s="137" t="str">
        <f t="shared" si="51"/>
        <v/>
      </c>
      <c r="AH86" s="13" t="str">
        <f t="shared" si="52"/>
        <v/>
      </c>
      <c r="AI86" s="13" t="str">
        <f t="shared" si="53"/>
        <v/>
      </c>
      <c r="AJ86" s="13" t="str">
        <f t="shared" si="54"/>
        <v/>
      </c>
      <c r="AK86" s="13" t="str">
        <f t="shared" si="40"/>
        <v/>
      </c>
      <c r="AL86" s="13" t="str">
        <f t="shared" si="41"/>
        <v/>
      </c>
      <c r="AM86" t="str">
        <f>'CBB ESPN'!AM86</f>
        <v/>
      </c>
      <c r="AN86" t="str">
        <f>'CBB ESPN'!AK86</f>
        <v/>
      </c>
      <c r="AO86" t="str">
        <f>'CBB ESPN'!AL86</f>
        <v/>
      </c>
      <c r="AQ86" s="13" t="str">
        <f t="shared" si="55"/>
        <v/>
      </c>
      <c r="AR86" s="13" t="str">
        <f t="shared" si="56"/>
        <v/>
      </c>
      <c r="AS86" s="135" t="str">
        <f t="shared" si="57"/>
        <v/>
      </c>
      <c r="AT86" s="138" t="str">
        <f t="shared" si="58"/>
        <v/>
      </c>
      <c r="AU86" s="13" t="str">
        <f t="shared" si="59"/>
        <v/>
      </c>
      <c r="AV86" s="13" t="str">
        <f t="shared" si="60"/>
        <v/>
      </c>
      <c r="AW86" s="13" t="str">
        <f t="shared" si="61"/>
        <v/>
      </c>
      <c r="AX86" s="13" t="str">
        <f t="shared" si="42"/>
        <v/>
      </c>
      <c r="AY86" s="13" t="str">
        <f t="shared" si="43"/>
        <v/>
      </c>
      <c r="AZ86" t="str">
        <f>'CBB ESPN'!AU86</f>
        <v/>
      </c>
      <c r="BA86" t="str">
        <f>'CBB ESPN'!AS86</f>
        <v/>
      </c>
      <c r="BB86" t="str">
        <f>'CBB ESPN'!AT86</f>
        <v/>
      </c>
      <c r="BD86" s="13" t="str">
        <f t="shared" si="62"/>
        <v/>
      </c>
      <c r="BE86" s="13" t="str">
        <f t="shared" si="63"/>
        <v/>
      </c>
      <c r="BF86" s="135" t="str">
        <f t="shared" si="64"/>
        <v/>
      </c>
      <c r="BG86" s="138" t="str">
        <f t="shared" si="65"/>
        <v/>
      </c>
      <c r="BH86" s="13" t="str">
        <f t="shared" si="66"/>
        <v/>
      </c>
      <c r="BI86" s="13" t="str">
        <f t="shared" si="68"/>
        <v/>
      </c>
      <c r="BJ86" s="13" t="str">
        <f t="shared" si="67"/>
        <v/>
      </c>
      <c r="BK86" s="13" t="str">
        <f t="shared" si="44"/>
        <v/>
      </c>
      <c r="BL86" s="13" t="str">
        <f t="shared" si="45"/>
        <v/>
      </c>
      <c r="BM86" t="str">
        <f>'CBB ESPN'!BC86</f>
        <v/>
      </c>
      <c r="BN86" t="str">
        <f>'CBB ESPN'!BA86</f>
        <v/>
      </c>
      <c r="BO86" t="str">
        <f>'CBB ESPN'!BB86</f>
        <v/>
      </c>
    </row>
    <row r="87" spans="1:67">
      <c r="A87" t="str">
        <f>'CBB ESPN'!M87</f>
        <v>Duquesne</v>
      </c>
      <c r="B87" t="s">
        <v>504</v>
      </c>
      <c r="C87">
        <v>95</v>
      </c>
      <c r="E87">
        <f>IF(ISERROR(INDEX($B$4:$B$999,MATCH('CBB ESPN'!S86,'CBB Games'!$A$4:$A$999,0)))*1=1,"",INDEX('CBB Games'!$B$4:$B$999,MATCH('CBB ESPN'!S86,'CBB Games'!$A$4:$A$999,0)))</f>
        <v>0</v>
      </c>
      <c r="F87">
        <f>IF(ISERROR(INDEX($B$4:$B$999,MATCH('CBB ESPN'!T86,'CBB Games'!$A$4:$A$999,0)))*1=1,"",INDEX('CBB Games'!$B$4:$B$999,MATCH('CBB ESPN'!T86,'CBB Games'!$A$4:$A$999,0)))</f>
        <v>0</v>
      </c>
      <c r="G87" t="s">
        <v>62</v>
      </c>
      <c r="H87">
        <f>IF(ISERROR(INDEX($C$4:$C$999,MATCH('CBB ESPN'!S86,'CBB Games'!$A$4:$A$999,0)))*1=1,"",INDEX('CBB Games'!$C$4:$C$999,MATCH('CBB ESPN'!S86,'CBB Games'!$A$4:$A$999,0)))</f>
        <v>0</v>
      </c>
      <c r="I87">
        <f>IF(ISERROR(INDEX($C$4:$C$999,MATCH('CBB ESPN'!T86,'CBB Games'!$A$4:$A$999,0)))*1=1,"",INDEX('CBB Games'!$C$4:$C$999,MATCH('CBB ESPN'!T86,'CBB Games'!$A$4:$A$999,0)))</f>
        <v>0</v>
      </c>
      <c r="K87">
        <f>IF('CBB ESPN'!$AA86="Flip",'CBB Games'!F87,'CBB Games'!E87)</f>
        <v>0</v>
      </c>
      <c r="L87">
        <f>IF('CBB ESPN'!$AA86="Flip",'CBB Games'!E87,'CBB Games'!F87)</f>
        <v>0</v>
      </c>
      <c r="N87">
        <f>IF('CBB ESPN'!$AA86="Flip",'CBB Games'!I87,'CBB Games'!H87)</f>
        <v>0</v>
      </c>
      <c r="O87">
        <f>IF('CBB ESPN'!$AA86="Flip",'CBB Games'!H87,'CBB Games'!I87)</f>
        <v>0</v>
      </c>
      <c r="Q87" t="str">
        <f t="shared" si="46"/>
        <v>0 v 0</v>
      </c>
      <c r="S87" t="str">
        <f t="shared" si="47"/>
        <v>0 v 0</v>
      </c>
      <c r="T87" s="13" t="s">
        <v>62</v>
      </c>
      <c r="V87" s="136" t="str">
        <f>IF(ISNUMBER(SEARCH('CBB Games'!$V$3,'CBB ESPN'!Y86)),"InPlay","")</f>
        <v/>
      </c>
      <c r="W87" s="13" t="str">
        <f>IF($V87="","",'CBB ESPN'!Z86)</f>
        <v/>
      </c>
      <c r="X87" s="135" t="str">
        <f>IF('CBB ESPN'!$Y86="Y",'CBB ESPN'!U86,"")</f>
        <v/>
      </c>
      <c r="Y87" s="137" t="str">
        <f>IF('CBB ESPN'!$Y86="Y",'CBB Games'!Q87,"")</f>
        <v/>
      </c>
      <c r="Z87" s="13" t="str">
        <f t="shared" si="69"/>
        <v/>
      </c>
      <c r="AA87" s="13" t="str">
        <f>IF('CBB ESPN'!$Y86="Y",'CBB Games'!S87,"")</f>
        <v/>
      </c>
      <c r="AB87" s="13" t="str">
        <f t="shared" si="70"/>
        <v/>
      </c>
      <c r="AD87" s="13" t="str">
        <f t="shared" si="48"/>
        <v/>
      </c>
      <c r="AE87" s="13" t="str">
        <f t="shared" si="49"/>
        <v/>
      </c>
      <c r="AF87" s="135" t="str">
        <f t="shared" si="50"/>
        <v/>
      </c>
      <c r="AG87" s="137" t="str">
        <f t="shared" si="51"/>
        <v/>
      </c>
      <c r="AH87" s="13" t="str">
        <f t="shared" si="52"/>
        <v/>
      </c>
      <c r="AI87" s="13" t="str">
        <f t="shared" si="53"/>
        <v/>
      </c>
      <c r="AJ87" s="13" t="str">
        <f t="shared" si="54"/>
        <v/>
      </c>
      <c r="AK87" s="13" t="str">
        <f t="shared" si="40"/>
        <v/>
      </c>
      <c r="AL87" s="13" t="str">
        <f t="shared" si="41"/>
        <v/>
      </c>
      <c r="AM87" t="str">
        <f>'CBB ESPN'!AM87</f>
        <v/>
      </c>
      <c r="AN87" t="str">
        <f>'CBB ESPN'!AK87</f>
        <v/>
      </c>
      <c r="AO87" t="str">
        <f>'CBB ESPN'!AL87</f>
        <v/>
      </c>
      <c r="AQ87" s="13" t="str">
        <f t="shared" si="55"/>
        <v/>
      </c>
      <c r="AR87" s="13" t="str">
        <f t="shared" si="56"/>
        <v/>
      </c>
      <c r="AS87" s="135" t="str">
        <f t="shared" si="57"/>
        <v/>
      </c>
      <c r="AT87" s="138" t="str">
        <f t="shared" si="58"/>
        <v/>
      </c>
      <c r="AU87" s="13" t="str">
        <f t="shared" si="59"/>
        <v/>
      </c>
      <c r="AV87" s="13" t="str">
        <f t="shared" si="60"/>
        <v/>
      </c>
      <c r="AW87" s="13" t="str">
        <f t="shared" si="61"/>
        <v/>
      </c>
      <c r="AX87" s="13" t="str">
        <f t="shared" si="42"/>
        <v/>
      </c>
      <c r="AY87" s="13" t="str">
        <f t="shared" si="43"/>
        <v/>
      </c>
      <c r="AZ87" t="str">
        <f>'CBB ESPN'!AU87</f>
        <v/>
      </c>
      <c r="BA87" t="str">
        <f>'CBB ESPN'!AS87</f>
        <v/>
      </c>
      <c r="BB87" t="str">
        <f>'CBB ESPN'!AT87</f>
        <v/>
      </c>
      <c r="BD87" s="13" t="str">
        <f t="shared" si="62"/>
        <v/>
      </c>
      <c r="BE87" s="13" t="str">
        <f t="shared" si="63"/>
        <v/>
      </c>
      <c r="BF87" s="135" t="str">
        <f t="shared" si="64"/>
        <v/>
      </c>
      <c r="BG87" s="138" t="str">
        <f t="shared" si="65"/>
        <v/>
      </c>
      <c r="BH87" s="13" t="str">
        <f t="shared" si="66"/>
        <v/>
      </c>
      <c r="BI87" s="13" t="str">
        <f t="shared" si="68"/>
        <v/>
      </c>
      <c r="BJ87" s="13" t="str">
        <f t="shared" si="67"/>
        <v/>
      </c>
      <c r="BK87" s="13" t="str">
        <f t="shared" si="44"/>
        <v/>
      </c>
      <c r="BL87" s="13" t="str">
        <f t="shared" si="45"/>
        <v/>
      </c>
      <c r="BM87" t="str">
        <f>'CBB ESPN'!BC87</f>
        <v/>
      </c>
      <c r="BN87" t="str">
        <f>'CBB ESPN'!BA87</f>
        <v/>
      </c>
      <c r="BO87" t="str">
        <f>'CBB ESPN'!BB87</f>
        <v/>
      </c>
    </row>
    <row r="88" spans="1:67">
      <c r="A88" t="str">
        <f>'CBB ESPN'!M88</f>
        <v>East Carolina</v>
      </c>
      <c r="B88" t="s">
        <v>260</v>
      </c>
      <c r="C88">
        <v>106</v>
      </c>
      <c r="E88">
        <f>IF(ISERROR(INDEX($B$4:$B$999,MATCH('CBB ESPN'!S87,'CBB Games'!$A$4:$A$999,0)))*1=1,"",INDEX('CBB Games'!$B$4:$B$999,MATCH('CBB ESPN'!S87,'CBB Games'!$A$4:$A$999,0)))</f>
        <v>0</v>
      </c>
      <c r="F88">
        <f>IF(ISERROR(INDEX($B$4:$B$999,MATCH('CBB ESPN'!T87,'CBB Games'!$A$4:$A$999,0)))*1=1,"",INDEX('CBB Games'!$B$4:$B$999,MATCH('CBB ESPN'!T87,'CBB Games'!$A$4:$A$999,0)))</f>
        <v>0</v>
      </c>
      <c r="G88" t="s">
        <v>62</v>
      </c>
      <c r="H88">
        <f>IF(ISERROR(INDEX($C$4:$C$999,MATCH('CBB ESPN'!S87,'CBB Games'!$A$4:$A$999,0)))*1=1,"",INDEX('CBB Games'!$C$4:$C$999,MATCH('CBB ESPN'!S87,'CBB Games'!$A$4:$A$999,0)))</f>
        <v>0</v>
      </c>
      <c r="I88">
        <f>IF(ISERROR(INDEX($C$4:$C$999,MATCH('CBB ESPN'!T87,'CBB Games'!$A$4:$A$999,0)))*1=1,"",INDEX('CBB Games'!$C$4:$C$999,MATCH('CBB ESPN'!T87,'CBB Games'!$A$4:$A$999,0)))</f>
        <v>0</v>
      </c>
      <c r="K88">
        <f>IF('CBB ESPN'!$AA87="Flip",'CBB Games'!F88,'CBB Games'!E88)</f>
        <v>0</v>
      </c>
      <c r="L88">
        <f>IF('CBB ESPN'!$AA87="Flip",'CBB Games'!E88,'CBB Games'!F88)</f>
        <v>0</v>
      </c>
      <c r="N88">
        <f>IF('CBB ESPN'!$AA87="Flip",'CBB Games'!I88,'CBB Games'!H88)</f>
        <v>0</v>
      </c>
      <c r="O88">
        <f>IF('CBB ESPN'!$AA87="Flip",'CBB Games'!H88,'CBB Games'!I88)</f>
        <v>0</v>
      </c>
      <c r="Q88" t="str">
        <f t="shared" si="46"/>
        <v>0 v 0</v>
      </c>
      <c r="S88" t="str">
        <f t="shared" si="47"/>
        <v>0 v 0</v>
      </c>
      <c r="T88" s="13" t="s">
        <v>62</v>
      </c>
      <c r="V88" s="136" t="str">
        <f>IF(ISNUMBER(SEARCH('CBB Games'!$V$3,'CBB ESPN'!Y87)),"InPlay","")</f>
        <v/>
      </c>
      <c r="W88" s="13" t="str">
        <f>IF($V88="","",'CBB ESPN'!Z87)</f>
        <v/>
      </c>
      <c r="X88" s="135" t="str">
        <f>IF('CBB ESPN'!$Y87="Y",'CBB ESPN'!U87,"")</f>
        <v/>
      </c>
      <c r="Y88" s="137" t="str">
        <f>IF('CBB ESPN'!$Y87="Y",'CBB Games'!Q88,"")</f>
        <v/>
      </c>
      <c r="Z88" s="13" t="str">
        <f t="shared" si="69"/>
        <v/>
      </c>
      <c r="AA88" s="13" t="str">
        <f>IF('CBB ESPN'!$Y87="Y",'CBB Games'!S88,"")</f>
        <v/>
      </c>
      <c r="AB88" s="13" t="str">
        <f t="shared" si="70"/>
        <v/>
      </c>
      <c r="AD88" s="13" t="str">
        <f t="shared" si="48"/>
        <v/>
      </c>
      <c r="AE88" s="13" t="str">
        <f t="shared" si="49"/>
        <v/>
      </c>
      <c r="AF88" s="135" t="str">
        <f t="shared" si="50"/>
        <v/>
      </c>
      <c r="AG88" s="137" t="str">
        <f t="shared" si="51"/>
        <v/>
      </c>
      <c r="AH88" s="13" t="str">
        <f t="shared" si="52"/>
        <v/>
      </c>
      <c r="AI88" s="13" t="str">
        <f t="shared" si="53"/>
        <v/>
      </c>
      <c r="AJ88" s="13" t="str">
        <f t="shared" si="54"/>
        <v/>
      </c>
      <c r="AK88" s="13" t="str">
        <f t="shared" si="40"/>
        <v/>
      </c>
      <c r="AL88" s="13" t="str">
        <f t="shared" si="41"/>
        <v/>
      </c>
      <c r="AM88" t="str">
        <f>'CBB ESPN'!AM88</f>
        <v/>
      </c>
      <c r="AN88" t="str">
        <f>'CBB ESPN'!AK88</f>
        <v/>
      </c>
      <c r="AO88" t="str">
        <f>'CBB ESPN'!AL88</f>
        <v/>
      </c>
      <c r="AQ88" s="13" t="str">
        <f t="shared" si="55"/>
        <v/>
      </c>
      <c r="AR88" s="13" t="str">
        <f t="shared" si="56"/>
        <v/>
      </c>
      <c r="AS88" s="135" t="str">
        <f t="shared" si="57"/>
        <v/>
      </c>
      <c r="AT88" s="138" t="str">
        <f t="shared" si="58"/>
        <v/>
      </c>
      <c r="AU88" s="13" t="str">
        <f t="shared" si="59"/>
        <v/>
      </c>
      <c r="AV88" s="13" t="str">
        <f t="shared" si="60"/>
        <v/>
      </c>
      <c r="AW88" s="13" t="str">
        <f t="shared" si="61"/>
        <v/>
      </c>
      <c r="AX88" s="13" t="str">
        <f t="shared" si="42"/>
        <v/>
      </c>
      <c r="AY88" s="13" t="str">
        <f t="shared" si="43"/>
        <v/>
      </c>
      <c r="AZ88" t="str">
        <f>'CBB ESPN'!AU88</f>
        <v/>
      </c>
      <c r="BA88" t="str">
        <f>'CBB ESPN'!AS88</f>
        <v/>
      </c>
      <c r="BB88" t="str">
        <f>'CBB ESPN'!AT88</f>
        <v/>
      </c>
      <c r="BD88" s="13" t="str">
        <f t="shared" si="62"/>
        <v/>
      </c>
      <c r="BE88" s="13" t="str">
        <f t="shared" si="63"/>
        <v/>
      </c>
      <c r="BF88" s="135" t="str">
        <f t="shared" si="64"/>
        <v/>
      </c>
      <c r="BG88" s="138" t="str">
        <f t="shared" si="65"/>
        <v/>
      </c>
      <c r="BH88" s="13" t="str">
        <f t="shared" si="66"/>
        <v/>
      </c>
      <c r="BI88" s="13" t="str">
        <f t="shared" si="68"/>
        <v/>
      </c>
      <c r="BJ88" s="13" t="str">
        <f t="shared" si="67"/>
        <v/>
      </c>
      <c r="BK88" s="13" t="str">
        <f t="shared" si="44"/>
        <v/>
      </c>
      <c r="BL88" s="13" t="str">
        <f t="shared" si="45"/>
        <v/>
      </c>
      <c r="BM88" t="str">
        <f>'CBB ESPN'!BC88</f>
        <v/>
      </c>
      <c r="BN88" t="str">
        <f>'CBB ESPN'!BA88</f>
        <v/>
      </c>
      <c r="BO88" t="str">
        <f>'CBB ESPN'!BB88</f>
        <v/>
      </c>
    </row>
    <row r="89" spans="1:67">
      <c r="A89" t="str">
        <f>'CBB ESPN'!M89</f>
        <v>East Tennessee State</v>
      </c>
      <c r="B89" t="s">
        <v>926</v>
      </c>
      <c r="C89">
        <v>110</v>
      </c>
      <c r="E89">
        <f>IF(ISERROR(INDEX($B$4:$B$999,MATCH('CBB ESPN'!S88,'CBB Games'!$A$4:$A$999,0)))*1=1,"",INDEX('CBB Games'!$B$4:$B$999,MATCH('CBB ESPN'!S88,'CBB Games'!$A$4:$A$999,0)))</f>
        <v>0</v>
      </c>
      <c r="F89">
        <f>IF(ISERROR(INDEX($B$4:$B$999,MATCH('CBB ESPN'!T88,'CBB Games'!$A$4:$A$999,0)))*1=1,"",INDEX('CBB Games'!$B$4:$B$999,MATCH('CBB ESPN'!T88,'CBB Games'!$A$4:$A$999,0)))</f>
        <v>0</v>
      </c>
      <c r="G89" t="s">
        <v>62</v>
      </c>
      <c r="H89">
        <f>IF(ISERROR(INDEX($C$4:$C$999,MATCH('CBB ESPN'!S88,'CBB Games'!$A$4:$A$999,0)))*1=1,"",INDEX('CBB Games'!$C$4:$C$999,MATCH('CBB ESPN'!S88,'CBB Games'!$A$4:$A$999,0)))</f>
        <v>0</v>
      </c>
      <c r="I89">
        <f>IF(ISERROR(INDEX($C$4:$C$999,MATCH('CBB ESPN'!T88,'CBB Games'!$A$4:$A$999,0)))*1=1,"",INDEX('CBB Games'!$C$4:$C$999,MATCH('CBB ESPN'!T88,'CBB Games'!$A$4:$A$999,0)))</f>
        <v>0</v>
      </c>
      <c r="K89">
        <f>IF('CBB ESPN'!$AA88="Flip",'CBB Games'!F89,'CBB Games'!E89)</f>
        <v>0</v>
      </c>
      <c r="L89">
        <f>IF('CBB ESPN'!$AA88="Flip",'CBB Games'!E89,'CBB Games'!F89)</f>
        <v>0</v>
      </c>
      <c r="N89">
        <f>IF('CBB ESPN'!$AA88="Flip",'CBB Games'!I89,'CBB Games'!H89)</f>
        <v>0</v>
      </c>
      <c r="O89">
        <f>IF('CBB ESPN'!$AA88="Flip",'CBB Games'!H89,'CBB Games'!I89)</f>
        <v>0</v>
      </c>
      <c r="Q89" t="str">
        <f t="shared" si="46"/>
        <v>0 v 0</v>
      </c>
      <c r="S89" t="str">
        <f t="shared" si="47"/>
        <v>0 v 0</v>
      </c>
      <c r="T89" s="13" t="s">
        <v>62</v>
      </c>
      <c r="V89" s="136" t="str">
        <f>IF(ISNUMBER(SEARCH('CBB Games'!$V$3,'CBB ESPN'!Y88)),"InPlay","")</f>
        <v/>
      </c>
      <c r="W89" s="13" t="str">
        <f>IF($V89="","",'CBB ESPN'!Z88)</f>
        <v/>
      </c>
      <c r="X89" s="135" t="str">
        <f>IF('CBB ESPN'!$Y88="Y",'CBB ESPN'!U88,"")</f>
        <v/>
      </c>
      <c r="Y89" s="137" t="str">
        <f>IF('CBB ESPN'!$Y88="Y",'CBB Games'!Q89,"")</f>
        <v/>
      </c>
      <c r="Z89" s="13" t="str">
        <f t="shared" si="69"/>
        <v/>
      </c>
      <c r="AA89" s="13" t="str">
        <f>IF('CBB ESPN'!$Y88="Y",'CBB Games'!S89,"")</f>
        <v/>
      </c>
      <c r="AB89" s="13" t="str">
        <f t="shared" si="70"/>
        <v/>
      </c>
      <c r="AD89" s="13" t="str">
        <f t="shared" si="48"/>
        <v/>
      </c>
      <c r="AE89" s="13" t="str">
        <f t="shared" si="49"/>
        <v/>
      </c>
      <c r="AF89" s="135" t="str">
        <f t="shared" si="50"/>
        <v/>
      </c>
      <c r="AG89" s="137" t="str">
        <f t="shared" si="51"/>
        <v/>
      </c>
      <c r="AH89" s="13" t="str">
        <f t="shared" si="52"/>
        <v/>
      </c>
      <c r="AI89" s="13" t="str">
        <f t="shared" si="53"/>
        <v/>
      </c>
      <c r="AJ89" s="13" t="str">
        <f t="shared" si="54"/>
        <v/>
      </c>
      <c r="AK89" s="13" t="str">
        <f t="shared" si="40"/>
        <v/>
      </c>
      <c r="AL89" s="13" t="str">
        <f t="shared" si="41"/>
        <v/>
      </c>
      <c r="AM89" t="str">
        <f>'CBB ESPN'!AM89</f>
        <v/>
      </c>
      <c r="AN89" t="str">
        <f>'CBB ESPN'!AK89</f>
        <v/>
      </c>
      <c r="AO89" t="str">
        <f>'CBB ESPN'!AL89</f>
        <v/>
      </c>
      <c r="AQ89" s="13" t="str">
        <f t="shared" si="55"/>
        <v/>
      </c>
      <c r="AR89" s="13" t="str">
        <f t="shared" si="56"/>
        <v/>
      </c>
      <c r="AS89" s="135" t="str">
        <f t="shared" si="57"/>
        <v/>
      </c>
      <c r="AT89" s="138" t="str">
        <f t="shared" si="58"/>
        <v/>
      </c>
      <c r="AU89" s="13" t="str">
        <f t="shared" si="59"/>
        <v/>
      </c>
      <c r="AV89" s="13" t="str">
        <f t="shared" si="60"/>
        <v/>
      </c>
      <c r="AW89" s="13" t="str">
        <f t="shared" si="61"/>
        <v/>
      </c>
      <c r="AX89" s="13" t="str">
        <f t="shared" si="42"/>
        <v/>
      </c>
      <c r="AY89" s="13" t="str">
        <f t="shared" si="43"/>
        <v/>
      </c>
      <c r="AZ89" t="str">
        <f>'CBB ESPN'!AU89</f>
        <v/>
      </c>
      <c r="BA89" t="str">
        <f>'CBB ESPN'!AS89</f>
        <v/>
      </c>
      <c r="BB89" t="str">
        <f>'CBB ESPN'!AT89</f>
        <v/>
      </c>
      <c r="BD89" s="13" t="str">
        <f t="shared" si="62"/>
        <v/>
      </c>
      <c r="BE89" s="13" t="str">
        <f t="shared" si="63"/>
        <v/>
      </c>
      <c r="BF89" s="135" t="str">
        <f t="shared" si="64"/>
        <v/>
      </c>
      <c r="BG89" s="138" t="str">
        <f t="shared" si="65"/>
        <v/>
      </c>
      <c r="BH89" s="13" t="str">
        <f t="shared" si="66"/>
        <v/>
      </c>
      <c r="BI89" s="13" t="str">
        <f t="shared" si="68"/>
        <v/>
      </c>
      <c r="BJ89" s="13" t="str">
        <f t="shared" si="67"/>
        <v/>
      </c>
      <c r="BK89" s="13" t="str">
        <f t="shared" si="44"/>
        <v/>
      </c>
      <c r="BL89" s="13" t="str">
        <f t="shared" si="45"/>
        <v/>
      </c>
      <c r="BM89" t="str">
        <f>'CBB ESPN'!BC89</f>
        <v/>
      </c>
      <c r="BN89" t="str">
        <f>'CBB ESPN'!BA89</f>
        <v/>
      </c>
      <c r="BO89" t="str">
        <f>'CBB ESPN'!BB89</f>
        <v/>
      </c>
    </row>
    <row r="90" spans="1:67">
      <c r="A90" t="str">
        <f>'CBB ESPN'!M90</f>
        <v>Eastern Illinois</v>
      </c>
      <c r="B90" t="s">
        <v>488</v>
      </c>
      <c r="C90">
        <v>107</v>
      </c>
      <c r="E90">
        <f>IF(ISERROR(INDEX($B$4:$B$999,MATCH('CBB ESPN'!S89,'CBB Games'!$A$4:$A$999,0)))*1=1,"",INDEX('CBB Games'!$B$4:$B$999,MATCH('CBB ESPN'!S89,'CBB Games'!$A$4:$A$999,0)))</f>
        <v>0</v>
      </c>
      <c r="F90">
        <f>IF(ISERROR(INDEX($B$4:$B$999,MATCH('CBB ESPN'!T89,'CBB Games'!$A$4:$A$999,0)))*1=1,"",INDEX('CBB Games'!$B$4:$B$999,MATCH('CBB ESPN'!T89,'CBB Games'!$A$4:$A$999,0)))</f>
        <v>0</v>
      </c>
      <c r="G90" t="s">
        <v>62</v>
      </c>
      <c r="H90">
        <f>IF(ISERROR(INDEX($C$4:$C$999,MATCH('CBB ESPN'!S89,'CBB Games'!$A$4:$A$999,0)))*1=1,"",INDEX('CBB Games'!$C$4:$C$999,MATCH('CBB ESPN'!S89,'CBB Games'!$A$4:$A$999,0)))</f>
        <v>0</v>
      </c>
      <c r="I90">
        <f>IF(ISERROR(INDEX($C$4:$C$999,MATCH('CBB ESPN'!T89,'CBB Games'!$A$4:$A$999,0)))*1=1,"",INDEX('CBB Games'!$C$4:$C$999,MATCH('CBB ESPN'!T89,'CBB Games'!$A$4:$A$999,0)))</f>
        <v>0</v>
      </c>
      <c r="K90">
        <f>IF('CBB ESPN'!$AA89="Flip",'CBB Games'!F90,'CBB Games'!E90)</f>
        <v>0</v>
      </c>
      <c r="L90">
        <f>IF('CBB ESPN'!$AA89="Flip",'CBB Games'!E90,'CBB Games'!F90)</f>
        <v>0</v>
      </c>
      <c r="N90">
        <f>IF('CBB ESPN'!$AA89="Flip",'CBB Games'!I90,'CBB Games'!H90)</f>
        <v>0</v>
      </c>
      <c r="O90">
        <f>IF('CBB ESPN'!$AA89="Flip",'CBB Games'!H90,'CBB Games'!I90)</f>
        <v>0</v>
      </c>
      <c r="Q90" t="str">
        <f t="shared" si="46"/>
        <v>0 v 0</v>
      </c>
      <c r="S90" t="str">
        <f t="shared" si="47"/>
        <v>0 v 0</v>
      </c>
      <c r="T90" s="13" t="s">
        <v>62</v>
      </c>
      <c r="V90" s="136" t="str">
        <f>IF(ISNUMBER(SEARCH('CBB Games'!$V$3,'CBB ESPN'!Y89)),"InPlay","")</f>
        <v/>
      </c>
      <c r="W90" s="13" t="str">
        <f>IF($V90="","",'CBB ESPN'!Z89)</f>
        <v/>
      </c>
      <c r="X90" s="135" t="str">
        <f>IF('CBB ESPN'!$Y89="Y",'CBB ESPN'!U89,"")</f>
        <v/>
      </c>
      <c r="Y90" s="137" t="str">
        <f>IF('CBB ESPN'!$Y89="Y",'CBB Games'!Q90,"")</f>
        <v/>
      </c>
      <c r="Z90" s="13" t="str">
        <f t="shared" si="69"/>
        <v/>
      </c>
      <c r="AA90" s="13" t="str">
        <f>IF('CBB ESPN'!$Y89="Y",'CBB Games'!S90,"")</f>
        <v/>
      </c>
      <c r="AB90" s="13" t="str">
        <f t="shared" si="70"/>
        <v/>
      </c>
      <c r="AD90" s="13" t="str">
        <f t="shared" si="48"/>
        <v/>
      </c>
      <c r="AE90" s="13" t="str">
        <f t="shared" si="49"/>
        <v/>
      </c>
      <c r="AF90" s="135" t="str">
        <f t="shared" si="50"/>
        <v/>
      </c>
      <c r="AG90" s="137" t="str">
        <f t="shared" si="51"/>
        <v/>
      </c>
      <c r="AH90" s="13" t="str">
        <f t="shared" si="52"/>
        <v/>
      </c>
      <c r="AI90" s="13" t="str">
        <f t="shared" si="53"/>
        <v/>
      </c>
      <c r="AJ90" s="13" t="str">
        <f t="shared" si="54"/>
        <v/>
      </c>
      <c r="AK90" s="13" t="str">
        <f t="shared" si="40"/>
        <v/>
      </c>
      <c r="AL90" s="13" t="str">
        <f t="shared" si="41"/>
        <v/>
      </c>
      <c r="AM90" t="str">
        <f>'CBB ESPN'!AM90</f>
        <v/>
      </c>
      <c r="AN90" t="str">
        <f>'CBB ESPN'!AK90</f>
        <v/>
      </c>
      <c r="AO90" t="str">
        <f>'CBB ESPN'!AL90</f>
        <v/>
      </c>
      <c r="AQ90" s="13" t="str">
        <f t="shared" si="55"/>
        <v/>
      </c>
      <c r="AR90" s="13" t="str">
        <f t="shared" si="56"/>
        <v/>
      </c>
      <c r="AS90" s="135" t="str">
        <f t="shared" si="57"/>
        <v/>
      </c>
      <c r="AT90" s="138" t="str">
        <f t="shared" si="58"/>
        <v/>
      </c>
      <c r="AU90" s="13" t="str">
        <f t="shared" si="59"/>
        <v/>
      </c>
      <c r="AV90" s="13" t="str">
        <f t="shared" si="60"/>
        <v/>
      </c>
      <c r="AW90" s="13" t="str">
        <f t="shared" si="61"/>
        <v/>
      </c>
      <c r="AX90" s="13" t="str">
        <f t="shared" si="42"/>
        <v/>
      </c>
      <c r="AY90" s="13" t="str">
        <f t="shared" si="43"/>
        <v/>
      </c>
      <c r="AZ90" t="str">
        <f>'CBB ESPN'!AU90</f>
        <v/>
      </c>
      <c r="BA90" t="str">
        <f>'CBB ESPN'!AS90</f>
        <v/>
      </c>
      <c r="BB90" t="str">
        <f>'CBB ESPN'!AT90</f>
        <v/>
      </c>
      <c r="BD90" s="13" t="str">
        <f t="shared" si="62"/>
        <v/>
      </c>
      <c r="BE90" s="13" t="str">
        <f t="shared" si="63"/>
        <v/>
      </c>
      <c r="BF90" s="135" t="str">
        <f t="shared" si="64"/>
        <v/>
      </c>
      <c r="BG90" s="138" t="str">
        <f t="shared" si="65"/>
        <v/>
      </c>
      <c r="BH90" s="13" t="str">
        <f t="shared" si="66"/>
        <v/>
      </c>
      <c r="BI90" s="13" t="str">
        <f t="shared" si="68"/>
        <v/>
      </c>
      <c r="BJ90" s="13" t="str">
        <f t="shared" si="67"/>
        <v/>
      </c>
      <c r="BK90" s="13" t="str">
        <f t="shared" si="44"/>
        <v/>
      </c>
      <c r="BL90" s="13" t="str">
        <f t="shared" si="45"/>
        <v/>
      </c>
      <c r="BM90" t="str">
        <f>'CBB ESPN'!BC90</f>
        <v/>
      </c>
      <c r="BN90" t="str">
        <f>'CBB ESPN'!BA90</f>
        <v/>
      </c>
      <c r="BO90" t="str">
        <f>'CBB ESPN'!BB90</f>
        <v/>
      </c>
    </row>
    <row r="91" spans="1:67">
      <c r="A91" t="str">
        <f>'CBB ESPN'!M91</f>
        <v>Eastern Kentucky</v>
      </c>
      <c r="B91" t="s">
        <v>484</v>
      </c>
      <c r="C91">
        <v>108</v>
      </c>
      <c r="E91">
        <f>IF(ISERROR(INDEX($B$4:$B$999,MATCH('CBB ESPN'!S90,'CBB Games'!$A$4:$A$999,0)))*1=1,"",INDEX('CBB Games'!$B$4:$B$999,MATCH('CBB ESPN'!S90,'CBB Games'!$A$4:$A$999,0)))</f>
        <v>0</v>
      </c>
      <c r="F91">
        <f>IF(ISERROR(INDEX($B$4:$B$999,MATCH('CBB ESPN'!T90,'CBB Games'!$A$4:$A$999,0)))*1=1,"",INDEX('CBB Games'!$B$4:$B$999,MATCH('CBB ESPN'!T90,'CBB Games'!$A$4:$A$999,0)))</f>
        <v>0</v>
      </c>
      <c r="G91" t="s">
        <v>62</v>
      </c>
      <c r="H91">
        <f>IF(ISERROR(INDEX($C$4:$C$999,MATCH('CBB ESPN'!S90,'CBB Games'!$A$4:$A$999,0)))*1=1,"",INDEX('CBB Games'!$C$4:$C$999,MATCH('CBB ESPN'!S90,'CBB Games'!$A$4:$A$999,0)))</f>
        <v>0</v>
      </c>
      <c r="I91">
        <f>IF(ISERROR(INDEX($C$4:$C$999,MATCH('CBB ESPN'!T90,'CBB Games'!$A$4:$A$999,0)))*1=1,"",INDEX('CBB Games'!$C$4:$C$999,MATCH('CBB ESPN'!T90,'CBB Games'!$A$4:$A$999,0)))</f>
        <v>0</v>
      </c>
      <c r="K91">
        <f>IF('CBB ESPN'!$AA90="Flip",'CBB Games'!F91,'CBB Games'!E91)</f>
        <v>0</v>
      </c>
      <c r="L91">
        <f>IF('CBB ESPN'!$AA90="Flip",'CBB Games'!E91,'CBB Games'!F91)</f>
        <v>0</v>
      </c>
      <c r="N91">
        <f>IF('CBB ESPN'!$AA90="Flip",'CBB Games'!I91,'CBB Games'!H91)</f>
        <v>0</v>
      </c>
      <c r="O91">
        <f>IF('CBB ESPN'!$AA90="Flip",'CBB Games'!H91,'CBB Games'!I91)</f>
        <v>0</v>
      </c>
      <c r="Q91" t="str">
        <f t="shared" si="46"/>
        <v>0 v 0</v>
      </c>
      <c r="S91" t="str">
        <f t="shared" si="47"/>
        <v>0 v 0</v>
      </c>
      <c r="T91" s="13" t="s">
        <v>62</v>
      </c>
      <c r="V91" s="136" t="str">
        <f>IF(ISNUMBER(SEARCH('CBB Games'!$V$3,'CBB ESPN'!Y90)),"InPlay","")</f>
        <v/>
      </c>
      <c r="W91" s="13" t="str">
        <f>IF($V91="","",'CBB ESPN'!Z90)</f>
        <v/>
      </c>
      <c r="X91" s="135" t="str">
        <f>IF('CBB ESPN'!$Y90="Y",'CBB ESPN'!U90,"")</f>
        <v/>
      </c>
      <c r="Y91" s="137" t="str">
        <f>IF('CBB ESPN'!$Y90="Y",'CBB Games'!Q91,"")</f>
        <v/>
      </c>
      <c r="Z91" s="13" t="str">
        <f t="shared" si="69"/>
        <v/>
      </c>
      <c r="AA91" s="13" t="str">
        <f>IF('CBB ESPN'!$Y90="Y",'CBB Games'!S91,"")</f>
        <v/>
      </c>
      <c r="AB91" s="13" t="str">
        <f t="shared" si="70"/>
        <v/>
      </c>
      <c r="AD91" s="13" t="str">
        <f t="shared" si="48"/>
        <v/>
      </c>
      <c r="AE91" s="13" t="str">
        <f t="shared" si="49"/>
        <v/>
      </c>
      <c r="AF91" s="135" t="str">
        <f t="shared" si="50"/>
        <v/>
      </c>
      <c r="AG91" s="137" t="str">
        <f t="shared" si="51"/>
        <v/>
      </c>
      <c r="AH91" s="13" t="str">
        <f t="shared" si="52"/>
        <v/>
      </c>
      <c r="AI91" s="13" t="str">
        <f t="shared" si="53"/>
        <v/>
      </c>
      <c r="AJ91" s="13" t="str">
        <f t="shared" si="54"/>
        <v/>
      </c>
      <c r="AK91" s="13" t="str">
        <f t="shared" si="40"/>
        <v/>
      </c>
      <c r="AL91" s="13" t="str">
        <f t="shared" si="41"/>
        <v/>
      </c>
      <c r="AM91" t="str">
        <f>'CBB ESPN'!AM91</f>
        <v/>
      </c>
      <c r="AN91" t="str">
        <f>'CBB ESPN'!AK91</f>
        <v/>
      </c>
      <c r="AO91" t="str">
        <f>'CBB ESPN'!AL91</f>
        <v/>
      </c>
      <c r="AQ91" s="13" t="str">
        <f t="shared" si="55"/>
        <v/>
      </c>
      <c r="AR91" s="13" t="str">
        <f t="shared" si="56"/>
        <v/>
      </c>
      <c r="AS91" s="135" t="str">
        <f t="shared" si="57"/>
        <v/>
      </c>
      <c r="AT91" s="138" t="str">
        <f t="shared" si="58"/>
        <v/>
      </c>
      <c r="AU91" s="13" t="str">
        <f t="shared" si="59"/>
        <v/>
      </c>
      <c r="AV91" s="13" t="str">
        <f t="shared" si="60"/>
        <v/>
      </c>
      <c r="AW91" s="13" t="str">
        <f t="shared" si="61"/>
        <v/>
      </c>
      <c r="AX91" s="13" t="str">
        <f t="shared" si="42"/>
        <v/>
      </c>
      <c r="AY91" s="13" t="str">
        <f t="shared" si="43"/>
        <v/>
      </c>
      <c r="AZ91" t="str">
        <f>'CBB ESPN'!AU91</f>
        <v/>
      </c>
      <c r="BA91" t="str">
        <f>'CBB ESPN'!AS91</f>
        <v/>
      </c>
      <c r="BB91" t="str">
        <f>'CBB ESPN'!AT91</f>
        <v/>
      </c>
      <c r="BD91" s="13" t="str">
        <f t="shared" si="62"/>
        <v/>
      </c>
      <c r="BE91" s="13" t="str">
        <f t="shared" si="63"/>
        <v/>
      </c>
      <c r="BF91" s="135" t="str">
        <f t="shared" si="64"/>
        <v/>
      </c>
      <c r="BG91" s="138" t="str">
        <f t="shared" si="65"/>
        <v/>
      </c>
      <c r="BH91" s="13" t="str">
        <f t="shared" si="66"/>
        <v/>
      </c>
      <c r="BI91" s="13" t="str">
        <f t="shared" si="68"/>
        <v/>
      </c>
      <c r="BJ91" s="13" t="str">
        <f t="shared" si="67"/>
        <v/>
      </c>
      <c r="BK91" s="13" t="str">
        <f t="shared" si="44"/>
        <v/>
      </c>
      <c r="BL91" s="13" t="str">
        <f t="shared" si="45"/>
        <v/>
      </c>
      <c r="BM91" t="str">
        <f>'CBB ESPN'!BC91</f>
        <v/>
      </c>
      <c r="BN91" t="str">
        <f>'CBB ESPN'!BA91</f>
        <v/>
      </c>
      <c r="BO91" t="str">
        <f>'CBB ESPN'!BB91</f>
        <v/>
      </c>
    </row>
    <row r="92" spans="1:67">
      <c r="A92" t="str">
        <f>'CBB ESPN'!M92</f>
        <v>Eastern Michigan</v>
      </c>
      <c r="B92" t="s">
        <v>259</v>
      </c>
      <c r="C92">
        <v>109</v>
      </c>
      <c r="E92">
        <f>IF(ISERROR(INDEX($B$4:$B$999,MATCH('CBB ESPN'!S91,'CBB Games'!$A$4:$A$999,0)))*1=1,"",INDEX('CBB Games'!$B$4:$B$999,MATCH('CBB ESPN'!S91,'CBB Games'!$A$4:$A$999,0)))</f>
        <v>0</v>
      </c>
      <c r="F92">
        <f>IF(ISERROR(INDEX($B$4:$B$999,MATCH('CBB ESPN'!T91,'CBB Games'!$A$4:$A$999,0)))*1=1,"",INDEX('CBB Games'!$B$4:$B$999,MATCH('CBB ESPN'!T91,'CBB Games'!$A$4:$A$999,0)))</f>
        <v>0</v>
      </c>
      <c r="G92" t="s">
        <v>62</v>
      </c>
      <c r="H92">
        <f>IF(ISERROR(INDEX($C$4:$C$999,MATCH('CBB ESPN'!S91,'CBB Games'!$A$4:$A$999,0)))*1=1,"",INDEX('CBB Games'!$C$4:$C$999,MATCH('CBB ESPN'!S91,'CBB Games'!$A$4:$A$999,0)))</f>
        <v>0</v>
      </c>
      <c r="I92">
        <f>IF(ISERROR(INDEX($C$4:$C$999,MATCH('CBB ESPN'!T91,'CBB Games'!$A$4:$A$999,0)))*1=1,"",INDEX('CBB Games'!$C$4:$C$999,MATCH('CBB ESPN'!T91,'CBB Games'!$A$4:$A$999,0)))</f>
        <v>0</v>
      </c>
      <c r="K92">
        <f>IF('CBB ESPN'!$AA91="Flip",'CBB Games'!F92,'CBB Games'!E92)</f>
        <v>0</v>
      </c>
      <c r="L92">
        <f>IF('CBB ESPN'!$AA91="Flip",'CBB Games'!E92,'CBB Games'!F92)</f>
        <v>0</v>
      </c>
      <c r="N92">
        <f>IF('CBB ESPN'!$AA91="Flip",'CBB Games'!I92,'CBB Games'!H92)</f>
        <v>0</v>
      </c>
      <c r="O92">
        <f>IF('CBB ESPN'!$AA91="Flip",'CBB Games'!H92,'CBB Games'!I92)</f>
        <v>0</v>
      </c>
      <c r="Q92" t="str">
        <f t="shared" si="46"/>
        <v>0 v 0</v>
      </c>
      <c r="S92" t="str">
        <f t="shared" si="47"/>
        <v>0 v 0</v>
      </c>
      <c r="T92" s="13" t="s">
        <v>62</v>
      </c>
      <c r="V92" s="136" t="str">
        <f>IF(ISNUMBER(SEARCH('CBB Games'!$V$3,'CBB ESPN'!Y91)),"InPlay","")</f>
        <v/>
      </c>
      <c r="W92" s="13" t="str">
        <f>IF($V92="","",'CBB ESPN'!Z91)</f>
        <v/>
      </c>
      <c r="X92" s="135" t="str">
        <f>IF('CBB ESPN'!$Y91="Y",'CBB ESPN'!U91,"")</f>
        <v/>
      </c>
      <c r="Y92" s="137" t="str">
        <f>IF('CBB ESPN'!$Y91="Y",'CBB Games'!Q92,"")</f>
        <v/>
      </c>
      <c r="Z92" s="13" t="str">
        <f t="shared" si="69"/>
        <v/>
      </c>
      <c r="AA92" s="13" t="str">
        <f>IF('CBB ESPN'!$Y91="Y",'CBB Games'!S92,"")</f>
        <v/>
      </c>
      <c r="AB92" s="13" t="str">
        <f t="shared" si="70"/>
        <v/>
      </c>
      <c r="AD92" s="13" t="str">
        <f t="shared" si="48"/>
        <v/>
      </c>
      <c r="AE92" s="13" t="str">
        <f t="shared" si="49"/>
        <v/>
      </c>
      <c r="AF92" s="135" t="str">
        <f t="shared" si="50"/>
        <v/>
      </c>
      <c r="AG92" s="137" t="str">
        <f t="shared" si="51"/>
        <v/>
      </c>
      <c r="AH92" s="13" t="str">
        <f t="shared" si="52"/>
        <v/>
      </c>
      <c r="AI92" s="13" t="str">
        <f t="shared" si="53"/>
        <v/>
      </c>
      <c r="AJ92" s="13" t="str">
        <f t="shared" si="54"/>
        <v/>
      </c>
      <c r="AK92" s="13" t="str">
        <f t="shared" si="40"/>
        <v/>
      </c>
      <c r="AL92" s="13" t="str">
        <f t="shared" si="41"/>
        <v/>
      </c>
      <c r="AM92" t="str">
        <f>'CBB ESPN'!AM92</f>
        <v/>
      </c>
      <c r="AN92" t="str">
        <f>'CBB ESPN'!AK92</f>
        <v/>
      </c>
      <c r="AO92" t="str">
        <f>'CBB ESPN'!AL92</f>
        <v/>
      </c>
      <c r="AQ92" s="13" t="str">
        <f t="shared" si="55"/>
        <v/>
      </c>
      <c r="AR92" s="13" t="str">
        <f t="shared" si="56"/>
        <v/>
      </c>
      <c r="AS92" s="135" t="str">
        <f t="shared" si="57"/>
        <v/>
      </c>
      <c r="AT92" s="138" t="str">
        <f t="shared" si="58"/>
        <v/>
      </c>
      <c r="AU92" s="13" t="str">
        <f t="shared" si="59"/>
        <v/>
      </c>
      <c r="AV92" s="13" t="str">
        <f t="shared" si="60"/>
        <v/>
      </c>
      <c r="AW92" s="13" t="str">
        <f t="shared" si="61"/>
        <v/>
      </c>
      <c r="AX92" s="13" t="str">
        <f t="shared" si="42"/>
        <v/>
      </c>
      <c r="AY92" s="13" t="str">
        <f t="shared" si="43"/>
        <v/>
      </c>
      <c r="AZ92" t="str">
        <f>'CBB ESPN'!AU92</f>
        <v/>
      </c>
      <c r="BA92" t="str">
        <f>'CBB ESPN'!AS92</f>
        <v/>
      </c>
      <c r="BB92" t="str">
        <f>'CBB ESPN'!AT92</f>
        <v/>
      </c>
      <c r="BD92" s="13" t="str">
        <f t="shared" si="62"/>
        <v/>
      </c>
      <c r="BE92" s="13" t="str">
        <f t="shared" si="63"/>
        <v/>
      </c>
      <c r="BF92" s="135" t="str">
        <f t="shared" si="64"/>
        <v/>
      </c>
      <c r="BG92" s="138" t="str">
        <f t="shared" si="65"/>
        <v/>
      </c>
      <c r="BH92" s="13" t="str">
        <f t="shared" si="66"/>
        <v/>
      </c>
      <c r="BI92" s="13" t="str">
        <f t="shared" si="68"/>
        <v/>
      </c>
      <c r="BJ92" s="13" t="str">
        <f t="shared" si="67"/>
        <v/>
      </c>
      <c r="BK92" s="13" t="str">
        <f t="shared" si="44"/>
        <v/>
      </c>
      <c r="BL92" s="13" t="str">
        <f t="shared" si="45"/>
        <v/>
      </c>
      <c r="BM92" t="str">
        <f>'CBB ESPN'!BC92</f>
        <v/>
      </c>
      <c r="BN92" t="str">
        <f>'CBB ESPN'!BA92</f>
        <v/>
      </c>
      <c r="BO92" t="str">
        <f>'CBB ESPN'!BB92</f>
        <v/>
      </c>
    </row>
    <row r="93" spans="1:67">
      <c r="A93" t="str">
        <f>'CBB ESPN'!M93</f>
        <v>Eastern Washington</v>
      </c>
      <c r="B93" t="s">
        <v>935</v>
      </c>
      <c r="C93">
        <v>111</v>
      </c>
      <c r="E93">
        <f>IF(ISERROR(INDEX($B$4:$B$999,MATCH('CBB ESPN'!S92,'CBB Games'!$A$4:$A$999,0)))*1=1,"",INDEX('CBB Games'!$B$4:$B$999,MATCH('CBB ESPN'!S92,'CBB Games'!$A$4:$A$999,0)))</f>
        <v>0</v>
      </c>
      <c r="F93">
        <f>IF(ISERROR(INDEX($B$4:$B$999,MATCH('CBB ESPN'!T92,'CBB Games'!$A$4:$A$999,0)))*1=1,"",INDEX('CBB Games'!$B$4:$B$999,MATCH('CBB ESPN'!T92,'CBB Games'!$A$4:$A$999,0)))</f>
        <v>0</v>
      </c>
      <c r="G93" t="s">
        <v>62</v>
      </c>
      <c r="H93">
        <f>IF(ISERROR(INDEX($C$4:$C$999,MATCH('CBB ESPN'!S92,'CBB Games'!$A$4:$A$999,0)))*1=1,"",INDEX('CBB Games'!$C$4:$C$999,MATCH('CBB ESPN'!S92,'CBB Games'!$A$4:$A$999,0)))</f>
        <v>0</v>
      </c>
      <c r="I93">
        <f>IF(ISERROR(INDEX($C$4:$C$999,MATCH('CBB ESPN'!T92,'CBB Games'!$A$4:$A$999,0)))*1=1,"",INDEX('CBB Games'!$C$4:$C$999,MATCH('CBB ESPN'!T92,'CBB Games'!$A$4:$A$999,0)))</f>
        <v>0</v>
      </c>
      <c r="K93">
        <f>IF('CBB ESPN'!$AA92="Flip",'CBB Games'!F93,'CBB Games'!E93)</f>
        <v>0</v>
      </c>
      <c r="L93">
        <f>IF('CBB ESPN'!$AA92="Flip",'CBB Games'!E93,'CBB Games'!F93)</f>
        <v>0</v>
      </c>
      <c r="N93">
        <f>IF('CBB ESPN'!$AA92="Flip",'CBB Games'!I93,'CBB Games'!H93)</f>
        <v>0</v>
      </c>
      <c r="O93">
        <f>IF('CBB ESPN'!$AA92="Flip",'CBB Games'!H93,'CBB Games'!I93)</f>
        <v>0</v>
      </c>
      <c r="Q93" t="str">
        <f t="shared" si="46"/>
        <v>0 v 0</v>
      </c>
      <c r="S93" t="str">
        <f t="shared" si="47"/>
        <v>0 v 0</v>
      </c>
      <c r="T93" s="13" t="s">
        <v>62</v>
      </c>
      <c r="V93" s="136" t="str">
        <f>IF(ISNUMBER(SEARCH('CBB Games'!$V$3,'CBB ESPN'!Y92)),"InPlay","")</f>
        <v/>
      </c>
      <c r="W93" s="13" t="str">
        <f>IF($V93="","",'CBB ESPN'!Z92)</f>
        <v/>
      </c>
      <c r="X93" s="135" t="str">
        <f>IF('CBB ESPN'!$Y92="Y",'CBB ESPN'!U92,"")</f>
        <v/>
      </c>
      <c r="Y93" s="137" t="str">
        <f>IF('CBB ESPN'!$Y92="Y",'CBB Games'!Q93,"")</f>
        <v/>
      </c>
      <c r="Z93" s="13" t="str">
        <f t="shared" si="69"/>
        <v/>
      </c>
      <c r="AA93" s="13" t="str">
        <f>IF('CBB ESPN'!$Y92="Y",'CBB Games'!S93,"")</f>
        <v/>
      </c>
      <c r="AB93" s="13" t="str">
        <f t="shared" si="70"/>
        <v/>
      </c>
      <c r="AD93" s="13" t="str">
        <f t="shared" si="48"/>
        <v/>
      </c>
      <c r="AE93" s="13" t="str">
        <f t="shared" si="49"/>
        <v/>
      </c>
      <c r="AF93" s="135" t="str">
        <f t="shared" si="50"/>
        <v/>
      </c>
      <c r="AG93" s="137" t="str">
        <f t="shared" si="51"/>
        <v/>
      </c>
      <c r="AH93" s="13" t="str">
        <f t="shared" si="52"/>
        <v/>
      </c>
      <c r="AI93" s="13" t="str">
        <f t="shared" si="53"/>
        <v/>
      </c>
      <c r="AJ93" s="13" t="str">
        <f t="shared" si="54"/>
        <v/>
      </c>
      <c r="AK93" s="13" t="str">
        <f t="shared" si="40"/>
        <v/>
      </c>
      <c r="AL93" s="13" t="str">
        <f t="shared" si="41"/>
        <v/>
      </c>
      <c r="AM93" t="str">
        <f>'CBB ESPN'!AM93</f>
        <v/>
      </c>
      <c r="AN93" t="str">
        <f>'CBB ESPN'!AK93</f>
        <v/>
      </c>
      <c r="AO93" t="str">
        <f>'CBB ESPN'!AL93</f>
        <v/>
      </c>
      <c r="AQ93" s="13" t="str">
        <f t="shared" si="55"/>
        <v/>
      </c>
      <c r="AR93" s="13" t="str">
        <f t="shared" si="56"/>
        <v/>
      </c>
      <c r="AS93" s="135" t="str">
        <f t="shared" si="57"/>
        <v/>
      </c>
      <c r="AT93" s="138" t="str">
        <f t="shared" si="58"/>
        <v/>
      </c>
      <c r="AU93" s="13" t="str">
        <f t="shared" si="59"/>
        <v/>
      </c>
      <c r="AV93" s="13" t="str">
        <f t="shared" si="60"/>
        <v/>
      </c>
      <c r="AW93" s="13" t="str">
        <f t="shared" si="61"/>
        <v/>
      </c>
      <c r="AX93" s="13" t="str">
        <f t="shared" si="42"/>
        <v/>
      </c>
      <c r="AY93" s="13" t="str">
        <f t="shared" si="43"/>
        <v/>
      </c>
      <c r="AZ93" t="str">
        <f>'CBB ESPN'!AU93</f>
        <v/>
      </c>
      <c r="BA93" t="str">
        <f>'CBB ESPN'!AS93</f>
        <v/>
      </c>
      <c r="BB93" t="str">
        <f>'CBB ESPN'!AT93</f>
        <v/>
      </c>
      <c r="BD93" s="13" t="str">
        <f t="shared" si="62"/>
        <v/>
      </c>
      <c r="BE93" s="13" t="str">
        <f t="shared" si="63"/>
        <v/>
      </c>
      <c r="BF93" s="135" t="str">
        <f t="shared" si="64"/>
        <v/>
      </c>
      <c r="BG93" s="138" t="str">
        <f t="shared" si="65"/>
        <v/>
      </c>
      <c r="BH93" s="13" t="str">
        <f t="shared" si="66"/>
        <v/>
      </c>
      <c r="BI93" s="13" t="str">
        <f t="shared" si="68"/>
        <v/>
      </c>
      <c r="BJ93" s="13" t="str">
        <f t="shared" si="67"/>
        <v/>
      </c>
      <c r="BK93" s="13" t="str">
        <f t="shared" si="44"/>
        <v/>
      </c>
      <c r="BL93" s="13" t="str">
        <f t="shared" si="45"/>
        <v/>
      </c>
      <c r="BM93" t="str">
        <f>'CBB ESPN'!BC93</f>
        <v/>
      </c>
      <c r="BN93" t="str">
        <f>'CBB ESPN'!BA93</f>
        <v/>
      </c>
      <c r="BO93" t="str">
        <f>'CBB ESPN'!BB93</f>
        <v/>
      </c>
    </row>
    <row r="94" spans="1:67">
      <c r="A94" t="str">
        <f>'CBB ESPN'!M94</f>
        <v>Elon</v>
      </c>
      <c r="B94" t="s">
        <v>972</v>
      </c>
      <c r="C94">
        <v>113</v>
      </c>
      <c r="E94">
        <f>IF(ISERROR(INDEX($B$4:$B$999,MATCH('CBB ESPN'!S93,'CBB Games'!$A$4:$A$999,0)))*1=1,"",INDEX('CBB Games'!$B$4:$B$999,MATCH('CBB ESPN'!S93,'CBB Games'!$A$4:$A$999,0)))</f>
        <v>0</v>
      </c>
      <c r="F94">
        <f>IF(ISERROR(INDEX($B$4:$B$999,MATCH('CBB ESPN'!T93,'CBB Games'!$A$4:$A$999,0)))*1=1,"",INDEX('CBB Games'!$B$4:$B$999,MATCH('CBB ESPN'!T93,'CBB Games'!$A$4:$A$999,0)))</f>
        <v>0</v>
      </c>
      <c r="G94" t="s">
        <v>62</v>
      </c>
      <c r="H94">
        <f>IF(ISERROR(INDEX($C$4:$C$999,MATCH('CBB ESPN'!S93,'CBB Games'!$A$4:$A$999,0)))*1=1,"",INDEX('CBB Games'!$C$4:$C$999,MATCH('CBB ESPN'!S93,'CBB Games'!$A$4:$A$999,0)))</f>
        <v>0</v>
      </c>
      <c r="I94">
        <f>IF(ISERROR(INDEX($C$4:$C$999,MATCH('CBB ESPN'!T93,'CBB Games'!$A$4:$A$999,0)))*1=1,"",INDEX('CBB Games'!$C$4:$C$999,MATCH('CBB ESPN'!T93,'CBB Games'!$A$4:$A$999,0)))</f>
        <v>0</v>
      </c>
      <c r="K94">
        <f>IF('CBB ESPN'!$AA93="Flip",'CBB Games'!F94,'CBB Games'!E94)</f>
        <v>0</v>
      </c>
      <c r="L94">
        <f>IF('CBB ESPN'!$AA93="Flip",'CBB Games'!E94,'CBB Games'!F94)</f>
        <v>0</v>
      </c>
      <c r="N94">
        <f>IF('CBB ESPN'!$AA93="Flip",'CBB Games'!I94,'CBB Games'!H94)</f>
        <v>0</v>
      </c>
      <c r="O94">
        <f>IF('CBB ESPN'!$AA93="Flip",'CBB Games'!H94,'CBB Games'!I94)</f>
        <v>0</v>
      </c>
      <c r="Q94" t="str">
        <f t="shared" si="46"/>
        <v>0 v 0</v>
      </c>
      <c r="S94" t="str">
        <f t="shared" si="47"/>
        <v>0 v 0</v>
      </c>
      <c r="T94" s="13" t="s">
        <v>62</v>
      </c>
      <c r="V94" s="136" t="str">
        <f>IF(ISNUMBER(SEARCH('CBB Games'!$V$3,'CBB ESPN'!Y93)),"InPlay","")</f>
        <v/>
      </c>
      <c r="W94" s="13" t="str">
        <f>IF($V94="","",'CBB ESPN'!Z93)</f>
        <v/>
      </c>
      <c r="X94" s="135" t="str">
        <f>IF('CBB ESPN'!$Y93="Y",'CBB ESPN'!U93,"")</f>
        <v/>
      </c>
      <c r="Y94" s="137" t="str">
        <f>IF('CBB ESPN'!$Y93="Y",'CBB Games'!Q94,"")</f>
        <v/>
      </c>
      <c r="Z94" s="13" t="str">
        <f t="shared" si="69"/>
        <v/>
      </c>
      <c r="AA94" s="13" t="str">
        <f>IF('CBB ESPN'!$Y93="Y",'CBB Games'!S94,"")</f>
        <v/>
      </c>
      <c r="AB94" s="13" t="str">
        <f t="shared" si="70"/>
        <v/>
      </c>
      <c r="AD94" s="13" t="str">
        <f t="shared" si="48"/>
        <v/>
      </c>
      <c r="AE94" s="13" t="str">
        <f t="shared" si="49"/>
        <v/>
      </c>
      <c r="AF94" s="135" t="str">
        <f t="shared" si="50"/>
        <v/>
      </c>
      <c r="AG94" s="137" t="str">
        <f t="shared" si="51"/>
        <v/>
      </c>
      <c r="AH94" s="13" t="str">
        <f t="shared" si="52"/>
        <v/>
      </c>
      <c r="AI94" s="13" t="str">
        <f t="shared" si="53"/>
        <v/>
      </c>
      <c r="AJ94" s="13" t="str">
        <f t="shared" si="54"/>
        <v/>
      </c>
      <c r="AK94" s="13" t="str">
        <f t="shared" si="40"/>
        <v/>
      </c>
      <c r="AL94" s="13" t="str">
        <f t="shared" si="41"/>
        <v/>
      </c>
      <c r="AM94" t="str">
        <f>'CBB ESPN'!AM94</f>
        <v/>
      </c>
      <c r="AN94" t="str">
        <f>'CBB ESPN'!AK94</f>
        <v/>
      </c>
      <c r="AO94" t="str">
        <f>'CBB ESPN'!AL94</f>
        <v/>
      </c>
      <c r="AQ94" s="13" t="str">
        <f t="shared" si="55"/>
        <v/>
      </c>
      <c r="AR94" s="13" t="str">
        <f t="shared" si="56"/>
        <v/>
      </c>
      <c r="AS94" s="135" t="str">
        <f t="shared" si="57"/>
        <v/>
      </c>
      <c r="AT94" s="138" t="str">
        <f t="shared" si="58"/>
        <v/>
      </c>
      <c r="AU94" s="13" t="str">
        <f t="shared" si="59"/>
        <v/>
      </c>
      <c r="AV94" s="13" t="str">
        <f t="shared" si="60"/>
        <v/>
      </c>
      <c r="AW94" s="13" t="str">
        <f t="shared" si="61"/>
        <v/>
      </c>
      <c r="AX94" s="13" t="str">
        <f t="shared" si="42"/>
        <v/>
      </c>
      <c r="AY94" s="13" t="str">
        <f t="shared" si="43"/>
        <v/>
      </c>
      <c r="AZ94" t="str">
        <f>'CBB ESPN'!AU94</f>
        <v/>
      </c>
      <c r="BA94" t="str">
        <f>'CBB ESPN'!AS94</f>
        <v/>
      </c>
      <c r="BB94" t="str">
        <f>'CBB ESPN'!AT94</f>
        <v/>
      </c>
      <c r="BD94" s="13" t="str">
        <f t="shared" si="62"/>
        <v/>
      </c>
      <c r="BE94" s="13" t="str">
        <f t="shared" si="63"/>
        <v/>
      </c>
      <c r="BF94" s="135" t="str">
        <f t="shared" si="64"/>
        <v/>
      </c>
      <c r="BG94" s="138" t="str">
        <f t="shared" si="65"/>
        <v/>
      </c>
      <c r="BH94" s="13" t="str">
        <f t="shared" si="66"/>
        <v/>
      </c>
      <c r="BI94" s="13" t="str">
        <f t="shared" si="68"/>
        <v/>
      </c>
      <c r="BJ94" s="13" t="str">
        <f t="shared" si="67"/>
        <v/>
      </c>
      <c r="BK94" s="13" t="str">
        <f t="shared" si="44"/>
        <v/>
      </c>
      <c r="BL94" s="13" t="str">
        <f t="shared" si="45"/>
        <v/>
      </c>
      <c r="BM94" t="str">
        <f>'CBB ESPN'!BC94</f>
        <v/>
      </c>
      <c r="BN94" t="str">
        <f>'CBB ESPN'!BA94</f>
        <v/>
      </c>
      <c r="BO94" t="str">
        <f>'CBB ESPN'!BB94</f>
        <v/>
      </c>
    </row>
    <row r="95" spans="1:67">
      <c r="A95" t="str">
        <f>'CBB ESPN'!M95</f>
        <v>Evansville</v>
      </c>
      <c r="B95" t="s">
        <v>920</v>
      </c>
      <c r="C95">
        <v>112</v>
      </c>
      <c r="E95">
        <f>IF(ISERROR(INDEX($B$4:$B$999,MATCH('CBB ESPN'!S94,'CBB Games'!$A$4:$A$999,0)))*1=1,"",INDEX('CBB Games'!$B$4:$B$999,MATCH('CBB ESPN'!S94,'CBB Games'!$A$4:$A$999,0)))</f>
        <v>0</v>
      </c>
      <c r="F95">
        <f>IF(ISERROR(INDEX($B$4:$B$999,MATCH('CBB ESPN'!T94,'CBB Games'!$A$4:$A$999,0)))*1=1,"",INDEX('CBB Games'!$B$4:$B$999,MATCH('CBB ESPN'!T94,'CBB Games'!$A$4:$A$999,0)))</f>
        <v>0</v>
      </c>
      <c r="G95" t="s">
        <v>62</v>
      </c>
      <c r="H95">
        <f>IF(ISERROR(INDEX($C$4:$C$999,MATCH('CBB ESPN'!S94,'CBB Games'!$A$4:$A$999,0)))*1=1,"",INDEX('CBB Games'!$C$4:$C$999,MATCH('CBB ESPN'!S94,'CBB Games'!$A$4:$A$999,0)))</f>
        <v>0</v>
      </c>
      <c r="I95">
        <f>IF(ISERROR(INDEX($C$4:$C$999,MATCH('CBB ESPN'!T94,'CBB Games'!$A$4:$A$999,0)))*1=1,"",INDEX('CBB Games'!$C$4:$C$999,MATCH('CBB ESPN'!T94,'CBB Games'!$A$4:$A$999,0)))</f>
        <v>0</v>
      </c>
      <c r="K95">
        <f>IF('CBB ESPN'!$AA94="Flip",'CBB Games'!F95,'CBB Games'!E95)</f>
        <v>0</v>
      </c>
      <c r="L95">
        <f>IF('CBB ESPN'!$AA94="Flip",'CBB Games'!E95,'CBB Games'!F95)</f>
        <v>0</v>
      </c>
      <c r="N95">
        <f>IF('CBB ESPN'!$AA94="Flip",'CBB Games'!I95,'CBB Games'!H95)</f>
        <v>0</v>
      </c>
      <c r="O95">
        <f>IF('CBB ESPN'!$AA94="Flip",'CBB Games'!H95,'CBB Games'!I95)</f>
        <v>0</v>
      </c>
      <c r="Q95" t="str">
        <f t="shared" si="46"/>
        <v>0 v 0</v>
      </c>
      <c r="S95" t="str">
        <f t="shared" si="47"/>
        <v>0 v 0</v>
      </c>
      <c r="T95" s="13" t="s">
        <v>62</v>
      </c>
      <c r="V95" s="136" t="str">
        <f>IF(ISNUMBER(SEARCH('CBB Games'!$V$3,'CBB ESPN'!Y94)),"InPlay","")</f>
        <v/>
      </c>
      <c r="W95" s="13" t="str">
        <f>IF($V95="","",'CBB ESPN'!Z94)</f>
        <v/>
      </c>
      <c r="X95" s="135" t="str">
        <f>IF('CBB ESPN'!$Y94="Y",'CBB ESPN'!U94,"")</f>
        <v/>
      </c>
      <c r="Y95" s="137" t="str">
        <f>IF('CBB ESPN'!$Y94="Y",'CBB Games'!Q95,"")</f>
        <v/>
      </c>
      <c r="Z95" s="13" t="str">
        <f t="shared" si="69"/>
        <v/>
      </c>
      <c r="AA95" s="13" t="str">
        <f>IF('CBB ESPN'!$Y94="Y",'CBB Games'!S95,"")</f>
        <v/>
      </c>
      <c r="AB95" s="13" t="str">
        <f t="shared" si="70"/>
        <v/>
      </c>
      <c r="AD95" s="13" t="str">
        <f t="shared" si="48"/>
        <v/>
      </c>
      <c r="AE95" s="13" t="str">
        <f t="shared" si="49"/>
        <v/>
      </c>
      <c r="AF95" s="135" t="str">
        <f t="shared" si="50"/>
        <v/>
      </c>
      <c r="AG95" s="137" t="str">
        <f t="shared" si="51"/>
        <v/>
      </c>
      <c r="AH95" s="13" t="str">
        <f t="shared" si="52"/>
        <v/>
      </c>
      <c r="AI95" s="13" t="str">
        <f t="shared" si="53"/>
        <v/>
      </c>
      <c r="AJ95" s="13" t="str">
        <f t="shared" si="54"/>
        <v/>
      </c>
      <c r="AK95" s="13" t="str">
        <f t="shared" si="40"/>
        <v/>
      </c>
      <c r="AL95" s="13" t="str">
        <f t="shared" si="41"/>
        <v/>
      </c>
      <c r="AM95" t="str">
        <f>'CBB ESPN'!AM95</f>
        <v/>
      </c>
      <c r="AN95" t="str">
        <f>'CBB ESPN'!AK95</f>
        <v/>
      </c>
      <c r="AO95" t="str">
        <f>'CBB ESPN'!AL95</f>
        <v/>
      </c>
      <c r="AQ95" s="13" t="str">
        <f t="shared" si="55"/>
        <v/>
      </c>
      <c r="AR95" s="13" t="str">
        <f t="shared" si="56"/>
        <v/>
      </c>
      <c r="AS95" s="135" t="str">
        <f t="shared" si="57"/>
        <v/>
      </c>
      <c r="AT95" s="138" t="str">
        <f t="shared" si="58"/>
        <v/>
      </c>
      <c r="AU95" s="13" t="str">
        <f t="shared" si="59"/>
        <v/>
      </c>
      <c r="AV95" s="13" t="str">
        <f t="shared" si="60"/>
        <v/>
      </c>
      <c r="AW95" s="13" t="str">
        <f t="shared" si="61"/>
        <v/>
      </c>
      <c r="AX95" s="13" t="str">
        <f t="shared" si="42"/>
        <v/>
      </c>
      <c r="AY95" s="13" t="str">
        <f t="shared" si="43"/>
        <v/>
      </c>
      <c r="AZ95" t="str">
        <f>'CBB ESPN'!AU95</f>
        <v/>
      </c>
      <c r="BA95" t="str">
        <f>'CBB ESPN'!AS95</f>
        <v/>
      </c>
      <c r="BB95" t="str">
        <f>'CBB ESPN'!AT95</f>
        <v/>
      </c>
      <c r="BD95" s="13" t="str">
        <f t="shared" si="62"/>
        <v/>
      </c>
      <c r="BE95" s="13" t="str">
        <f t="shared" si="63"/>
        <v/>
      </c>
      <c r="BF95" s="135" t="str">
        <f t="shared" si="64"/>
        <v/>
      </c>
      <c r="BG95" s="138" t="str">
        <f t="shared" si="65"/>
        <v/>
      </c>
      <c r="BH95" s="13" t="str">
        <f t="shared" si="66"/>
        <v/>
      </c>
      <c r="BI95" s="13" t="str">
        <f t="shared" si="68"/>
        <v/>
      </c>
      <c r="BJ95" s="13" t="str">
        <f t="shared" si="67"/>
        <v/>
      </c>
      <c r="BK95" s="13" t="str">
        <f t="shared" si="44"/>
        <v/>
      </c>
      <c r="BL95" s="13" t="str">
        <f t="shared" si="45"/>
        <v/>
      </c>
      <c r="BM95" t="str">
        <f>'CBB ESPN'!BC95</f>
        <v/>
      </c>
      <c r="BN95" t="str">
        <f>'CBB ESPN'!BA95</f>
        <v/>
      </c>
      <c r="BO95" t="str">
        <f>'CBB ESPN'!BB95</f>
        <v/>
      </c>
    </row>
    <row r="96" spans="1:67">
      <c r="A96" t="str">
        <f>'CBB ESPN'!M96</f>
        <v>Fairfield</v>
      </c>
      <c r="B96" t="s">
        <v>518</v>
      </c>
      <c r="C96">
        <v>123</v>
      </c>
      <c r="E96">
        <f>IF(ISERROR(INDEX($B$4:$B$999,MATCH('CBB ESPN'!S95,'CBB Games'!$A$4:$A$999,0)))*1=1,"",INDEX('CBB Games'!$B$4:$B$999,MATCH('CBB ESPN'!S95,'CBB Games'!$A$4:$A$999,0)))</f>
        <v>0</v>
      </c>
      <c r="F96">
        <f>IF(ISERROR(INDEX($B$4:$B$999,MATCH('CBB ESPN'!T95,'CBB Games'!$A$4:$A$999,0)))*1=1,"",INDEX('CBB Games'!$B$4:$B$999,MATCH('CBB ESPN'!T95,'CBB Games'!$A$4:$A$999,0)))</f>
        <v>0</v>
      </c>
      <c r="G96" t="s">
        <v>62</v>
      </c>
      <c r="H96">
        <f>IF(ISERROR(INDEX($C$4:$C$999,MATCH('CBB ESPN'!S95,'CBB Games'!$A$4:$A$999,0)))*1=1,"",INDEX('CBB Games'!$C$4:$C$999,MATCH('CBB ESPN'!S95,'CBB Games'!$A$4:$A$999,0)))</f>
        <v>0</v>
      </c>
      <c r="I96">
        <f>IF(ISERROR(INDEX($C$4:$C$999,MATCH('CBB ESPN'!T95,'CBB Games'!$A$4:$A$999,0)))*1=1,"",INDEX('CBB Games'!$C$4:$C$999,MATCH('CBB ESPN'!T95,'CBB Games'!$A$4:$A$999,0)))</f>
        <v>0</v>
      </c>
      <c r="K96">
        <f>IF('CBB ESPN'!$AA95="Flip",'CBB Games'!F96,'CBB Games'!E96)</f>
        <v>0</v>
      </c>
      <c r="L96">
        <f>IF('CBB ESPN'!$AA95="Flip",'CBB Games'!E96,'CBB Games'!F96)</f>
        <v>0</v>
      </c>
      <c r="N96">
        <f>IF('CBB ESPN'!$AA95="Flip",'CBB Games'!I96,'CBB Games'!H96)</f>
        <v>0</v>
      </c>
      <c r="O96">
        <f>IF('CBB ESPN'!$AA95="Flip",'CBB Games'!H96,'CBB Games'!I96)</f>
        <v>0</v>
      </c>
      <c r="Q96" t="str">
        <f t="shared" si="46"/>
        <v>0 v 0</v>
      </c>
      <c r="S96" t="str">
        <f t="shared" si="47"/>
        <v>0 v 0</v>
      </c>
      <c r="T96" s="13" t="s">
        <v>62</v>
      </c>
      <c r="V96" s="136" t="str">
        <f>IF(ISNUMBER(SEARCH('CBB Games'!$V$3,'CBB ESPN'!Y95)),"InPlay","")</f>
        <v/>
      </c>
      <c r="W96" s="13" t="str">
        <f>IF($V96="","",'CBB ESPN'!Z95)</f>
        <v/>
      </c>
      <c r="X96" s="135" t="str">
        <f>IF('CBB ESPN'!$Y95="Y",'CBB ESPN'!U95,"")</f>
        <v/>
      </c>
      <c r="Y96" s="137" t="str">
        <f>IF('CBB ESPN'!$Y95="Y",'CBB Games'!Q96,"")</f>
        <v/>
      </c>
      <c r="Z96" s="13" t="str">
        <f t="shared" si="69"/>
        <v/>
      </c>
      <c r="AA96" s="13" t="str">
        <f>IF('CBB ESPN'!$Y95="Y",'CBB Games'!S96,"")</f>
        <v/>
      </c>
      <c r="AB96" s="13" t="str">
        <f t="shared" si="70"/>
        <v/>
      </c>
      <c r="AD96" s="13" t="str">
        <f t="shared" si="48"/>
        <v/>
      </c>
      <c r="AE96" s="13" t="str">
        <f t="shared" si="49"/>
        <v/>
      </c>
      <c r="AF96" s="135" t="str">
        <f t="shared" si="50"/>
        <v/>
      </c>
      <c r="AG96" s="137" t="str">
        <f t="shared" si="51"/>
        <v/>
      </c>
      <c r="AH96" s="13" t="str">
        <f t="shared" si="52"/>
        <v/>
      </c>
      <c r="AI96" s="13" t="str">
        <f t="shared" si="53"/>
        <v/>
      </c>
      <c r="AJ96" s="13" t="str">
        <f t="shared" si="54"/>
        <v/>
      </c>
      <c r="AK96" s="13" t="str">
        <f t="shared" si="40"/>
        <v/>
      </c>
      <c r="AL96" s="13" t="str">
        <f t="shared" si="41"/>
        <v/>
      </c>
      <c r="AM96" t="str">
        <f>'CBB ESPN'!AM96</f>
        <v/>
      </c>
      <c r="AN96" t="str">
        <f>'CBB ESPN'!AK96</f>
        <v/>
      </c>
      <c r="AO96" t="str">
        <f>'CBB ESPN'!AL96</f>
        <v/>
      </c>
      <c r="AQ96" s="13" t="str">
        <f t="shared" si="55"/>
        <v/>
      </c>
      <c r="AR96" s="13" t="str">
        <f t="shared" si="56"/>
        <v/>
      </c>
      <c r="AS96" s="135" t="str">
        <f t="shared" si="57"/>
        <v/>
      </c>
      <c r="AT96" s="138" t="str">
        <f t="shared" si="58"/>
        <v/>
      </c>
      <c r="AU96" s="13" t="str">
        <f t="shared" si="59"/>
        <v/>
      </c>
      <c r="AV96" s="13" t="str">
        <f t="shared" si="60"/>
        <v/>
      </c>
      <c r="AW96" s="13" t="str">
        <f t="shared" si="61"/>
        <v/>
      </c>
      <c r="AX96" s="13" t="str">
        <f t="shared" si="42"/>
        <v/>
      </c>
      <c r="AY96" s="13" t="str">
        <f t="shared" si="43"/>
        <v/>
      </c>
      <c r="AZ96" t="str">
        <f>'CBB ESPN'!AU96</f>
        <v/>
      </c>
      <c r="BA96" t="str">
        <f>'CBB ESPN'!AS96</f>
        <v/>
      </c>
      <c r="BB96" t="str">
        <f>'CBB ESPN'!AT96</f>
        <v/>
      </c>
      <c r="BD96" s="13" t="str">
        <f t="shared" si="62"/>
        <v/>
      </c>
      <c r="BE96" s="13" t="str">
        <f t="shared" si="63"/>
        <v/>
      </c>
      <c r="BF96" s="135" t="str">
        <f t="shared" si="64"/>
        <v/>
      </c>
      <c r="BG96" s="138" t="str">
        <f t="shared" si="65"/>
        <v/>
      </c>
      <c r="BH96" s="13" t="str">
        <f t="shared" si="66"/>
        <v/>
      </c>
      <c r="BI96" s="13" t="str">
        <f t="shared" si="68"/>
        <v/>
      </c>
      <c r="BJ96" s="13" t="str">
        <f t="shared" si="67"/>
        <v/>
      </c>
      <c r="BK96" s="13" t="str">
        <f t="shared" si="44"/>
        <v/>
      </c>
      <c r="BL96" s="13" t="str">
        <f t="shared" si="45"/>
        <v/>
      </c>
      <c r="BM96" t="str">
        <f>'CBB ESPN'!BC96</f>
        <v/>
      </c>
      <c r="BN96" t="str">
        <f>'CBB ESPN'!BA96</f>
        <v/>
      </c>
      <c r="BO96" t="str">
        <f>'CBB ESPN'!BB96</f>
        <v/>
      </c>
    </row>
    <row r="97" spans="1:67">
      <c r="A97" t="str">
        <f>'CBB ESPN'!M97</f>
        <v>Fairleigh Dickinson</v>
      </c>
      <c r="B97" t="s">
        <v>836</v>
      </c>
      <c r="C97">
        <v>131</v>
      </c>
      <c r="E97">
        <f>IF(ISERROR(INDEX($B$4:$B$999,MATCH('CBB ESPN'!S96,'CBB Games'!$A$4:$A$999,0)))*1=1,"",INDEX('CBB Games'!$B$4:$B$999,MATCH('CBB ESPN'!S96,'CBB Games'!$A$4:$A$999,0)))</f>
        <v>0</v>
      </c>
      <c r="F97">
        <f>IF(ISERROR(INDEX($B$4:$B$999,MATCH('CBB ESPN'!T96,'CBB Games'!$A$4:$A$999,0)))*1=1,"",INDEX('CBB Games'!$B$4:$B$999,MATCH('CBB ESPN'!T96,'CBB Games'!$A$4:$A$999,0)))</f>
        <v>0</v>
      </c>
      <c r="G97" t="s">
        <v>62</v>
      </c>
      <c r="H97">
        <f>IF(ISERROR(INDEX($C$4:$C$999,MATCH('CBB ESPN'!S96,'CBB Games'!$A$4:$A$999,0)))*1=1,"",INDEX('CBB Games'!$C$4:$C$999,MATCH('CBB ESPN'!S96,'CBB Games'!$A$4:$A$999,0)))</f>
        <v>0</v>
      </c>
      <c r="I97">
        <f>IF(ISERROR(INDEX($C$4:$C$999,MATCH('CBB ESPN'!T96,'CBB Games'!$A$4:$A$999,0)))*1=1,"",INDEX('CBB Games'!$C$4:$C$999,MATCH('CBB ESPN'!T96,'CBB Games'!$A$4:$A$999,0)))</f>
        <v>0</v>
      </c>
      <c r="K97">
        <f>IF('CBB ESPN'!$AA96="Flip",'CBB Games'!F97,'CBB Games'!E97)</f>
        <v>0</v>
      </c>
      <c r="L97">
        <f>IF('CBB ESPN'!$AA96="Flip",'CBB Games'!E97,'CBB Games'!F97)</f>
        <v>0</v>
      </c>
      <c r="N97">
        <f>IF('CBB ESPN'!$AA96="Flip",'CBB Games'!I97,'CBB Games'!H97)</f>
        <v>0</v>
      </c>
      <c r="O97">
        <f>IF('CBB ESPN'!$AA96="Flip",'CBB Games'!H97,'CBB Games'!I97)</f>
        <v>0</v>
      </c>
      <c r="Q97" t="str">
        <f t="shared" si="46"/>
        <v>0 v 0</v>
      </c>
      <c r="S97" t="str">
        <f t="shared" si="47"/>
        <v>0 v 0</v>
      </c>
      <c r="T97" s="13" t="s">
        <v>62</v>
      </c>
      <c r="V97" s="136" t="str">
        <f>IF(ISNUMBER(SEARCH('CBB Games'!$V$3,'CBB ESPN'!Y96)),"InPlay","")</f>
        <v/>
      </c>
      <c r="W97" s="13" t="str">
        <f>IF($V97="","",'CBB ESPN'!Z96)</f>
        <v/>
      </c>
      <c r="X97" s="135" t="str">
        <f>IF('CBB ESPN'!$Y96="Y",'CBB ESPN'!U96,"")</f>
        <v/>
      </c>
      <c r="Y97" s="137" t="str">
        <f>IF('CBB ESPN'!$Y96="Y",'CBB Games'!Q97,"")</f>
        <v/>
      </c>
      <c r="Z97" s="13" t="str">
        <f t="shared" si="69"/>
        <v/>
      </c>
      <c r="AA97" s="13" t="str">
        <f>IF('CBB ESPN'!$Y96="Y",'CBB Games'!S97,"")</f>
        <v/>
      </c>
      <c r="AB97" s="13" t="str">
        <f t="shared" si="70"/>
        <v/>
      </c>
      <c r="AD97" s="13" t="str">
        <f t="shared" si="48"/>
        <v/>
      </c>
      <c r="AE97" s="13" t="str">
        <f t="shared" si="49"/>
        <v/>
      </c>
      <c r="AF97" s="135" t="str">
        <f t="shared" si="50"/>
        <v/>
      </c>
      <c r="AG97" s="137" t="str">
        <f t="shared" si="51"/>
        <v/>
      </c>
      <c r="AH97" s="13" t="str">
        <f t="shared" si="52"/>
        <v/>
      </c>
      <c r="AI97" s="13" t="str">
        <f t="shared" si="53"/>
        <v/>
      </c>
      <c r="AJ97" s="13" t="str">
        <f t="shared" si="54"/>
        <v/>
      </c>
      <c r="AK97" s="13" t="str">
        <f t="shared" si="40"/>
        <v/>
      </c>
      <c r="AL97" s="13" t="str">
        <f t="shared" si="41"/>
        <v/>
      </c>
      <c r="AM97" t="str">
        <f>'CBB ESPN'!AM97</f>
        <v/>
      </c>
      <c r="AN97" t="str">
        <f>'CBB ESPN'!AK97</f>
        <v/>
      </c>
      <c r="AO97" t="str">
        <f>'CBB ESPN'!AL97</f>
        <v/>
      </c>
      <c r="AQ97" s="13" t="str">
        <f t="shared" si="55"/>
        <v/>
      </c>
      <c r="AR97" s="13" t="str">
        <f t="shared" si="56"/>
        <v/>
      </c>
      <c r="AS97" s="135" t="str">
        <f t="shared" si="57"/>
        <v/>
      </c>
      <c r="AT97" s="138" t="str">
        <f t="shared" si="58"/>
        <v/>
      </c>
      <c r="AU97" s="13" t="str">
        <f t="shared" si="59"/>
        <v/>
      </c>
      <c r="AV97" s="13" t="str">
        <f t="shared" si="60"/>
        <v/>
      </c>
      <c r="AW97" s="13" t="str">
        <f t="shared" si="61"/>
        <v/>
      </c>
      <c r="AX97" s="13" t="str">
        <f t="shared" si="42"/>
        <v/>
      </c>
      <c r="AY97" s="13" t="str">
        <f t="shared" si="43"/>
        <v/>
      </c>
      <c r="AZ97" t="str">
        <f>'CBB ESPN'!AU97</f>
        <v/>
      </c>
      <c r="BA97" t="str">
        <f>'CBB ESPN'!AS97</f>
        <v/>
      </c>
      <c r="BB97" t="str">
        <f>'CBB ESPN'!AT97</f>
        <v/>
      </c>
      <c r="BD97" s="13" t="str">
        <f t="shared" si="62"/>
        <v/>
      </c>
      <c r="BE97" s="13" t="str">
        <f t="shared" si="63"/>
        <v/>
      </c>
      <c r="BF97" s="135" t="str">
        <f t="shared" si="64"/>
        <v/>
      </c>
      <c r="BG97" s="138" t="str">
        <f t="shared" si="65"/>
        <v/>
      </c>
      <c r="BH97" s="13" t="str">
        <f t="shared" si="66"/>
        <v/>
      </c>
      <c r="BI97" s="13" t="str">
        <f t="shared" si="68"/>
        <v/>
      </c>
      <c r="BJ97" s="13" t="str">
        <f t="shared" si="67"/>
        <v/>
      </c>
      <c r="BK97" s="13" t="str">
        <f t="shared" si="44"/>
        <v/>
      </c>
      <c r="BL97" s="13" t="str">
        <f t="shared" si="45"/>
        <v/>
      </c>
      <c r="BM97" t="str">
        <f>'CBB ESPN'!BC97</f>
        <v/>
      </c>
      <c r="BN97" t="str">
        <f>'CBB ESPN'!BA97</f>
        <v/>
      </c>
      <c r="BO97" t="str">
        <f>'CBB ESPN'!BB97</f>
        <v/>
      </c>
    </row>
    <row r="98" spans="1:67">
      <c r="A98" t="str">
        <f>'CBB ESPN'!M98</f>
        <v>Florida International</v>
      </c>
      <c r="B98" t="s">
        <v>1261</v>
      </c>
      <c r="C98">
        <v>126</v>
      </c>
      <c r="E98">
        <f>IF(ISERROR(INDEX($B$4:$B$999,MATCH('CBB ESPN'!S97,'CBB Games'!$A$4:$A$999,0)))*1=1,"",INDEX('CBB Games'!$B$4:$B$999,MATCH('CBB ESPN'!S97,'CBB Games'!$A$4:$A$999,0)))</f>
        <v>0</v>
      </c>
      <c r="F98">
        <f>IF(ISERROR(INDEX($B$4:$B$999,MATCH('CBB ESPN'!T97,'CBB Games'!$A$4:$A$999,0)))*1=1,"",INDEX('CBB Games'!$B$4:$B$999,MATCH('CBB ESPN'!T97,'CBB Games'!$A$4:$A$999,0)))</f>
        <v>0</v>
      </c>
      <c r="G98" t="s">
        <v>62</v>
      </c>
      <c r="H98">
        <f>IF(ISERROR(INDEX($C$4:$C$999,MATCH('CBB ESPN'!S97,'CBB Games'!$A$4:$A$999,0)))*1=1,"",INDEX('CBB Games'!$C$4:$C$999,MATCH('CBB ESPN'!S97,'CBB Games'!$A$4:$A$999,0)))</f>
        <v>0</v>
      </c>
      <c r="I98">
        <f>IF(ISERROR(INDEX($C$4:$C$999,MATCH('CBB ESPN'!T97,'CBB Games'!$A$4:$A$999,0)))*1=1,"",INDEX('CBB Games'!$C$4:$C$999,MATCH('CBB ESPN'!T97,'CBB Games'!$A$4:$A$999,0)))</f>
        <v>0</v>
      </c>
      <c r="K98">
        <f>IF('CBB ESPN'!$AA97="Flip",'CBB Games'!F98,'CBB Games'!E98)</f>
        <v>0</v>
      </c>
      <c r="L98">
        <f>IF('CBB ESPN'!$AA97="Flip",'CBB Games'!E98,'CBB Games'!F98)</f>
        <v>0</v>
      </c>
      <c r="N98">
        <f>IF('CBB ESPN'!$AA97="Flip",'CBB Games'!I98,'CBB Games'!H98)</f>
        <v>0</v>
      </c>
      <c r="O98">
        <f>IF('CBB ESPN'!$AA97="Flip",'CBB Games'!H98,'CBB Games'!I98)</f>
        <v>0</v>
      </c>
      <c r="Q98" t="str">
        <f t="shared" si="46"/>
        <v>0 v 0</v>
      </c>
      <c r="S98" t="str">
        <f t="shared" si="47"/>
        <v>0 v 0</v>
      </c>
      <c r="T98" s="13" t="s">
        <v>62</v>
      </c>
      <c r="V98" s="136" t="str">
        <f>IF(ISNUMBER(SEARCH('CBB Games'!$V$3,'CBB ESPN'!Y97)),"InPlay","")</f>
        <v/>
      </c>
      <c r="W98" s="13" t="str">
        <f>IF($V98="","",'CBB ESPN'!Z97)</f>
        <v/>
      </c>
      <c r="X98" s="135" t="str">
        <f>IF('CBB ESPN'!$Y97="Y",'CBB ESPN'!U97,"")</f>
        <v/>
      </c>
      <c r="Y98" s="137" t="str">
        <f>IF('CBB ESPN'!$Y97="Y",'CBB Games'!Q98,"")</f>
        <v/>
      </c>
      <c r="Z98" s="13" t="str">
        <f t="shared" si="69"/>
        <v/>
      </c>
      <c r="AA98" s="13" t="str">
        <f>IF('CBB ESPN'!$Y97="Y",'CBB Games'!S98,"")</f>
        <v/>
      </c>
      <c r="AB98" s="13" t="str">
        <f t="shared" si="70"/>
        <v/>
      </c>
      <c r="AD98" s="13" t="str">
        <f t="shared" si="48"/>
        <v/>
      </c>
      <c r="AE98" s="13" t="str">
        <f t="shared" si="49"/>
        <v/>
      </c>
      <c r="AF98" s="135" t="str">
        <f t="shared" si="50"/>
        <v/>
      </c>
      <c r="AG98" s="137" t="str">
        <f t="shared" si="51"/>
        <v/>
      </c>
      <c r="AH98" s="13" t="str">
        <f t="shared" si="52"/>
        <v/>
      </c>
      <c r="AI98" s="13" t="str">
        <f t="shared" si="53"/>
        <v/>
      </c>
      <c r="AJ98" s="13" t="str">
        <f t="shared" si="54"/>
        <v/>
      </c>
      <c r="AK98" s="13" t="str">
        <f t="shared" si="40"/>
        <v/>
      </c>
      <c r="AL98" s="13" t="str">
        <f t="shared" si="41"/>
        <v/>
      </c>
      <c r="AM98" t="str">
        <f>'CBB ESPN'!AM98</f>
        <v/>
      </c>
      <c r="AN98" t="str">
        <f>'CBB ESPN'!AK98</f>
        <v/>
      </c>
      <c r="AO98" t="str">
        <f>'CBB ESPN'!AL98</f>
        <v/>
      </c>
      <c r="AQ98" s="13" t="str">
        <f t="shared" si="55"/>
        <v/>
      </c>
      <c r="AR98" s="13" t="str">
        <f t="shared" si="56"/>
        <v/>
      </c>
      <c r="AS98" s="135" t="str">
        <f t="shared" si="57"/>
        <v/>
      </c>
      <c r="AT98" s="138" t="str">
        <f t="shared" si="58"/>
        <v/>
      </c>
      <c r="AU98" s="13" t="str">
        <f t="shared" si="59"/>
        <v/>
      </c>
      <c r="AV98" s="13" t="str">
        <f t="shared" si="60"/>
        <v/>
      </c>
      <c r="AW98" s="13" t="str">
        <f t="shared" si="61"/>
        <v/>
      </c>
      <c r="AX98" s="13" t="str">
        <f t="shared" si="42"/>
        <v/>
      </c>
      <c r="AY98" s="13" t="str">
        <f t="shared" si="43"/>
        <v/>
      </c>
      <c r="AZ98" t="str">
        <f>'CBB ESPN'!AU98</f>
        <v/>
      </c>
      <c r="BA98" t="str">
        <f>'CBB ESPN'!AS98</f>
        <v/>
      </c>
      <c r="BB98" t="str">
        <f>'CBB ESPN'!AT98</f>
        <v/>
      </c>
      <c r="BD98" s="13" t="str">
        <f t="shared" si="62"/>
        <v/>
      </c>
      <c r="BE98" s="13" t="str">
        <f t="shared" si="63"/>
        <v/>
      </c>
      <c r="BF98" s="135" t="str">
        <f t="shared" si="64"/>
        <v/>
      </c>
      <c r="BG98" s="138" t="str">
        <f t="shared" si="65"/>
        <v/>
      </c>
      <c r="BH98" s="13" t="str">
        <f t="shared" si="66"/>
        <v/>
      </c>
      <c r="BI98" s="13" t="str">
        <f t="shared" si="68"/>
        <v/>
      </c>
      <c r="BJ98" s="13" t="str">
        <f t="shared" si="67"/>
        <v/>
      </c>
      <c r="BK98" s="13" t="str">
        <f t="shared" si="44"/>
        <v/>
      </c>
      <c r="BL98" s="13" t="str">
        <f t="shared" si="45"/>
        <v/>
      </c>
      <c r="BM98" t="str">
        <f>'CBB ESPN'!BC98</f>
        <v/>
      </c>
      <c r="BN98" t="str">
        <f>'CBB ESPN'!BA98</f>
        <v/>
      </c>
      <c r="BO98" t="str">
        <f>'CBB ESPN'!BB98</f>
        <v/>
      </c>
    </row>
    <row r="99" spans="1:67">
      <c r="A99" t="str">
        <f>'CBB ESPN'!M99</f>
        <v>Florida</v>
      </c>
      <c r="B99" t="s">
        <v>262</v>
      </c>
      <c r="C99">
        <v>127</v>
      </c>
      <c r="E99">
        <f>IF(ISERROR(INDEX($B$4:$B$999,MATCH('CBB ESPN'!S98,'CBB Games'!$A$4:$A$999,0)))*1=1,"",INDEX('CBB Games'!$B$4:$B$999,MATCH('CBB ESPN'!S98,'CBB Games'!$A$4:$A$999,0)))</f>
        <v>0</v>
      </c>
      <c r="F99">
        <f>IF(ISERROR(INDEX($B$4:$B$999,MATCH('CBB ESPN'!T98,'CBB Games'!$A$4:$A$999,0)))*1=1,"",INDEX('CBB Games'!$B$4:$B$999,MATCH('CBB ESPN'!T98,'CBB Games'!$A$4:$A$999,0)))</f>
        <v>0</v>
      </c>
      <c r="G99" t="s">
        <v>62</v>
      </c>
      <c r="H99">
        <f>IF(ISERROR(INDEX($C$4:$C$999,MATCH('CBB ESPN'!S98,'CBB Games'!$A$4:$A$999,0)))*1=1,"",INDEX('CBB Games'!$C$4:$C$999,MATCH('CBB ESPN'!S98,'CBB Games'!$A$4:$A$999,0)))</f>
        <v>0</v>
      </c>
      <c r="I99">
        <f>IF(ISERROR(INDEX($C$4:$C$999,MATCH('CBB ESPN'!T98,'CBB Games'!$A$4:$A$999,0)))*1=1,"",INDEX('CBB Games'!$C$4:$C$999,MATCH('CBB ESPN'!T98,'CBB Games'!$A$4:$A$999,0)))</f>
        <v>0</v>
      </c>
      <c r="K99">
        <f>IF('CBB ESPN'!$AA98="Flip",'CBB Games'!F99,'CBB Games'!E99)</f>
        <v>0</v>
      </c>
      <c r="L99">
        <f>IF('CBB ESPN'!$AA98="Flip",'CBB Games'!E99,'CBB Games'!F99)</f>
        <v>0</v>
      </c>
      <c r="N99">
        <f>IF('CBB ESPN'!$AA98="Flip",'CBB Games'!I99,'CBB Games'!H99)</f>
        <v>0</v>
      </c>
      <c r="O99">
        <f>IF('CBB ESPN'!$AA98="Flip",'CBB Games'!H99,'CBB Games'!I99)</f>
        <v>0</v>
      </c>
      <c r="Q99" t="str">
        <f t="shared" si="46"/>
        <v>0 v 0</v>
      </c>
      <c r="S99" t="str">
        <f t="shared" si="47"/>
        <v>0 v 0</v>
      </c>
      <c r="T99" s="13" t="s">
        <v>62</v>
      </c>
      <c r="V99" s="136" t="str">
        <f>IF(ISNUMBER(SEARCH('CBB Games'!$V$3,'CBB ESPN'!Y98)),"InPlay","")</f>
        <v/>
      </c>
      <c r="W99" s="13" t="str">
        <f>IF($V99="","",'CBB ESPN'!Z98)</f>
        <v/>
      </c>
      <c r="X99" s="135" t="str">
        <f>IF('CBB ESPN'!$Y98="Y",'CBB ESPN'!U98,"")</f>
        <v/>
      </c>
      <c r="Y99" s="137" t="str">
        <f>IF('CBB ESPN'!$Y98="Y",'CBB Games'!Q99,"")</f>
        <v/>
      </c>
      <c r="Z99" s="13" t="str">
        <f t="shared" si="69"/>
        <v/>
      </c>
      <c r="AA99" s="13" t="str">
        <f>IF('CBB ESPN'!$Y98="Y",'CBB Games'!S99,"")</f>
        <v/>
      </c>
      <c r="AB99" s="13" t="str">
        <f t="shared" si="70"/>
        <v/>
      </c>
      <c r="AD99" s="13" t="str">
        <f t="shared" si="48"/>
        <v/>
      </c>
      <c r="AE99" s="13" t="str">
        <f t="shared" si="49"/>
        <v/>
      </c>
      <c r="AF99" s="135" t="str">
        <f t="shared" si="50"/>
        <v/>
      </c>
      <c r="AG99" s="137" t="str">
        <f t="shared" si="51"/>
        <v/>
      </c>
      <c r="AH99" s="13" t="str">
        <f t="shared" si="52"/>
        <v/>
      </c>
      <c r="AI99" s="13" t="str">
        <f t="shared" si="53"/>
        <v/>
      </c>
      <c r="AJ99" s="13" t="str">
        <f t="shared" si="54"/>
        <v/>
      </c>
      <c r="AK99" s="13" t="str">
        <f t="shared" si="40"/>
        <v/>
      </c>
      <c r="AL99" s="13" t="str">
        <f t="shared" si="41"/>
        <v/>
      </c>
      <c r="AM99" t="str">
        <f>'CBB ESPN'!AM99</f>
        <v/>
      </c>
      <c r="AN99" t="str">
        <f>'CBB ESPN'!AK99</f>
        <v/>
      </c>
      <c r="AO99" t="str">
        <f>'CBB ESPN'!AL99</f>
        <v/>
      </c>
      <c r="AQ99" s="13" t="str">
        <f t="shared" si="55"/>
        <v/>
      </c>
      <c r="AR99" s="13" t="str">
        <f t="shared" si="56"/>
        <v/>
      </c>
      <c r="AS99" s="135" t="str">
        <f t="shared" si="57"/>
        <v/>
      </c>
      <c r="AT99" s="138" t="str">
        <f t="shared" si="58"/>
        <v/>
      </c>
      <c r="AU99" s="13" t="str">
        <f t="shared" si="59"/>
        <v/>
      </c>
      <c r="AV99" s="13" t="str">
        <f t="shared" si="60"/>
        <v/>
      </c>
      <c r="AW99" s="13" t="str">
        <f t="shared" si="61"/>
        <v/>
      </c>
      <c r="AX99" s="13" t="str">
        <f t="shared" si="42"/>
        <v/>
      </c>
      <c r="AY99" s="13" t="str">
        <f t="shared" si="43"/>
        <v/>
      </c>
      <c r="AZ99" t="str">
        <f>'CBB ESPN'!AU99</f>
        <v/>
      </c>
      <c r="BA99" t="str">
        <f>'CBB ESPN'!AS99</f>
        <v/>
      </c>
      <c r="BB99" t="str">
        <f>'CBB ESPN'!AT99</f>
        <v/>
      </c>
      <c r="BD99" s="13" t="str">
        <f t="shared" si="62"/>
        <v/>
      </c>
      <c r="BE99" s="13" t="str">
        <f t="shared" si="63"/>
        <v/>
      </c>
      <c r="BF99" s="135" t="str">
        <f t="shared" si="64"/>
        <v/>
      </c>
      <c r="BG99" s="138" t="str">
        <f t="shared" si="65"/>
        <v/>
      </c>
      <c r="BH99" s="13" t="str">
        <f t="shared" si="66"/>
        <v/>
      </c>
      <c r="BI99" s="13" t="str">
        <f t="shared" si="68"/>
        <v/>
      </c>
      <c r="BJ99" s="13" t="str">
        <f t="shared" si="67"/>
        <v/>
      </c>
      <c r="BK99" s="13" t="str">
        <f t="shared" si="44"/>
        <v/>
      </c>
      <c r="BL99" s="13" t="str">
        <f t="shared" si="45"/>
        <v/>
      </c>
      <c r="BM99" t="str">
        <f>'CBB ESPN'!BC99</f>
        <v/>
      </c>
      <c r="BN99" t="str">
        <f>'CBB ESPN'!BA99</f>
        <v/>
      </c>
      <c r="BO99" t="str">
        <f>'CBB ESPN'!BB99</f>
        <v/>
      </c>
    </row>
    <row r="100" spans="1:67">
      <c r="A100" t="str">
        <f>'CBB ESPN'!M100</f>
        <v>Florida A&amp;M</v>
      </c>
      <c r="B100" t="s">
        <v>610</v>
      </c>
      <c r="C100">
        <v>125</v>
      </c>
      <c r="E100">
        <f>IF(ISERROR(INDEX($B$4:$B$999,MATCH('CBB ESPN'!S99,'CBB Games'!$A$4:$A$999,0)))*1=1,"",INDEX('CBB Games'!$B$4:$B$999,MATCH('CBB ESPN'!S99,'CBB Games'!$A$4:$A$999,0)))</f>
        <v>0</v>
      </c>
      <c r="F100">
        <f>IF(ISERROR(INDEX($B$4:$B$999,MATCH('CBB ESPN'!T99,'CBB Games'!$A$4:$A$999,0)))*1=1,"",INDEX('CBB Games'!$B$4:$B$999,MATCH('CBB ESPN'!T99,'CBB Games'!$A$4:$A$999,0)))</f>
        <v>0</v>
      </c>
      <c r="G100" t="s">
        <v>62</v>
      </c>
      <c r="H100">
        <f>IF(ISERROR(INDEX($C$4:$C$999,MATCH('CBB ESPN'!S99,'CBB Games'!$A$4:$A$999,0)))*1=1,"",INDEX('CBB Games'!$C$4:$C$999,MATCH('CBB ESPN'!S99,'CBB Games'!$A$4:$A$999,0)))</f>
        <v>0</v>
      </c>
      <c r="I100">
        <f>IF(ISERROR(INDEX($C$4:$C$999,MATCH('CBB ESPN'!T99,'CBB Games'!$A$4:$A$999,0)))*1=1,"",INDEX('CBB Games'!$C$4:$C$999,MATCH('CBB ESPN'!T99,'CBB Games'!$A$4:$A$999,0)))</f>
        <v>0</v>
      </c>
      <c r="K100">
        <f>IF('CBB ESPN'!$AA99="Flip",'CBB Games'!F100,'CBB Games'!E100)</f>
        <v>0</v>
      </c>
      <c r="L100">
        <f>IF('CBB ESPN'!$AA99="Flip",'CBB Games'!E100,'CBB Games'!F100)</f>
        <v>0</v>
      </c>
      <c r="N100">
        <f>IF('CBB ESPN'!$AA99="Flip",'CBB Games'!I100,'CBB Games'!H100)</f>
        <v>0</v>
      </c>
      <c r="O100">
        <f>IF('CBB ESPN'!$AA99="Flip",'CBB Games'!H100,'CBB Games'!I100)</f>
        <v>0</v>
      </c>
      <c r="Q100" t="str">
        <f t="shared" si="46"/>
        <v>0 v 0</v>
      </c>
      <c r="S100" t="str">
        <f t="shared" si="47"/>
        <v>0 v 0</v>
      </c>
      <c r="T100" s="13" t="s">
        <v>62</v>
      </c>
      <c r="V100" s="136" t="str">
        <f>IF(ISNUMBER(SEARCH('CBB Games'!$V$3,'CBB ESPN'!Y99)),"InPlay","")</f>
        <v/>
      </c>
      <c r="W100" s="13" t="str">
        <f>IF($V100="","",'CBB ESPN'!Z99)</f>
        <v/>
      </c>
      <c r="X100" s="135" t="str">
        <f>IF('CBB ESPN'!$Y99="Y",'CBB ESPN'!U99,"")</f>
        <v/>
      </c>
      <c r="Y100" s="137" t="str">
        <f>IF('CBB ESPN'!$Y99="Y",'CBB Games'!Q100,"")</f>
        <v/>
      </c>
      <c r="Z100" s="13" t="str">
        <f t="shared" si="69"/>
        <v/>
      </c>
      <c r="AA100" s="13" t="str">
        <f>IF('CBB ESPN'!$Y99="Y",'CBB Games'!S100,"")</f>
        <v/>
      </c>
      <c r="AB100" s="13" t="str">
        <f t="shared" si="70"/>
        <v/>
      </c>
      <c r="AD100" s="13" t="str">
        <f t="shared" si="48"/>
        <v/>
      </c>
      <c r="AE100" s="13" t="str">
        <f t="shared" si="49"/>
        <v/>
      </c>
      <c r="AF100" s="135" t="str">
        <f t="shared" si="50"/>
        <v/>
      </c>
      <c r="AG100" s="137" t="str">
        <f t="shared" si="51"/>
        <v/>
      </c>
      <c r="AH100" s="13" t="str">
        <f t="shared" si="52"/>
        <v/>
      </c>
      <c r="AI100" s="13" t="str">
        <f t="shared" si="53"/>
        <v/>
      </c>
      <c r="AJ100" s="13" t="str">
        <f t="shared" si="54"/>
        <v/>
      </c>
      <c r="AK100" s="13" t="str">
        <f t="shared" ref="AK100:AK131" si="71">IF(AL100="DO NOT MAP", "DO NOT MAP", $AJ100)</f>
        <v/>
      </c>
      <c r="AL100" s="13" t="str">
        <f t="shared" ref="AL100:AL131" si="72">IF(OR(AM100="Played In NJ", AN100="Team NJ", AO100="Team NJ"), "DO NOT MAP","")</f>
        <v/>
      </c>
      <c r="AM100" t="str">
        <f>'CBB ESPN'!AM100</f>
        <v/>
      </c>
      <c r="AN100" t="str">
        <f>'CBB ESPN'!AK100</f>
        <v/>
      </c>
      <c r="AO100" t="str">
        <f>'CBB ESPN'!AL100</f>
        <v/>
      </c>
      <c r="AQ100" s="13" t="str">
        <f t="shared" si="55"/>
        <v/>
      </c>
      <c r="AR100" s="13" t="str">
        <f t="shared" si="56"/>
        <v/>
      </c>
      <c r="AS100" s="135" t="str">
        <f t="shared" si="57"/>
        <v/>
      </c>
      <c r="AT100" s="138" t="str">
        <f t="shared" si="58"/>
        <v/>
      </c>
      <c r="AU100" s="13" t="str">
        <f t="shared" si="59"/>
        <v/>
      </c>
      <c r="AV100" s="13" t="str">
        <f t="shared" si="60"/>
        <v/>
      </c>
      <c r="AW100" s="13" t="str">
        <f t="shared" si="61"/>
        <v/>
      </c>
      <c r="AX100" s="13" t="str">
        <f t="shared" ref="AX100:AX131" si="73">IF(AY100="DO NOT MAP", "DO NOT MAP", $AJ100)</f>
        <v/>
      </c>
      <c r="AY100" s="13" t="str">
        <f t="shared" ref="AY100:AY131" si="74">IF(OR(AZ100="Played In IL", BA100="Team IL", BB100="Team IL"), "DO NOT MAP","")</f>
        <v/>
      </c>
      <c r="AZ100" t="str">
        <f>'CBB ESPN'!AU100</f>
        <v/>
      </c>
      <c r="BA100" t="str">
        <f>'CBB ESPN'!AS100</f>
        <v/>
      </c>
      <c r="BB100" t="str">
        <f>'CBB ESPN'!AT100</f>
        <v/>
      </c>
      <c r="BD100" s="13" t="str">
        <f t="shared" si="62"/>
        <v/>
      </c>
      <c r="BE100" s="13" t="str">
        <f t="shared" si="63"/>
        <v/>
      </c>
      <c r="BF100" s="135" t="str">
        <f t="shared" si="64"/>
        <v/>
      </c>
      <c r="BG100" s="138" t="str">
        <f t="shared" si="65"/>
        <v/>
      </c>
      <c r="BH100" s="13" t="str">
        <f t="shared" si="66"/>
        <v/>
      </c>
      <c r="BI100" s="13" t="str">
        <f t="shared" si="68"/>
        <v/>
      </c>
      <c r="BJ100" s="13" t="str">
        <f t="shared" si="67"/>
        <v/>
      </c>
      <c r="BK100" s="13" t="str">
        <f t="shared" si="44"/>
        <v/>
      </c>
      <c r="BL100" s="13" t="str">
        <f t="shared" ref="BL100:BL131" si="75">IF(OR(BM100="Played In DC", BN100="Team DC", BO100="Team DC"), "DO NOT MAP","")</f>
        <v/>
      </c>
      <c r="BM100" t="str">
        <f>'CBB ESPN'!BC100</f>
        <v/>
      </c>
      <c r="BN100" t="str">
        <f>'CBB ESPN'!BA100</f>
        <v/>
      </c>
      <c r="BO100" t="str">
        <f>'CBB ESPN'!BB100</f>
        <v/>
      </c>
    </row>
    <row r="101" spans="1:67">
      <c r="A101" t="str">
        <f>'CBB ESPN'!M101</f>
        <v>Florida Atlantic</v>
      </c>
      <c r="B101" t="s">
        <v>263</v>
      </c>
      <c r="C101">
        <v>124</v>
      </c>
      <c r="E101">
        <f>IF(ISERROR(INDEX($B$4:$B$999,MATCH('CBB ESPN'!S100,'CBB Games'!$A$4:$A$999,0)))*1=1,"",INDEX('CBB Games'!$B$4:$B$999,MATCH('CBB ESPN'!S100,'CBB Games'!$A$4:$A$999,0)))</f>
        <v>0</v>
      </c>
      <c r="F101">
        <f>IF(ISERROR(INDEX($B$4:$B$999,MATCH('CBB ESPN'!T100,'CBB Games'!$A$4:$A$999,0)))*1=1,"",INDEX('CBB Games'!$B$4:$B$999,MATCH('CBB ESPN'!T100,'CBB Games'!$A$4:$A$999,0)))</f>
        <v>0</v>
      </c>
      <c r="G101" t="s">
        <v>62</v>
      </c>
      <c r="H101">
        <f>IF(ISERROR(INDEX($C$4:$C$999,MATCH('CBB ESPN'!S100,'CBB Games'!$A$4:$A$999,0)))*1=1,"",INDEX('CBB Games'!$C$4:$C$999,MATCH('CBB ESPN'!S100,'CBB Games'!$A$4:$A$999,0)))</f>
        <v>0</v>
      </c>
      <c r="I101">
        <f>IF(ISERROR(INDEX($C$4:$C$999,MATCH('CBB ESPN'!T100,'CBB Games'!$A$4:$A$999,0)))*1=1,"",INDEX('CBB Games'!$C$4:$C$999,MATCH('CBB ESPN'!T100,'CBB Games'!$A$4:$A$999,0)))</f>
        <v>0</v>
      </c>
      <c r="K101">
        <f>IF('CBB ESPN'!$AA100="Flip",'CBB Games'!F101,'CBB Games'!E101)</f>
        <v>0</v>
      </c>
      <c r="L101">
        <f>IF('CBB ESPN'!$AA100="Flip",'CBB Games'!E101,'CBB Games'!F101)</f>
        <v>0</v>
      </c>
      <c r="N101">
        <f>IF('CBB ESPN'!$AA100="Flip",'CBB Games'!I101,'CBB Games'!H101)</f>
        <v>0</v>
      </c>
      <c r="O101">
        <f>IF('CBB ESPN'!$AA100="Flip",'CBB Games'!H101,'CBB Games'!I101)</f>
        <v>0</v>
      </c>
      <c r="Q101" t="str">
        <f t="shared" si="46"/>
        <v>0 v 0</v>
      </c>
      <c r="S101" t="str">
        <f t="shared" si="47"/>
        <v>0 v 0</v>
      </c>
      <c r="T101" s="13" t="s">
        <v>62</v>
      </c>
      <c r="V101" s="136" t="str">
        <f>IF(ISNUMBER(SEARCH('CBB Games'!$V$3,'CBB ESPN'!Y100)),"InPlay","")</f>
        <v/>
      </c>
      <c r="W101" s="13" t="str">
        <f>IF($V101="","",'CBB ESPN'!Z100)</f>
        <v/>
      </c>
      <c r="X101" s="135" t="str">
        <f>IF('CBB ESPN'!$Y100="Y",'CBB ESPN'!U100,"")</f>
        <v/>
      </c>
      <c r="Y101" s="137" t="str">
        <f>IF('CBB ESPN'!$Y100="Y",'CBB Games'!Q101,"")</f>
        <v/>
      </c>
      <c r="Z101" s="13" t="str">
        <f t="shared" si="69"/>
        <v/>
      </c>
      <c r="AA101" s="13" t="str">
        <f>IF('CBB ESPN'!$Y100="Y",'CBB Games'!S101,"")</f>
        <v/>
      </c>
      <c r="AB101" s="13" t="str">
        <f t="shared" si="70"/>
        <v/>
      </c>
      <c r="AD101" s="13" t="str">
        <f t="shared" si="48"/>
        <v/>
      </c>
      <c r="AE101" s="13" t="str">
        <f t="shared" si="49"/>
        <v/>
      </c>
      <c r="AF101" s="135" t="str">
        <f t="shared" si="50"/>
        <v/>
      </c>
      <c r="AG101" s="137" t="str">
        <f t="shared" si="51"/>
        <v/>
      </c>
      <c r="AH101" s="13" t="str">
        <f t="shared" si="52"/>
        <v/>
      </c>
      <c r="AI101" s="13" t="str">
        <f t="shared" si="53"/>
        <v/>
      </c>
      <c r="AJ101" s="13" t="str">
        <f t="shared" si="54"/>
        <v/>
      </c>
      <c r="AK101" s="13" t="str">
        <f t="shared" si="71"/>
        <v/>
      </c>
      <c r="AL101" s="13" t="str">
        <f t="shared" si="72"/>
        <v/>
      </c>
      <c r="AM101" t="str">
        <f>'CBB ESPN'!AM101</f>
        <v/>
      </c>
      <c r="AN101" t="str">
        <f>'CBB ESPN'!AK101</f>
        <v/>
      </c>
      <c r="AO101" t="str">
        <f>'CBB ESPN'!AL101</f>
        <v/>
      </c>
      <c r="AQ101" s="13" t="str">
        <f t="shared" si="55"/>
        <v/>
      </c>
      <c r="AR101" s="13" t="str">
        <f t="shared" si="56"/>
        <v/>
      </c>
      <c r="AS101" s="135" t="str">
        <f t="shared" si="57"/>
        <v/>
      </c>
      <c r="AT101" s="138" t="str">
        <f t="shared" si="58"/>
        <v/>
      </c>
      <c r="AU101" s="13" t="str">
        <f t="shared" si="59"/>
        <v/>
      </c>
      <c r="AV101" s="13" t="str">
        <f t="shared" si="60"/>
        <v/>
      </c>
      <c r="AW101" s="13" t="str">
        <f t="shared" si="61"/>
        <v/>
      </c>
      <c r="AX101" s="13" t="str">
        <f t="shared" si="73"/>
        <v/>
      </c>
      <c r="AY101" s="13" t="str">
        <f t="shared" si="74"/>
        <v/>
      </c>
      <c r="AZ101" t="str">
        <f>'CBB ESPN'!AU101</f>
        <v/>
      </c>
      <c r="BA101" t="str">
        <f>'CBB ESPN'!AS101</f>
        <v/>
      </c>
      <c r="BB101" t="str">
        <f>'CBB ESPN'!AT101</f>
        <v/>
      </c>
      <c r="BD101" s="13" t="str">
        <f t="shared" si="62"/>
        <v/>
      </c>
      <c r="BE101" s="13" t="str">
        <f t="shared" si="63"/>
        <v/>
      </c>
      <c r="BF101" s="135" t="str">
        <f t="shared" si="64"/>
        <v/>
      </c>
      <c r="BG101" s="138" t="str">
        <f t="shared" si="65"/>
        <v/>
      </c>
      <c r="BH101" s="13" t="str">
        <f t="shared" si="66"/>
        <v/>
      </c>
      <c r="BI101" s="13" t="str">
        <f t="shared" si="68"/>
        <v/>
      </c>
      <c r="BJ101" s="13" t="str">
        <f t="shared" si="67"/>
        <v/>
      </c>
      <c r="BK101" s="13" t="str">
        <f t="shared" si="44"/>
        <v/>
      </c>
      <c r="BL101" s="13" t="str">
        <f t="shared" si="75"/>
        <v/>
      </c>
      <c r="BM101" t="str">
        <f>'CBB ESPN'!BC101</f>
        <v/>
      </c>
      <c r="BN101" t="str">
        <f>'CBB ESPN'!BA101</f>
        <v/>
      </c>
      <c r="BO101" t="str">
        <f>'CBB ESPN'!BB101</f>
        <v/>
      </c>
    </row>
    <row r="102" spans="1:67">
      <c r="A102" t="str">
        <f>'CBB ESPN'!M102</f>
        <v>Florida Gulf Coast</v>
      </c>
      <c r="B102" t="s">
        <v>547</v>
      </c>
      <c r="C102">
        <v>134</v>
      </c>
      <c r="E102">
        <f>IF(ISERROR(INDEX($B$4:$B$999,MATCH('CBB ESPN'!S101,'CBB Games'!$A$4:$A$999,0)))*1=1,"",INDEX('CBB Games'!$B$4:$B$999,MATCH('CBB ESPN'!S101,'CBB Games'!$A$4:$A$999,0)))</f>
        <v>0</v>
      </c>
      <c r="F102">
        <f>IF(ISERROR(INDEX($B$4:$B$999,MATCH('CBB ESPN'!T101,'CBB Games'!$A$4:$A$999,0)))*1=1,"",INDEX('CBB Games'!$B$4:$B$999,MATCH('CBB ESPN'!T101,'CBB Games'!$A$4:$A$999,0)))</f>
        <v>0</v>
      </c>
      <c r="G102" t="s">
        <v>62</v>
      </c>
      <c r="H102">
        <f>IF(ISERROR(INDEX($C$4:$C$999,MATCH('CBB ESPN'!S101,'CBB Games'!$A$4:$A$999,0)))*1=1,"",INDEX('CBB Games'!$C$4:$C$999,MATCH('CBB ESPN'!S101,'CBB Games'!$A$4:$A$999,0)))</f>
        <v>0</v>
      </c>
      <c r="I102">
        <f>IF(ISERROR(INDEX($C$4:$C$999,MATCH('CBB ESPN'!T101,'CBB Games'!$A$4:$A$999,0)))*1=1,"",INDEX('CBB Games'!$C$4:$C$999,MATCH('CBB ESPN'!T101,'CBB Games'!$A$4:$A$999,0)))</f>
        <v>0</v>
      </c>
      <c r="K102">
        <f>IF('CBB ESPN'!$AA101="Flip",'CBB Games'!F102,'CBB Games'!E102)</f>
        <v>0</v>
      </c>
      <c r="L102">
        <f>IF('CBB ESPN'!$AA101="Flip",'CBB Games'!E102,'CBB Games'!F102)</f>
        <v>0</v>
      </c>
      <c r="N102">
        <f>IF('CBB ESPN'!$AA101="Flip",'CBB Games'!I102,'CBB Games'!H102)</f>
        <v>0</v>
      </c>
      <c r="O102">
        <f>IF('CBB ESPN'!$AA101="Flip",'CBB Games'!H102,'CBB Games'!I102)</f>
        <v>0</v>
      </c>
      <c r="Q102" t="str">
        <f t="shared" si="46"/>
        <v>0 v 0</v>
      </c>
      <c r="S102" t="str">
        <f t="shared" si="47"/>
        <v>0 v 0</v>
      </c>
      <c r="T102" s="13" t="s">
        <v>62</v>
      </c>
      <c r="V102" s="136" t="str">
        <f>IF(ISNUMBER(SEARCH('CBB Games'!$V$3,'CBB ESPN'!Y101)),"InPlay","")</f>
        <v/>
      </c>
      <c r="W102" s="13" t="str">
        <f>IF($V102="","",'CBB ESPN'!Z101)</f>
        <v/>
      </c>
      <c r="X102" s="135" t="str">
        <f>IF('CBB ESPN'!$Y101="Y",'CBB ESPN'!U101,"")</f>
        <v/>
      </c>
      <c r="Y102" s="137" t="str">
        <f>IF('CBB ESPN'!$Y101="Y",'CBB Games'!Q102,"")</f>
        <v/>
      </c>
      <c r="Z102" s="13" t="str">
        <f t="shared" si="69"/>
        <v/>
      </c>
      <c r="AA102" s="13" t="str">
        <f>IF('CBB ESPN'!$Y101="Y",'CBB Games'!S102,"")</f>
        <v/>
      </c>
      <c r="AB102" s="13" t="str">
        <f t="shared" si="70"/>
        <v/>
      </c>
      <c r="AD102" s="13" t="str">
        <f t="shared" si="48"/>
        <v/>
      </c>
      <c r="AE102" s="13" t="str">
        <f t="shared" si="49"/>
        <v/>
      </c>
      <c r="AF102" s="135" t="str">
        <f t="shared" si="50"/>
        <v/>
      </c>
      <c r="AG102" s="137" t="str">
        <f t="shared" si="51"/>
        <v/>
      </c>
      <c r="AH102" s="13" t="str">
        <f t="shared" si="52"/>
        <v/>
      </c>
      <c r="AI102" s="13" t="str">
        <f t="shared" si="53"/>
        <v/>
      </c>
      <c r="AJ102" s="13" t="str">
        <f t="shared" si="54"/>
        <v/>
      </c>
      <c r="AK102" s="13" t="str">
        <f t="shared" si="71"/>
        <v/>
      </c>
      <c r="AL102" s="13" t="str">
        <f t="shared" si="72"/>
        <v/>
      </c>
      <c r="AM102" t="str">
        <f>'CBB ESPN'!AM102</f>
        <v/>
      </c>
      <c r="AN102" t="str">
        <f>'CBB ESPN'!AK102</f>
        <v/>
      </c>
      <c r="AO102" t="str">
        <f>'CBB ESPN'!AL102</f>
        <v/>
      </c>
      <c r="AQ102" s="13" t="str">
        <f t="shared" si="55"/>
        <v/>
      </c>
      <c r="AR102" s="13" t="str">
        <f t="shared" si="56"/>
        <v/>
      </c>
      <c r="AS102" s="135" t="str">
        <f t="shared" si="57"/>
        <v/>
      </c>
      <c r="AT102" s="138" t="str">
        <f t="shared" si="58"/>
        <v/>
      </c>
      <c r="AU102" s="13" t="str">
        <f t="shared" si="59"/>
        <v/>
      </c>
      <c r="AV102" s="13" t="str">
        <f t="shared" si="60"/>
        <v/>
      </c>
      <c r="AW102" s="13" t="str">
        <f t="shared" si="61"/>
        <v/>
      </c>
      <c r="AX102" s="13" t="str">
        <f t="shared" si="73"/>
        <v/>
      </c>
      <c r="AY102" s="13" t="str">
        <f t="shared" si="74"/>
        <v/>
      </c>
      <c r="AZ102" t="str">
        <f>'CBB ESPN'!AU102</f>
        <v/>
      </c>
      <c r="BA102" t="str">
        <f>'CBB ESPN'!AS102</f>
        <v/>
      </c>
      <c r="BB102" t="str">
        <f>'CBB ESPN'!AT102</f>
        <v/>
      </c>
      <c r="BD102" s="13" t="str">
        <f t="shared" si="62"/>
        <v/>
      </c>
      <c r="BE102" s="13" t="str">
        <f t="shared" si="63"/>
        <v/>
      </c>
      <c r="BF102" s="135" t="str">
        <f t="shared" si="64"/>
        <v/>
      </c>
      <c r="BG102" s="138" t="str">
        <f t="shared" si="65"/>
        <v/>
      </c>
      <c r="BH102" s="13" t="str">
        <f t="shared" si="66"/>
        <v/>
      </c>
      <c r="BI102" s="13" t="str">
        <f t="shared" si="68"/>
        <v/>
      </c>
      <c r="BJ102" s="13" t="str">
        <f t="shared" si="67"/>
        <v/>
      </c>
      <c r="BK102" s="13" t="str">
        <f t="shared" si="44"/>
        <v/>
      </c>
      <c r="BL102" s="13" t="str">
        <f t="shared" si="75"/>
        <v/>
      </c>
      <c r="BM102" t="str">
        <f>'CBB ESPN'!BC102</f>
        <v/>
      </c>
      <c r="BN102" t="str">
        <f>'CBB ESPN'!BA102</f>
        <v/>
      </c>
      <c r="BO102" t="str">
        <f>'CBB ESPN'!BB102</f>
        <v/>
      </c>
    </row>
    <row r="103" spans="1:67">
      <c r="A103" t="str">
        <f>'CBB ESPN'!M103</f>
        <v>Florida State</v>
      </c>
      <c r="B103" t="s">
        <v>405</v>
      </c>
      <c r="C103">
        <v>128</v>
      </c>
      <c r="E103">
        <f>IF(ISERROR(INDEX($B$4:$B$999,MATCH('CBB ESPN'!S102,'CBB Games'!$A$4:$A$999,0)))*1=1,"",INDEX('CBB Games'!$B$4:$B$999,MATCH('CBB ESPN'!S102,'CBB Games'!$A$4:$A$999,0)))</f>
        <v>0</v>
      </c>
      <c r="F103">
        <f>IF(ISERROR(INDEX($B$4:$B$999,MATCH('CBB ESPN'!T102,'CBB Games'!$A$4:$A$999,0)))*1=1,"",INDEX('CBB Games'!$B$4:$B$999,MATCH('CBB ESPN'!T102,'CBB Games'!$A$4:$A$999,0)))</f>
        <v>0</v>
      </c>
      <c r="G103" t="s">
        <v>62</v>
      </c>
      <c r="H103">
        <f>IF(ISERROR(INDEX($C$4:$C$999,MATCH('CBB ESPN'!S102,'CBB Games'!$A$4:$A$999,0)))*1=1,"",INDEX('CBB Games'!$C$4:$C$999,MATCH('CBB ESPN'!S102,'CBB Games'!$A$4:$A$999,0)))</f>
        <v>0</v>
      </c>
      <c r="I103">
        <f>IF(ISERROR(INDEX($C$4:$C$999,MATCH('CBB ESPN'!T102,'CBB Games'!$A$4:$A$999,0)))*1=1,"",INDEX('CBB Games'!$C$4:$C$999,MATCH('CBB ESPN'!T102,'CBB Games'!$A$4:$A$999,0)))</f>
        <v>0</v>
      </c>
      <c r="K103">
        <f>IF('CBB ESPN'!$AA102="Flip",'CBB Games'!F103,'CBB Games'!E103)</f>
        <v>0</v>
      </c>
      <c r="L103">
        <f>IF('CBB ESPN'!$AA102="Flip",'CBB Games'!E103,'CBB Games'!F103)</f>
        <v>0</v>
      </c>
      <c r="N103">
        <f>IF('CBB ESPN'!$AA102="Flip",'CBB Games'!I103,'CBB Games'!H103)</f>
        <v>0</v>
      </c>
      <c r="O103">
        <f>IF('CBB ESPN'!$AA102="Flip",'CBB Games'!H103,'CBB Games'!I103)</f>
        <v>0</v>
      </c>
      <c r="Q103" t="str">
        <f t="shared" si="46"/>
        <v>0 v 0</v>
      </c>
      <c r="S103" t="str">
        <f t="shared" si="47"/>
        <v>0 v 0</v>
      </c>
      <c r="T103" s="13" t="s">
        <v>62</v>
      </c>
      <c r="V103" s="136" t="str">
        <f>IF(ISNUMBER(SEARCH('CBB Games'!$V$3,'CBB ESPN'!Y102)),"InPlay","")</f>
        <v/>
      </c>
      <c r="W103" s="13" t="str">
        <f>IF($V103="","",'CBB ESPN'!Z102)</f>
        <v/>
      </c>
      <c r="X103" s="135" t="str">
        <f>IF('CBB ESPN'!$Y102="Y",'CBB ESPN'!U102,"")</f>
        <v/>
      </c>
      <c r="Y103" s="137" t="str">
        <f>IF('CBB ESPN'!$Y102="Y",'CBB Games'!Q103,"")</f>
        <v/>
      </c>
      <c r="Z103" s="13" t="str">
        <f t="shared" si="69"/>
        <v/>
      </c>
      <c r="AA103" s="13" t="str">
        <f>IF('CBB ESPN'!$Y102="Y",'CBB Games'!S103,"")</f>
        <v/>
      </c>
      <c r="AB103" s="13" t="str">
        <f t="shared" si="70"/>
        <v/>
      </c>
      <c r="AD103" s="13" t="str">
        <f t="shared" si="48"/>
        <v/>
      </c>
      <c r="AE103" s="13" t="str">
        <f t="shared" si="49"/>
        <v/>
      </c>
      <c r="AF103" s="135" t="str">
        <f t="shared" si="50"/>
        <v/>
      </c>
      <c r="AG103" s="137" t="str">
        <f t="shared" si="51"/>
        <v/>
      </c>
      <c r="AH103" s="13" t="str">
        <f t="shared" si="52"/>
        <v/>
      </c>
      <c r="AI103" s="13" t="str">
        <f t="shared" si="53"/>
        <v/>
      </c>
      <c r="AJ103" s="13" t="str">
        <f t="shared" si="54"/>
        <v/>
      </c>
      <c r="AK103" s="13" t="str">
        <f t="shared" si="71"/>
        <v/>
      </c>
      <c r="AL103" s="13" t="str">
        <f t="shared" si="72"/>
        <v/>
      </c>
      <c r="AM103" t="str">
        <f>'CBB ESPN'!AM103</f>
        <v/>
      </c>
      <c r="AN103" t="str">
        <f>'CBB ESPN'!AK103</f>
        <v/>
      </c>
      <c r="AO103" t="str">
        <f>'CBB ESPN'!AL103</f>
        <v/>
      </c>
      <c r="AQ103" s="13" t="str">
        <f t="shared" si="55"/>
        <v/>
      </c>
      <c r="AR103" s="13" t="str">
        <f t="shared" si="56"/>
        <v/>
      </c>
      <c r="AS103" s="135" t="str">
        <f t="shared" si="57"/>
        <v/>
      </c>
      <c r="AT103" s="138" t="str">
        <f t="shared" si="58"/>
        <v/>
      </c>
      <c r="AU103" s="13" t="str">
        <f t="shared" si="59"/>
        <v/>
      </c>
      <c r="AV103" s="13" t="str">
        <f t="shared" si="60"/>
        <v/>
      </c>
      <c r="AW103" s="13" t="str">
        <f t="shared" si="61"/>
        <v/>
      </c>
      <c r="AX103" s="13" t="str">
        <f t="shared" si="73"/>
        <v/>
      </c>
      <c r="AY103" s="13" t="str">
        <f t="shared" si="74"/>
        <v/>
      </c>
      <c r="AZ103" t="str">
        <f>'CBB ESPN'!AU103</f>
        <v/>
      </c>
      <c r="BA103" t="str">
        <f>'CBB ESPN'!AS103</f>
        <v/>
      </c>
      <c r="BB103" t="str">
        <f>'CBB ESPN'!AT103</f>
        <v/>
      </c>
      <c r="BD103" s="13" t="str">
        <f t="shared" si="62"/>
        <v/>
      </c>
      <c r="BE103" s="13" t="str">
        <f t="shared" si="63"/>
        <v/>
      </c>
      <c r="BF103" s="135" t="str">
        <f t="shared" si="64"/>
        <v/>
      </c>
      <c r="BG103" s="138" t="str">
        <f t="shared" si="65"/>
        <v/>
      </c>
      <c r="BH103" s="13" t="str">
        <f t="shared" si="66"/>
        <v/>
      </c>
      <c r="BI103" s="13" t="str">
        <f t="shared" si="68"/>
        <v/>
      </c>
      <c r="BJ103" s="13" t="str">
        <f t="shared" si="67"/>
        <v/>
      </c>
      <c r="BK103" s="13" t="str">
        <f t="shared" si="44"/>
        <v/>
      </c>
      <c r="BL103" s="13" t="str">
        <f t="shared" si="75"/>
        <v/>
      </c>
      <c r="BM103" t="str">
        <f>'CBB ESPN'!BC103</f>
        <v/>
      </c>
      <c r="BN103" t="str">
        <f>'CBB ESPN'!BA103</f>
        <v/>
      </c>
      <c r="BO103" t="str">
        <f>'CBB ESPN'!BB103</f>
        <v/>
      </c>
    </row>
    <row r="104" spans="1:67">
      <c r="A104" t="str">
        <f>'CBB ESPN'!M104</f>
        <v>Fordham</v>
      </c>
      <c r="B104" t="s">
        <v>487</v>
      </c>
      <c r="C104">
        <v>129</v>
      </c>
      <c r="E104">
        <f>IF(ISERROR(INDEX($B$4:$B$999,MATCH('CBB ESPN'!S103,'CBB Games'!$A$4:$A$999,0)))*1=1,"",INDEX('CBB Games'!$B$4:$B$999,MATCH('CBB ESPN'!S103,'CBB Games'!$A$4:$A$999,0)))</f>
        <v>0</v>
      </c>
      <c r="F104">
        <f>IF(ISERROR(INDEX($B$4:$B$999,MATCH('CBB ESPN'!T103,'CBB Games'!$A$4:$A$999,0)))*1=1,"",INDEX('CBB Games'!$B$4:$B$999,MATCH('CBB ESPN'!T103,'CBB Games'!$A$4:$A$999,0)))</f>
        <v>0</v>
      </c>
      <c r="G104" t="s">
        <v>62</v>
      </c>
      <c r="H104">
        <f>IF(ISERROR(INDEX($C$4:$C$999,MATCH('CBB ESPN'!S103,'CBB Games'!$A$4:$A$999,0)))*1=1,"",INDEX('CBB Games'!$C$4:$C$999,MATCH('CBB ESPN'!S103,'CBB Games'!$A$4:$A$999,0)))</f>
        <v>0</v>
      </c>
      <c r="I104">
        <f>IF(ISERROR(INDEX($C$4:$C$999,MATCH('CBB ESPN'!T103,'CBB Games'!$A$4:$A$999,0)))*1=1,"",INDEX('CBB Games'!$C$4:$C$999,MATCH('CBB ESPN'!T103,'CBB Games'!$A$4:$A$999,0)))</f>
        <v>0</v>
      </c>
      <c r="K104">
        <f>IF('CBB ESPN'!$AA103="Flip",'CBB Games'!F104,'CBB Games'!E104)</f>
        <v>0</v>
      </c>
      <c r="L104">
        <f>IF('CBB ESPN'!$AA103="Flip",'CBB Games'!E104,'CBB Games'!F104)</f>
        <v>0</v>
      </c>
      <c r="N104">
        <f>IF('CBB ESPN'!$AA103="Flip",'CBB Games'!I104,'CBB Games'!H104)</f>
        <v>0</v>
      </c>
      <c r="O104">
        <f>IF('CBB ESPN'!$AA103="Flip",'CBB Games'!H104,'CBB Games'!I104)</f>
        <v>0</v>
      </c>
      <c r="Q104" t="str">
        <f t="shared" si="46"/>
        <v>0 v 0</v>
      </c>
      <c r="S104" t="str">
        <f t="shared" si="47"/>
        <v>0 v 0</v>
      </c>
      <c r="T104" s="13" t="s">
        <v>62</v>
      </c>
      <c r="V104" s="136" t="str">
        <f>IF(ISNUMBER(SEARCH('CBB Games'!$V$3,'CBB ESPN'!Y103)),"InPlay","")</f>
        <v/>
      </c>
      <c r="W104" s="13" t="str">
        <f>IF($V104="","",'CBB ESPN'!Z103)</f>
        <v/>
      </c>
      <c r="X104" s="135" t="str">
        <f>IF('CBB ESPN'!$Y103="Y",'CBB ESPN'!U103,"")</f>
        <v/>
      </c>
      <c r="Y104" s="137" t="str">
        <f>IF('CBB ESPN'!$Y103="Y",'CBB Games'!Q104,"")</f>
        <v/>
      </c>
      <c r="Z104" s="13" t="str">
        <f t="shared" si="69"/>
        <v/>
      </c>
      <c r="AA104" s="13" t="str">
        <f>IF('CBB ESPN'!$Y103="Y",'CBB Games'!S104,"")</f>
        <v/>
      </c>
      <c r="AB104" s="13" t="str">
        <f t="shared" si="70"/>
        <v/>
      </c>
      <c r="AD104" s="13" t="str">
        <f t="shared" si="48"/>
        <v/>
      </c>
      <c r="AE104" s="13" t="str">
        <f t="shared" si="49"/>
        <v/>
      </c>
      <c r="AF104" s="135" t="str">
        <f t="shared" si="50"/>
        <v/>
      </c>
      <c r="AG104" s="137" t="str">
        <f t="shared" si="51"/>
        <v/>
      </c>
      <c r="AH104" s="13" t="str">
        <f t="shared" si="52"/>
        <v/>
      </c>
      <c r="AI104" s="13" t="str">
        <f t="shared" si="53"/>
        <v/>
      </c>
      <c r="AJ104" s="13" t="str">
        <f t="shared" si="54"/>
        <v/>
      </c>
      <c r="AK104" s="13" t="str">
        <f t="shared" si="71"/>
        <v/>
      </c>
      <c r="AL104" s="13" t="str">
        <f t="shared" si="72"/>
        <v/>
      </c>
      <c r="AM104" t="str">
        <f>'CBB ESPN'!AM104</f>
        <v/>
      </c>
      <c r="AN104" t="str">
        <f>'CBB ESPN'!AK104</f>
        <v/>
      </c>
      <c r="AO104" t="str">
        <f>'CBB ESPN'!AL104</f>
        <v/>
      </c>
      <c r="AQ104" s="13" t="str">
        <f t="shared" si="55"/>
        <v/>
      </c>
      <c r="AR104" s="13" t="str">
        <f t="shared" si="56"/>
        <v/>
      </c>
      <c r="AS104" s="135" t="str">
        <f t="shared" si="57"/>
        <v/>
      </c>
      <c r="AT104" s="138" t="str">
        <f t="shared" si="58"/>
        <v/>
      </c>
      <c r="AU104" s="13" t="str">
        <f t="shared" si="59"/>
        <v/>
      </c>
      <c r="AV104" s="13" t="str">
        <f t="shared" si="60"/>
        <v/>
      </c>
      <c r="AW104" s="13" t="str">
        <f t="shared" si="61"/>
        <v/>
      </c>
      <c r="AX104" s="13" t="str">
        <f t="shared" si="73"/>
        <v/>
      </c>
      <c r="AY104" s="13" t="str">
        <f t="shared" si="74"/>
        <v/>
      </c>
      <c r="AZ104" t="str">
        <f>'CBB ESPN'!AU104</f>
        <v/>
      </c>
      <c r="BA104" t="str">
        <f>'CBB ESPN'!AS104</f>
        <v/>
      </c>
      <c r="BB104" t="str">
        <f>'CBB ESPN'!AT104</f>
        <v/>
      </c>
      <c r="BD104" s="13" t="str">
        <f t="shared" si="62"/>
        <v/>
      </c>
      <c r="BE104" s="13" t="str">
        <f t="shared" si="63"/>
        <v/>
      </c>
      <c r="BF104" s="135" t="str">
        <f t="shared" si="64"/>
        <v/>
      </c>
      <c r="BG104" s="138" t="str">
        <f t="shared" si="65"/>
        <v/>
      </c>
      <c r="BH104" s="13" t="str">
        <f t="shared" si="66"/>
        <v/>
      </c>
      <c r="BI104" s="13" t="str">
        <f t="shared" si="68"/>
        <v/>
      </c>
      <c r="BJ104" s="13" t="str">
        <f t="shared" si="67"/>
        <v/>
      </c>
      <c r="BK104" s="13" t="str">
        <f t="shared" si="44"/>
        <v/>
      </c>
      <c r="BL104" s="13" t="str">
        <f t="shared" si="75"/>
        <v/>
      </c>
      <c r="BM104" t="str">
        <f>'CBB ESPN'!BC104</f>
        <v/>
      </c>
      <c r="BN104" t="str">
        <f>'CBB ESPN'!BA104</f>
        <v/>
      </c>
      <c r="BO104" t="str">
        <f>'CBB ESPN'!BB104</f>
        <v/>
      </c>
    </row>
    <row r="105" spans="1:67">
      <c r="A105" t="str">
        <f>'CBB ESPN'!M105</f>
        <v>Fresno State</v>
      </c>
      <c r="B105" t="s">
        <v>406</v>
      </c>
      <c r="C105">
        <v>130</v>
      </c>
      <c r="E105">
        <f>IF(ISERROR(INDEX($B$4:$B$999,MATCH('CBB ESPN'!S104,'CBB Games'!$A$4:$A$999,0)))*1=1,"",INDEX('CBB Games'!$B$4:$B$999,MATCH('CBB ESPN'!S104,'CBB Games'!$A$4:$A$999,0)))</f>
        <v>0</v>
      </c>
      <c r="F105">
        <f>IF(ISERROR(INDEX($B$4:$B$999,MATCH('CBB ESPN'!T104,'CBB Games'!$A$4:$A$999,0)))*1=1,"",INDEX('CBB Games'!$B$4:$B$999,MATCH('CBB ESPN'!T104,'CBB Games'!$A$4:$A$999,0)))</f>
        <v>0</v>
      </c>
      <c r="G105" t="s">
        <v>62</v>
      </c>
      <c r="H105">
        <f>IF(ISERROR(INDEX($C$4:$C$999,MATCH('CBB ESPN'!S104,'CBB Games'!$A$4:$A$999,0)))*1=1,"",INDEX('CBB Games'!$C$4:$C$999,MATCH('CBB ESPN'!S104,'CBB Games'!$A$4:$A$999,0)))</f>
        <v>0</v>
      </c>
      <c r="I105">
        <f>IF(ISERROR(INDEX($C$4:$C$999,MATCH('CBB ESPN'!T104,'CBB Games'!$A$4:$A$999,0)))*1=1,"",INDEX('CBB Games'!$C$4:$C$999,MATCH('CBB ESPN'!T104,'CBB Games'!$A$4:$A$999,0)))</f>
        <v>0</v>
      </c>
      <c r="K105">
        <f>IF('CBB ESPN'!$AA104="Flip",'CBB Games'!F105,'CBB Games'!E105)</f>
        <v>0</v>
      </c>
      <c r="L105">
        <f>IF('CBB ESPN'!$AA104="Flip",'CBB Games'!E105,'CBB Games'!F105)</f>
        <v>0</v>
      </c>
      <c r="N105">
        <f>IF('CBB ESPN'!$AA104="Flip",'CBB Games'!I105,'CBB Games'!H105)</f>
        <v>0</v>
      </c>
      <c r="O105">
        <f>IF('CBB ESPN'!$AA104="Flip",'CBB Games'!H105,'CBB Games'!I105)</f>
        <v>0</v>
      </c>
      <c r="Q105" t="str">
        <f t="shared" si="46"/>
        <v>0 v 0</v>
      </c>
      <c r="S105" t="str">
        <f t="shared" si="47"/>
        <v>0 v 0</v>
      </c>
      <c r="T105" s="13" t="s">
        <v>62</v>
      </c>
      <c r="V105" s="136" t="str">
        <f>IF(ISNUMBER(SEARCH('CBB Games'!$V$3,'CBB ESPN'!Y104)),"InPlay","")</f>
        <v/>
      </c>
      <c r="W105" s="13" t="str">
        <f>IF($V105="","",'CBB ESPN'!Z104)</f>
        <v/>
      </c>
      <c r="X105" s="135" t="str">
        <f>IF('CBB ESPN'!$Y104="Y",'CBB ESPN'!U104,"")</f>
        <v/>
      </c>
      <c r="Y105" s="137" t="str">
        <f>IF('CBB ESPN'!$Y104="Y",'CBB Games'!Q105,"")</f>
        <v/>
      </c>
      <c r="Z105" s="13" t="str">
        <f t="shared" si="69"/>
        <v/>
      </c>
      <c r="AA105" s="13" t="str">
        <f>IF('CBB ESPN'!$Y104="Y",'CBB Games'!S105,"")</f>
        <v/>
      </c>
      <c r="AB105" s="13" t="str">
        <f t="shared" si="70"/>
        <v/>
      </c>
      <c r="AD105" s="13" t="str">
        <f t="shared" si="48"/>
        <v/>
      </c>
      <c r="AE105" s="13" t="str">
        <f t="shared" si="49"/>
        <v/>
      </c>
      <c r="AF105" s="135" t="str">
        <f t="shared" si="50"/>
        <v/>
      </c>
      <c r="AG105" s="137" t="str">
        <f t="shared" si="51"/>
        <v/>
      </c>
      <c r="AH105" s="13" t="str">
        <f t="shared" si="52"/>
        <v/>
      </c>
      <c r="AI105" s="13" t="str">
        <f t="shared" si="53"/>
        <v/>
      </c>
      <c r="AJ105" s="13" t="str">
        <f t="shared" si="54"/>
        <v/>
      </c>
      <c r="AK105" s="13" t="str">
        <f t="shared" si="71"/>
        <v/>
      </c>
      <c r="AL105" s="13" t="str">
        <f t="shared" si="72"/>
        <v/>
      </c>
      <c r="AM105" t="str">
        <f>'CBB ESPN'!AM105</f>
        <v/>
      </c>
      <c r="AN105" t="str">
        <f>'CBB ESPN'!AK105</f>
        <v/>
      </c>
      <c r="AO105" t="str">
        <f>'CBB ESPN'!AL105</f>
        <v/>
      </c>
      <c r="AQ105" s="13" t="str">
        <f t="shared" si="55"/>
        <v/>
      </c>
      <c r="AR105" s="13" t="str">
        <f t="shared" si="56"/>
        <v/>
      </c>
      <c r="AS105" s="135" t="str">
        <f t="shared" si="57"/>
        <v/>
      </c>
      <c r="AT105" s="138" t="str">
        <f t="shared" si="58"/>
        <v/>
      </c>
      <c r="AU105" s="13" t="str">
        <f t="shared" si="59"/>
        <v/>
      </c>
      <c r="AV105" s="13" t="str">
        <f t="shared" si="60"/>
        <v/>
      </c>
      <c r="AW105" s="13" t="str">
        <f t="shared" si="61"/>
        <v/>
      </c>
      <c r="AX105" s="13" t="str">
        <f t="shared" si="73"/>
        <v/>
      </c>
      <c r="AY105" s="13" t="str">
        <f t="shared" si="74"/>
        <v/>
      </c>
      <c r="AZ105" t="str">
        <f>'CBB ESPN'!AU105</f>
        <v/>
      </c>
      <c r="BA105" t="str">
        <f>'CBB ESPN'!AS105</f>
        <v/>
      </c>
      <c r="BB105" t="str">
        <f>'CBB ESPN'!AT105</f>
        <v/>
      </c>
      <c r="BD105" s="13" t="str">
        <f t="shared" si="62"/>
        <v/>
      </c>
      <c r="BE105" s="13" t="str">
        <f t="shared" si="63"/>
        <v/>
      </c>
      <c r="BF105" s="135" t="str">
        <f t="shared" si="64"/>
        <v/>
      </c>
      <c r="BG105" s="138" t="str">
        <f t="shared" si="65"/>
        <v/>
      </c>
      <c r="BH105" s="13" t="str">
        <f t="shared" si="66"/>
        <v/>
      </c>
      <c r="BI105" s="13" t="str">
        <f t="shared" si="68"/>
        <v/>
      </c>
      <c r="BJ105" s="13" t="str">
        <f t="shared" si="67"/>
        <v/>
      </c>
      <c r="BK105" s="13" t="str">
        <f t="shared" si="44"/>
        <v/>
      </c>
      <c r="BL105" s="13" t="str">
        <f t="shared" si="75"/>
        <v/>
      </c>
      <c r="BM105" t="str">
        <f>'CBB ESPN'!BC105</f>
        <v/>
      </c>
      <c r="BN105" t="str">
        <f>'CBB ESPN'!BA105</f>
        <v/>
      </c>
      <c r="BO105" t="str">
        <f>'CBB ESPN'!BB105</f>
        <v/>
      </c>
    </row>
    <row r="106" spans="1:67">
      <c r="A106" t="str">
        <f>'CBB ESPN'!M106</f>
        <v>Furman</v>
      </c>
      <c r="B106" t="s">
        <v>793</v>
      </c>
      <c r="C106">
        <v>133</v>
      </c>
      <c r="E106">
        <f>IF(ISERROR(INDEX($B$4:$B$999,MATCH('CBB ESPN'!S105,'CBB Games'!$A$4:$A$999,0)))*1=1,"",INDEX('CBB Games'!$B$4:$B$999,MATCH('CBB ESPN'!S105,'CBB Games'!$A$4:$A$999,0)))</f>
        <v>0</v>
      </c>
      <c r="F106">
        <f>IF(ISERROR(INDEX($B$4:$B$999,MATCH('CBB ESPN'!T105,'CBB Games'!$A$4:$A$999,0)))*1=1,"",INDEX('CBB Games'!$B$4:$B$999,MATCH('CBB ESPN'!T105,'CBB Games'!$A$4:$A$999,0)))</f>
        <v>0</v>
      </c>
      <c r="G106" t="s">
        <v>62</v>
      </c>
      <c r="H106">
        <f>IF(ISERROR(INDEX($C$4:$C$999,MATCH('CBB ESPN'!S105,'CBB Games'!$A$4:$A$999,0)))*1=1,"",INDEX('CBB Games'!$C$4:$C$999,MATCH('CBB ESPN'!S105,'CBB Games'!$A$4:$A$999,0)))</f>
        <v>0</v>
      </c>
      <c r="I106">
        <f>IF(ISERROR(INDEX($C$4:$C$999,MATCH('CBB ESPN'!T105,'CBB Games'!$A$4:$A$999,0)))*1=1,"",INDEX('CBB Games'!$C$4:$C$999,MATCH('CBB ESPN'!T105,'CBB Games'!$A$4:$A$999,0)))</f>
        <v>0</v>
      </c>
      <c r="K106">
        <f>IF('CBB ESPN'!$AA105="Flip",'CBB Games'!F106,'CBB Games'!E106)</f>
        <v>0</v>
      </c>
      <c r="L106">
        <f>IF('CBB ESPN'!$AA105="Flip",'CBB Games'!E106,'CBB Games'!F106)</f>
        <v>0</v>
      </c>
      <c r="N106">
        <f>IF('CBB ESPN'!$AA105="Flip",'CBB Games'!I106,'CBB Games'!H106)</f>
        <v>0</v>
      </c>
      <c r="O106">
        <f>IF('CBB ESPN'!$AA105="Flip",'CBB Games'!H106,'CBB Games'!I106)</f>
        <v>0</v>
      </c>
      <c r="Q106" t="str">
        <f t="shared" si="46"/>
        <v>0 v 0</v>
      </c>
      <c r="S106" t="str">
        <f t="shared" si="47"/>
        <v>0 v 0</v>
      </c>
      <c r="T106" s="13" t="s">
        <v>62</v>
      </c>
      <c r="V106" s="136" t="str">
        <f>IF(ISNUMBER(SEARCH('CBB Games'!$V$3,'CBB ESPN'!Y105)),"InPlay","")</f>
        <v/>
      </c>
      <c r="W106" s="13" t="str">
        <f>IF($V106="","",'CBB ESPN'!Z105)</f>
        <v/>
      </c>
      <c r="X106" s="135" t="str">
        <f>IF('CBB ESPN'!$Y105="Y",'CBB ESPN'!U105,"")</f>
        <v/>
      </c>
      <c r="Y106" s="137" t="str">
        <f>IF('CBB ESPN'!$Y105="Y",'CBB Games'!Q106,"")</f>
        <v/>
      </c>
      <c r="Z106" s="13" t="str">
        <f t="shared" si="69"/>
        <v/>
      </c>
      <c r="AA106" s="13" t="str">
        <f>IF('CBB ESPN'!$Y105="Y",'CBB Games'!S106,"")</f>
        <v/>
      </c>
      <c r="AB106" s="13" t="str">
        <f t="shared" si="70"/>
        <v/>
      </c>
      <c r="AD106" s="13" t="str">
        <f t="shared" si="48"/>
        <v/>
      </c>
      <c r="AE106" s="13" t="str">
        <f t="shared" si="49"/>
        <v/>
      </c>
      <c r="AF106" s="135" t="str">
        <f t="shared" si="50"/>
        <v/>
      </c>
      <c r="AG106" s="137" t="str">
        <f t="shared" si="51"/>
        <v/>
      </c>
      <c r="AH106" s="13" t="str">
        <f t="shared" si="52"/>
        <v/>
      </c>
      <c r="AI106" s="13" t="str">
        <f t="shared" si="53"/>
        <v/>
      </c>
      <c r="AJ106" s="13" t="str">
        <f t="shared" si="54"/>
        <v/>
      </c>
      <c r="AK106" s="13" t="str">
        <f t="shared" si="71"/>
        <v/>
      </c>
      <c r="AL106" s="13" t="str">
        <f t="shared" si="72"/>
        <v/>
      </c>
      <c r="AM106" t="str">
        <f>'CBB ESPN'!AM106</f>
        <v/>
      </c>
      <c r="AN106" t="str">
        <f>'CBB ESPN'!AK106</f>
        <v/>
      </c>
      <c r="AO106" t="str">
        <f>'CBB ESPN'!AL106</f>
        <v/>
      </c>
      <c r="AQ106" s="13" t="str">
        <f t="shared" si="55"/>
        <v/>
      </c>
      <c r="AR106" s="13" t="str">
        <f t="shared" si="56"/>
        <v/>
      </c>
      <c r="AS106" s="135" t="str">
        <f t="shared" si="57"/>
        <v/>
      </c>
      <c r="AT106" s="138" t="str">
        <f t="shared" si="58"/>
        <v/>
      </c>
      <c r="AU106" s="13" t="str">
        <f t="shared" si="59"/>
        <v/>
      </c>
      <c r="AV106" s="13" t="str">
        <f t="shared" si="60"/>
        <v/>
      </c>
      <c r="AW106" s="13" t="str">
        <f t="shared" si="61"/>
        <v/>
      </c>
      <c r="AX106" s="13" t="str">
        <f t="shared" si="73"/>
        <v/>
      </c>
      <c r="AY106" s="13" t="str">
        <f t="shared" si="74"/>
        <v/>
      </c>
      <c r="AZ106" t="str">
        <f>'CBB ESPN'!AU106</f>
        <v/>
      </c>
      <c r="BA106" t="str">
        <f>'CBB ESPN'!AS106</f>
        <v/>
      </c>
      <c r="BB106" t="str">
        <f>'CBB ESPN'!AT106</f>
        <v/>
      </c>
      <c r="BD106" s="13" t="str">
        <f t="shared" si="62"/>
        <v/>
      </c>
      <c r="BE106" s="13" t="str">
        <f t="shared" si="63"/>
        <v/>
      </c>
      <c r="BF106" s="135" t="str">
        <f t="shared" si="64"/>
        <v/>
      </c>
      <c r="BG106" s="138" t="str">
        <f t="shared" si="65"/>
        <v/>
      </c>
      <c r="BH106" s="13" t="str">
        <f t="shared" si="66"/>
        <v/>
      </c>
      <c r="BI106" s="13" t="str">
        <f t="shared" si="68"/>
        <v/>
      </c>
      <c r="BJ106" s="13" t="str">
        <f t="shared" si="67"/>
        <v/>
      </c>
      <c r="BK106" s="13" t="str">
        <f t="shared" si="44"/>
        <v/>
      </c>
      <c r="BL106" s="13" t="str">
        <f t="shared" si="75"/>
        <v/>
      </c>
      <c r="BM106" t="str">
        <f>'CBB ESPN'!BC106</f>
        <v/>
      </c>
      <c r="BN106" t="str">
        <f>'CBB ESPN'!BA106</f>
        <v/>
      </c>
      <c r="BO106" t="str">
        <f>'CBB ESPN'!BB106</f>
        <v/>
      </c>
    </row>
    <row r="107" spans="1:67">
      <c r="A107" t="str">
        <f>'CBB ESPN'!M107</f>
        <v>Gardner-Webb</v>
      </c>
      <c r="B107" t="s">
        <v>1050</v>
      </c>
      <c r="C107">
        <v>143</v>
      </c>
      <c r="E107">
        <f>IF(ISERROR(INDEX($B$4:$B$999,MATCH('CBB ESPN'!S106,'CBB Games'!$A$4:$A$999,0)))*1=1,"",INDEX('CBB Games'!$B$4:$B$999,MATCH('CBB ESPN'!S106,'CBB Games'!$A$4:$A$999,0)))</f>
        <v>0</v>
      </c>
      <c r="F107">
        <f>IF(ISERROR(INDEX($B$4:$B$999,MATCH('CBB ESPN'!T106,'CBB Games'!$A$4:$A$999,0)))*1=1,"",INDEX('CBB Games'!$B$4:$B$999,MATCH('CBB ESPN'!T106,'CBB Games'!$A$4:$A$999,0)))</f>
        <v>0</v>
      </c>
      <c r="G107" t="s">
        <v>62</v>
      </c>
      <c r="H107">
        <f>IF(ISERROR(INDEX($C$4:$C$999,MATCH('CBB ESPN'!S106,'CBB Games'!$A$4:$A$999,0)))*1=1,"",INDEX('CBB Games'!$C$4:$C$999,MATCH('CBB ESPN'!S106,'CBB Games'!$A$4:$A$999,0)))</f>
        <v>0</v>
      </c>
      <c r="I107">
        <f>IF(ISERROR(INDEX($C$4:$C$999,MATCH('CBB ESPN'!T106,'CBB Games'!$A$4:$A$999,0)))*1=1,"",INDEX('CBB Games'!$C$4:$C$999,MATCH('CBB ESPN'!T106,'CBB Games'!$A$4:$A$999,0)))</f>
        <v>0</v>
      </c>
      <c r="K107">
        <f>IF('CBB ESPN'!$AA106="Flip",'CBB Games'!F107,'CBB Games'!E107)</f>
        <v>0</v>
      </c>
      <c r="L107">
        <f>IF('CBB ESPN'!$AA106="Flip",'CBB Games'!E107,'CBB Games'!F107)</f>
        <v>0</v>
      </c>
      <c r="N107">
        <f>IF('CBB ESPN'!$AA106="Flip",'CBB Games'!I107,'CBB Games'!H107)</f>
        <v>0</v>
      </c>
      <c r="O107">
        <f>IF('CBB ESPN'!$AA106="Flip",'CBB Games'!H107,'CBB Games'!I107)</f>
        <v>0</v>
      </c>
      <c r="Q107" t="str">
        <f t="shared" si="46"/>
        <v>0 v 0</v>
      </c>
      <c r="S107" t="str">
        <f t="shared" si="47"/>
        <v>0 v 0</v>
      </c>
      <c r="T107" s="13" t="s">
        <v>62</v>
      </c>
      <c r="V107" s="136" t="str">
        <f>IF(ISNUMBER(SEARCH('CBB Games'!$V$3,'CBB ESPN'!Y106)),"InPlay","")</f>
        <v/>
      </c>
      <c r="W107" s="13" t="str">
        <f>IF($V107="","",'CBB ESPN'!Z106)</f>
        <v/>
      </c>
      <c r="X107" s="135" t="str">
        <f>IF('CBB ESPN'!$Y106="Y",'CBB ESPN'!U106,"")</f>
        <v/>
      </c>
      <c r="Y107" s="137" t="str">
        <f>IF('CBB ESPN'!$Y106="Y",'CBB Games'!Q107,"")</f>
        <v/>
      </c>
      <c r="Z107" s="13" t="str">
        <f t="shared" si="69"/>
        <v/>
      </c>
      <c r="AA107" s="13" t="str">
        <f>IF('CBB ESPN'!$Y106="Y",'CBB Games'!S107,"")</f>
        <v/>
      </c>
      <c r="AB107" s="13" t="str">
        <f t="shared" si="70"/>
        <v/>
      </c>
      <c r="AD107" s="13" t="str">
        <f t="shared" si="48"/>
        <v/>
      </c>
      <c r="AE107" s="13" t="str">
        <f t="shared" si="49"/>
        <v/>
      </c>
      <c r="AF107" s="135" t="str">
        <f t="shared" si="50"/>
        <v/>
      </c>
      <c r="AG107" s="137" t="str">
        <f t="shared" si="51"/>
        <v/>
      </c>
      <c r="AH107" s="13" t="str">
        <f t="shared" si="52"/>
        <v/>
      </c>
      <c r="AI107" s="13" t="str">
        <f t="shared" si="53"/>
        <v/>
      </c>
      <c r="AJ107" s="13" t="str">
        <f t="shared" si="54"/>
        <v/>
      </c>
      <c r="AK107" s="13" t="str">
        <f t="shared" si="71"/>
        <v/>
      </c>
      <c r="AL107" s="13" t="str">
        <f t="shared" si="72"/>
        <v/>
      </c>
      <c r="AM107" t="str">
        <f>'CBB ESPN'!AM107</f>
        <v/>
      </c>
      <c r="AN107" t="str">
        <f>'CBB ESPN'!AK107</f>
        <v/>
      </c>
      <c r="AO107" t="str">
        <f>'CBB ESPN'!AL107</f>
        <v/>
      </c>
      <c r="AQ107" s="13" t="str">
        <f t="shared" si="55"/>
        <v/>
      </c>
      <c r="AR107" s="13" t="str">
        <f t="shared" si="56"/>
        <v/>
      </c>
      <c r="AS107" s="135" t="str">
        <f t="shared" si="57"/>
        <v/>
      </c>
      <c r="AT107" s="138" t="str">
        <f t="shared" si="58"/>
        <v/>
      </c>
      <c r="AU107" s="13" t="str">
        <f t="shared" si="59"/>
        <v/>
      </c>
      <c r="AV107" s="13" t="str">
        <f t="shared" si="60"/>
        <v/>
      </c>
      <c r="AW107" s="13" t="str">
        <f t="shared" si="61"/>
        <v/>
      </c>
      <c r="AX107" s="13" t="str">
        <f t="shared" si="73"/>
        <v/>
      </c>
      <c r="AY107" s="13" t="str">
        <f t="shared" si="74"/>
        <v/>
      </c>
      <c r="AZ107" t="str">
        <f>'CBB ESPN'!AU107</f>
        <v/>
      </c>
      <c r="BA107" t="str">
        <f>'CBB ESPN'!AS107</f>
        <v/>
      </c>
      <c r="BB107" t="str">
        <f>'CBB ESPN'!AT107</f>
        <v/>
      </c>
      <c r="BD107" s="13" t="str">
        <f t="shared" si="62"/>
        <v/>
      </c>
      <c r="BE107" s="13" t="str">
        <f t="shared" si="63"/>
        <v/>
      </c>
      <c r="BF107" s="135" t="str">
        <f t="shared" si="64"/>
        <v/>
      </c>
      <c r="BG107" s="138" t="str">
        <f t="shared" si="65"/>
        <v/>
      </c>
      <c r="BH107" s="13" t="str">
        <f t="shared" si="66"/>
        <v/>
      </c>
      <c r="BI107" s="13" t="str">
        <f t="shared" si="68"/>
        <v/>
      </c>
      <c r="BJ107" s="13" t="str">
        <f t="shared" si="67"/>
        <v/>
      </c>
      <c r="BK107" s="13" t="str">
        <f t="shared" si="44"/>
        <v/>
      </c>
      <c r="BL107" s="13" t="str">
        <f t="shared" si="75"/>
        <v/>
      </c>
      <c r="BM107" t="str">
        <f>'CBB ESPN'!BC107</f>
        <v/>
      </c>
      <c r="BN107" t="str">
        <f>'CBB ESPN'!BA107</f>
        <v/>
      </c>
      <c r="BO107" t="str">
        <f>'CBB ESPN'!BB107</f>
        <v/>
      </c>
    </row>
    <row r="108" spans="1:67">
      <c r="A108" t="str">
        <f>'CBB ESPN'!M108</f>
        <v>George Mason</v>
      </c>
      <c r="B108" t="s">
        <v>1035</v>
      </c>
      <c r="C108">
        <v>144</v>
      </c>
      <c r="E108">
        <f>IF(ISERROR(INDEX($B$4:$B$999,MATCH('CBB ESPN'!S107,'CBB Games'!$A$4:$A$999,0)))*1=1,"",INDEX('CBB Games'!$B$4:$B$999,MATCH('CBB ESPN'!S107,'CBB Games'!$A$4:$A$999,0)))</f>
        <v>0</v>
      </c>
      <c r="F108">
        <f>IF(ISERROR(INDEX($B$4:$B$999,MATCH('CBB ESPN'!T107,'CBB Games'!$A$4:$A$999,0)))*1=1,"",INDEX('CBB Games'!$B$4:$B$999,MATCH('CBB ESPN'!T107,'CBB Games'!$A$4:$A$999,0)))</f>
        <v>0</v>
      </c>
      <c r="G108" t="s">
        <v>62</v>
      </c>
      <c r="H108">
        <f>IF(ISERROR(INDEX($C$4:$C$999,MATCH('CBB ESPN'!S107,'CBB Games'!$A$4:$A$999,0)))*1=1,"",INDEX('CBB Games'!$C$4:$C$999,MATCH('CBB ESPN'!S107,'CBB Games'!$A$4:$A$999,0)))</f>
        <v>0</v>
      </c>
      <c r="I108">
        <f>IF(ISERROR(INDEX($C$4:$C$999,MATCH('CBB ESPN'!T107,'CBB Games'!$A$4:$A$999,0)))*1=1,"",INDEX('CBB Games'!$C$4:$C$999,MATCH('CBB ESPN'!T107,'CBB Games'!$A$4:$A$999,0)))</f>
        <v>0</v>
      </c>
      <c r="K108">
        <f>IF('CBB ESPN'!$AA107="Flip",'CBB Games'!F108,'CBB Games'!E108)</f>
        <v>0</v>
      </c>
      <c r="L108">
        <f>IF('CBB ESPN'!$AA107="Flip",'CBB Games'!E108,'CBB Games'!F108)</f>
        <v>0</v>
      </c>
      <c r="N108">
        <f>IF('CBB ESPN'!$AA107="Flip",'CBB Games'!I108,'CBB Games'!H108)</f>
        <v>0</v>
      </c>
      <c r="O108">
        <f>IF('CBB ESPN'!$AA107="Flip",'CBB Games'!H108,'CBB Games'!I108)</f>
        <v>0</v>
      </c>
      <c r="Q108" t="str">
        <f t="shared" si="46"/>
        <v>0 v 0</v>
      </c>
      <c r="S108" t="str">
        <f t="shared" si="47"/>
        <v>0 v 0</v>
      </c>
      <c r="T108" s="13" t="s">
        <v>62</v>
      </c>
      <c r="V108" s="136" t="str">
        <f>IF(ISNUMBER(SEARCH('CBB Games'!$V$3,'CBB ESPN'!Y107)),"InPlay","")</f>
        <v/>
      </c>
      <c r="W108" s="13" t="str">
        <f>IF($V108="","",'CBB ESPN'!Z107)</f>
        <v/>
      </c>
      <c r="X108" s="135" t="str">
        <f>IF('CBB ESPN'!$Y107="Y",'CBB ESPN'!U107,"")</f>
        <v/>
      </c>
      <c r="Y108" s="137" t="str">
        <f>IF('CBB ESPN'!$Y107="Y",'CBB Games'!Q108,"")</f>
        <v/>
      </c>
      <c r="Z108" s="13" t="str">
        <f t="shared" si="69"/>
        <v/>
      </c>
      <c r="AA108" s="13" t="str">
        <f>IF('CBB ESPN'!$Y107="Y",'CBB Games'!S108,"")</f>
        <v/>
      </c>
      <c r="AB108" s="13" t="str">
        <f t="shared" si="70"/>
        <v/>
      </c>
      <c r="AD108" s="13" t="str">
        <f t="shared" si="48"/>
        <v/>
      </c>
      <c r="AE108" s="13" t="str">
        <f t="shared" si="49"/>
        <v/>
      </c>
      <c r="AF108" s="135" t="str">
        <f t="shared" si="50"/>
        <v/>
      </c>
      <c r="AG108" s="137" t="str">
        <f t="shared" si="51"/>
        <v/>
      </c>
      <c r="AH108" s="13" t="str">
        <f t="shared" si="52"/>
        <v/>
      </c>
      <c r="AI108" s="13" t="str">
        <f t="shared" si="53"/>
        <v/>
      </c>
      <c r="AJ108" s="13" t="str">
        <f t="shared" si="54"/>
        <v/>
      </c>
      <c r="AK108" s="13" t="str">
        <f t="shared" si="71"/>
        <v/>
      </c>
      <c r="AL108" s="13" t="str">
        <f t="shared" si="72"/>
        <v/>
      </c>
      <c r="AM108" t="str">
        <f>'CBB ESPN'!AM108</f>
        <v/>
      </c>
      <c r="AN108" t="str">
        <f>'CBB ESPN'!AK108</f>
        <v/>
      </c>
      <c r="AO108" t="str">
        <f>'CBB ESPN'!AL108</f>
        <v/>
      </c>
      <c r="AQ108" s="13" t="str">
        <f t="shared" si="55"/>
        <v/>
      </c>
      <c r="AR108" s="13" t="str">
        <f t="shared" si="56"/>
        <v/>
      </c>
      <c r="AS108" s="135" t="str">
        <f t="shared" si="57"/>
        <v/>
      </c>
      <c r="AT108" s="138" t="str">
        <f t="shared" si="58"/>
        <v/>
      </c>
      <c r="AU108" s="13" t="str">
        <f t="shared" si="59"/>
        <v/>
      </c>
      <c r="AV108" s="13" t="str">
        <f t="shared" si="60"/>
        <v/>
      </c>
      <c r="AW108" s="13" t="str">
        <f t="shared" si="61"/>
        <v/>
      </c>
      <c r="AX108" s="13" t="str">
        <f t="shared" si="73"/>
        <v/>
      </c>
      <c r="AY108" s="13" t="str">
        <f t="shared" si="74"/>
        <v/>
      </c>
      <c r="AZ108" t="str">
        <f>'CBB ESPN'!AU108</f>
        <v/>
      </c>
      <c r="BA108" t="str">
        <f>'CBB ESPN'!AS108</f>
        <v/>
      </c>
      <c r="BB108" t="str">
        <f>'CBB ESPN'!AT108</f>
        <v/>
      </c>
      <c r="BD108" s="13" t="str">
        <f t="shared" si="62"/>
        <v/>
      </c>
      <c r="BE108" s="13" t="str">
        <f t="shared" si="63"/>
        <v/>
      </c>
      <c r="BF108" s="135" t="str">
        <f t="shared" si="64"/>
        <v/>
      </c>
      <c r="BG108" s="138" t="str">
        <f t="shared" si="65"/>
        <v/>
      </c>
      <c r="BH108" s="13" t="str">
        <f t="shared" si="66"/>
        <v/>
      </c>
      <c r="BI108" s="13" t="str">
        <f t="shared" si="68"/>
        <v/>
      </c>
      <c r="BJ108" s="13" t="str">
        <f t="shared" si="67"/>
        <v/>
      </c>
      <c r="BK108" s="13" t="str">
        <f t="shared" si="44"/>
        <v/>
      </c>
      <c r="BL108" s="13" t="str">
        <f t="shared" si="75"/>
        <v/>
      </c>
      <c r="BM108" t="str">
        <f>'CBB ESPN'!BC108</f>
        <v/>
      </c>
      <c r="BN108" t="str">
        <f>'CBB ESPN'!BA108</f>
        <v/>
      </c>
      <c r="BO108" t="str">
        <f>'CBB ESPN'!BB108</f>
        <v/>
      </c>
    </row>
    <row r="109" spans="1:67">
      <c r="A109" t="str">
        <f>'CBB ESPN'!M109</f>
        <v>George Washington</v>
      </c>
      <c r="B109" t="s">
        <v>674</v>
      </c>
      <c r="C109">
        <v>145</v>
      </c>
      <c r="E109">
        <f>IF(ISERROR(INDEX($B$4:$B$999,MATCH('CBB ESPN'!S108,'CBB Games'!$A$4:$A$999,0)))*1=1,"",INDEX('CBB Games'!$B$4:$B$999,MATCH('CBB ESPN'!S108,'CBB Games'!$A$4:$A$999,0)))</f>
        <v>0</v>
      </c>
      <c r="F109">
        <f>IF(ISERROR(INDEX($B$4:$B$999,MATCH('CBB ESPN'!T108,'CBB Games'!$A$4:$A$999,0)))*1=1,"",INDEX('CBB Games'!$B$4:$B$999,MATCH('CBB ESPN'!T108,'CBB Games'!$A$4:$A$999,0)))</f>
        <v>0</v>
      </c>
      <c r="G109" t="s">
        <v>62</v>
      </c>
      <c r="H109">
        <f>IF(ISERROR(INDEX($C$4:$C$999,MATCH('CBB ESPN'!S108,'CBB Games'!$A$4:$A$999,0)))*1=1,"",INDEX('CBB Games'!$C$4:$C$999,MATCH('CBB ESPN'!S108,'CBB Games'!$A$4:$A$999,0)))</f>
        <v>0</v>
      </c>
      <c r="I109">
        <f>IF(ISERROR(INDEX($C$4:$C$999,MATCH('CBB ESPN'!T108,'CBB Games'!$A$4:$A$999,0)))*1=1,"",INDEX('CBB Games'!$C$4:$C$999,MATCH('CBB ESPN'!T108,'CBB Games'!$A$4:$A$999,0)))</f>
        <v>0</v>
      </c>
      <c r="K109">
        <f>IF('CBB ESPN'!$AA108="Flip",'CBB Games'!F109,'CBB Games'!E109)</f>
        <v>0</v>
      </c>
      <c r="L109">
        <f>IF('CBB ESPN'!$AA108="Flip",'CBB Games'!E109,'CBB Games'!F109)</f>
        <v>0</v>
      </c>
      <c r="N109">
        <f>IF('CBB ESPN'!$AA108="Flip",'CBB Games'!I109,'CBB Games'!H109)</f>
        <v>0</v>
      </c>
      <c r="O109">
        <f>IF('CBB ESPN'!$AA108="Flip",'CBB Games'!H109,'CBB Games'!I109)</f>
        <v>0</v>
      </c>
      <c r="Q109" t="str">
        <f t="shared" si="46"/>
        <v>0 v 0</v>
      </c>
      <c r="S109" t="str">
        <f t="shared" si="47"/>
        <v>0 v 0</v>
      </c>
      <c r="T109" s="13" t="s">
        <v>62</v>
      </c>
      <c r="V109" s="136" t="str">
        <f>IF(ISNUMBER(SEARCH('CBB Games'!$V$3,'CBB ESPN'!Y108)),"InPlay","")</f>
        <v/>
      </c>
      <c r="W109" s="13" t="str">
        <f>IF($V109="","",'CBB ESPN'!Z108)</f>
        <v/>
      </c>
      <c r="X109" s="135" t="str">
        <f>IF('CBB ESPN'!$Y108="Y",'CBB ESPN'!U108,"")</f>
        <v/>
      </c>
      <c r="Y109" s="137" t="str">
        <f>IF('CBB ESPN'!$Y108="Y",'CBB Games'!Q109,"")</f>
        <v/>
      </c>
      <c r="Z109" s="13" t="str">
        <f t="shared" si="69"/>
        <v/>
      </c>
      <c r="AA109" s="13" t="str">
        <f>IF('CBB ESPN'!$Y108="Y",'CBB Games'!S109,"")</f>
        <v/>
      </c>
      <c r="AB109" s="13" t="str">
        <f t="shared" si="70"/>
        <v/>
      </c>
      <c r="AD109" s="13" t="str">
        <f t="shared" si="48"/>
        <v/>
      </c>
      <c r="AE109" s="13" t="str">
        <f t="shared" si="49"/>
        <v/>
      </c>
      <c r="AF109" s="135" t="str">
        <f t="shared" si="50"/>
        <v/>
      </c>
      <c r="AG109" s="137" t="str">
        <f t="shared" si="51"/>
        <v/>
      </c>
      <c r="AH109" s="13" t="str">
        <f t="shared" si="52"/>
        <v/>
      </c>
      <c r="AI109" s="13" t="str">
        <f t="shared" si="53"/>
        <v/>
      </c>
      <c r="AJ109" s="13" t="str">
        <f t="shared" si="54"/>
        <v/>
      </c>
      <c r="AK109" s="13" t="str">
        <f t="shared" si="71"/>
        <v/>
      </c>
      <c r="AL109" s="13" t="str">
        <f t="shared" si="72"/>
        <v/>
      </c>
      <c r="AM109" t="str">
        <f>'CBB ESPN'!AM109</f>
        <v/>
      </c>
      <c r="AN109" t="str">
        <f>'CBB ESPN'!AK109</f>
        <v/>
      </c>
      <c r="AO109" t="str">
        <f>'CBB ESPN'!AL109</f>
        <v/>
      </c>
      <c r="AQ109" s="13" t="str">
        <f t="shared" si="55"/>
        <v/>
      </c>
      <c r="AR109" s="13" t="str">
        <f t="shared" si="56"/>
        <v/>
      </c>
      <c r="AS109" s="135" t="str">
        <f t="shared" si="57"/>
        <v/>
      </c>
      <c r="AT109" s="138" t="str">
        <f t="shared" si="58"/>
        <v/>
      </c>
      <c r="AU109" s="13" t="str">
        <f t="shared" si="59"/>
        <v/>
      </c>
      <c r="AV109" s="13" t="str">
        <f t="shared" si="60"/>
        <v/>
      </c>
      <c r="AW109" s="13" t="str">
        <f t="shared" si="61"/>
        <v/>
      </c>
      <c r="AX109" s="13" t="str">
        <f t="shared" si="73"/>
        <v/>
      </c>
      <c r="AY109" s="13" t="str">
        <f t="shared" si="74"/>
        <v/>
      </c>
      <c r="AZ109" t="str">
        <f>'CBB ESPN'!AU109</f>
        <v/>
      </c>
      <c r="BA109" t="str">
        <f>'CBB ESPN'!AS109</f>
        <v/>
      </c>
      <c r="BB109" t="str">
        <f>'CBB ESPN'!AT109</f>
        <v/>
      </c>
      <c r="BD109" s="13" t="str">
        <f t="shared" si="62"/>
        <v/>
      </c>
      <c r="BE109" s="13" t="str">
        <f t="shared" si="63"/>
        <v/>
      </c>
      <c r="BF109" s="135" t="str">
        <f t="shared" si="64"/>
        <v/>
      </c>
      <c r="BG109" s="138" t="str">
        <f t="shared" si="65"/>
        <v/>
      </c>
      <c r="BH109" s="13" t="str">
        <f t="shared" si="66"/>
        <v/>
      </c>
      <c r="BI109" s="13" t="str">
        <f t="shared" si="68"/>
        <v/>
      </c>
      <c r="BJ109" s="13" t="str">
        <f t="shared" si="67"/>
        <v/>
      </c>
      <c r="BK109" s="13" t="str">
        <f t="shared" si="44"/>
        <v/>
      </c>
      <c r="BL109" s="13" t="str">
        <f t="shared" si="75"/>
        <v/>
      </c>
      <c r="BM109" t="str">
        <f>'CBB ESPN'!BC109</f>
        <v/>
      </c>
      <c r="BN109" t="str">
        <f>'CBB ESPN'!BA109</f>
        <v/>
      </c>
      <c r="BO109" t="str">
        <f>'CBB ESPN'!BB109</f>
        <v/>
      </c>
    </row>
    <row r="110" spans="1:67">
      <c r="A110" t="str">
        <f>'CBB ESPN'!M110</f>
        <v>Georgetown</v>
      </c>
      <c r="B110" t="s">
        <v>635</v>
      </c>
      <c r="C110">
        <v>149</v>
      </c>
      <c r="E110">
        <f>IF(ISERROR(INDEX($B$4:$B$999,MATCH('CBB ESPN'!S109,'CBB Games'!$A$4:$A$999,0)))*1=1,"",INDEX('CBB Games'!$B$4:$B$999,MATCH('CBB ESPN'!S109,'CBB Games'!$A$4:$A$999,0)))</f>
        <v>0</v>
      </c>
      <c r="F110">
        <f>IF(ISERROR(INDEX($B$4:$B$999,MATCH('CBB ESPN'!T109,'CBB Games'!$A$4:$A$999,0)))*1=1,"",INDEX('CBB Games'!$B$4:$B$999,MATCH('CBB ESPN'!T109,'CBB Games'!$A$4:$A$999,0)))</f>
        <v>0</v>
      </c>
      <c r="G110" t="s">
        <v>62</v>
      </c>
      <c r="H110">
        <f>IF(ISERROR(INDEX($C$4:$C$999,MATCH('CBB ESPN'!S109,'CBB Games'!$A$4:$A$999,0)))*1=1,"",INDEX('CBB Games'!$C$4:$C$999,MATCH('CBB ESPN'!S109,'CBB Games'!$A$4:$A$999,0)))</f>
        <v>0</v>
      </c>
      <c r="I110">
        <f>IF(ISERROR(INDEX($C$4:$C$999,MATCH('CBB ESPN'!T109,'CBB Games'!$A$4:$A$999,0)))*1=1,"",INDEX('CBB Games'!$C$4:$C$999,MATCH('CBB ESPN'!T109,'CBB Games'!$A$4:$A$999,0)))</f>
        <v>0</v>
      </c>
      <c r="K110">
        <f>IF('CBB ESPN'!$AA109="Flip",'CBB Games'!F110,'CBB Games'!E110)</f>
        <v>0</v>
      </c>
      <c r="L110">
        <f>IF('CBB ESPN'!$AA109="Flip",'CBB Games'!E110,'CBB Games'!F110)</f>
        <v>0</v>
      </c>
      <c r="N110">
        <f>IF('CBB ESPN'!$AA109="Flip",'CBB Games'!I110,'CBB Games'!H110)</f>
        <v>0</v>
      </c>
      <c r="O110">
        <f>IF('CBB ESPN'!$AA109="Flip",'CBB Games'!H110,'CBB Games'!I110)</f>
        <v>0</v>
      </c>
      <c r="Q110" t="str">
        <f t="shared" si="46"/>
        <v>0 v 0</v>
      </c>
      <c r="S110" t="str">
        <f t="shared" si="47"/>
        <v>0 v 0</v>
      </c>
      <c r="T110" s="13" t="s">
        <v>62</v>
      </c>
      <c r="V110" s="136" t="str">
        <f>IF(ISNUMBER(SEARCH('CBB Games'!$V$3,'CBB ESPN'!Y109)),"InPlay","")</f>
        <v/>
      </c>
      <c r="W110" s="13" t="str">
        <f>IF($V110="","",'CBB ESPN'!Z109)</f>
        <v/>
      </c>
      <c r="X110" s="135" t="str">
        <f>IF('CBB ESPN'!$Y109="Y",'CBB ESPN'!U109,"")</f>
        <v/>
      </c>
      <c r="Y110" s="137" t="str">
        <f>IF('CBB ESPN'!$Y109="Y",'CBB Games'!Q110,"")</f>
        <v/>
      </c>
      <c r="Z110" s="13" t="str">
        <f t="shared" si="69"/>
        <v/>
      </c>
      <c r="AA110" s="13" t="str">
        <f>IF('CBB ESPN'!$Y109="Y",'CBB Games'!S110,"")</f>
        <v/>
      </c>
      <c r="AB110" s="13" t="str">
        <f t="shared" si="70"/>
        <v/>
      </c>
      <c r="AD110" s="13" t="str">
        <f t="shared" si="48"/>
        <v/>
      </c>
      <c r="AE110" s="13" t="str">
        <f t="shared" si="49"/>
        <v/>
      </c>
      <c r="AF110" s="135" t="str">
        <f t="shared" si="50"/>
        <v/>
      </c>
      <c r="AG110" s="137" t="str">
        <f t="shared" si="51"/>
        <v/>
      </c>
      <c r="AH110" s="13" t="str">
        <f t="shared" si="52"/>
        <v/>
      </c>
      <c r="AI110" s="13" t="str">
        <f t="shared" si="53"/>
        <v/>
      </c>
      <c r="AJ110" s="13" t="str">
        <f t="shared" si="54"/>
        <v/>
      </c>
      <c r="AK110" s="13" t="str">
        <f t="shared" si="71"/>
        <v/>
      </c>
      <c r="AL110" s="13" t="str">
        <f t="shared" si="72"/>
        <v/>
      </c>
      <c r="AM110" t="str">
        <f>'CBB ESPN'!AM110</f>
        <v/>
      </c>
      <c r="AN110" t="str">
        <f>'CBB ESPN'!AK110</f>
        <v/>
      </c>
      <c r="AO110" t="str">
        <f>'CBB ESPN'!AL110</f>
        <v/>
      </c>
      <c r="AQ110" s="13" t="str">
        <f t="shared" si="55"/>
        <v/>
      </c>
      <c r="AR110" s="13" t="str">
        <f t="shared" si="56"/>
        <v/>
      </c>
      <c r="AS110" s="135" t="str">
        <f t="shared" si="57"/>
        <v/>
      </c>
      <c r="AT110" s="138" t="str">
        <f t="shared" si="58"/>
        <v/>
      </c>
      <c r="AU110" s="13" t="str">
        <f t="shared" si="59"/>
        <v/>
      </c>
      <c r="AV110" s="13" t="str">
        <f t="shared" si="60"/>
        <v/>
      </c>
      <c r="AW110" s="13" t="str">
        <f t="shared" si="61"/>
        <v/>
      </c>
      <c r="AX110" s="13" t="str">
        <f t="shared" si="73"/>
        <v/>
      </c>
      <c r="AY110" s="13" t="str">
        <f t="shared" si="74"/>
        <v/>
      </c>
      <c r="AZ110" t="str">
        <f>'CBB ESPN'!AU110</f>
        <v/>
      </c>
      <c r="BA110" t="str">
        <f>'CBB ESPN'!AS110</f>
        <v/>
      </c>
      <c r="BB110" t="str">
        <f>'CBB ESPN'!AT110</f>
        <v/>
      </c>
      <c r="BD110" s="13" t="str">
        <f t="shared" si="62"/>
        <v/>
      </c>
      <c r="BE110" s="13" t="str">
        <f t="shared" si="63"/>
        <v/>
      </c>
      <c r="BF110" s="135" t="str">
        <f t="shared" si="64"/>
        <v/>
      </c>
      <c r="BG110" s="138" t="str">
        <f t="shared" si="65"/>
        <v/>
      </c>
      <c r="BH110" s="13" t="str">
        <f t="shared" si="66"/>
        <v/>
      </c>
      <c r="BI110" s="13" t="str">
        <f t="shared" si="68"/>
        <v/>
      </c>
      <c r="BJ110" s="13" t="str">
        <f t="shared" si="67"/>
        <v/>
      </c>
      <c r="BK110" s="13" t="str">
        <f t="shared" si="44"/>
        <v/>
      </c>
      <c r="BL110" s="13" t="str">
        <f t="shared" si="75"/>
        <v/>
      </c>
      <c r="BM110" t="str">
        <f>'CBB ESPN'!BC110</f>
        <v/>
      </c>
      <c r="BN110" t="str">
        <f>'CBB ESPN'!BA110</f>
        <v/>
      </c>
      <c r="BO110" t="str">
        <f>'CBB ESPN'!BB110</f>
        <v/>
      </c>
    </row>
    <row r="111" spans="1:67">
      <c r="A111" t="str">
        <f>'CBB ESPN'!M111</f>
        <v>Georgia</v>
      </c>
      <c r="B111" t="s">
        <v>264</v>
      </c>
      <c r="C111">
        <v>150</v>
      </c>
      <c r="E111">
        <f>IF(ISERROR(INDEX($B$4:$B$999,MATCH('CBB ESPN'!S110,'CBB Games'!$A$4:$A$999,0)))*1=1,"",INDEX('CBB Games'!$B$4:$B$999,MATCH('CBB ESPN'!S110,'CBB Games'!$A$4:$A$999,0)))</f>
        <v>0</v>
      </c>
      <c r="F111">
        <f>IF(ISERROR(INDEX($B$4:$B$999,MATCH('CBB ESPN'!T110,'CBB Games'!$A$4:$A$999,0)))*1=1,"",INDEX('CBB Games'!$B$4:$B$999,MATCH('CBB ESPN'!T110,'CBB Games'!$A$4:$A$999,0)))</f>
        <v>0</v>
      </c>
      <c r="G111" t="s">
        <v>62</v>
      </c>
      <c r="H111">
        <f>IF(ISERROR(INDEX($C$4:$C$999,MATCH('CBB ESPN'!S110,'CBB Games'!$A$4:$A$999,0)))*1=1,"",INDEX('CBB Games'!$C$4:$C$999,MATCH('CBB ESPN'!S110,'CBB Games'!$A$4:$A$999,0)))</f>
        <v>0</v>
      </c>
      <c r="I111">
        <f>IF(ISERROR(INDEX($C$4:$C$999,MATCH('CBB ESPN'!T110,'CBB Games'!$A$4:$A$999,0)))*1=1,"",INDEX('CBB Games'!$C$4:$C$999,MATCH('CBB ESPN'!T110,'CBB Games'!$A$4:$A$999,0)))</f>
        <v>0</v>
      </c>
      <c r="K111">
        <f>IF('CBB ESPN'!$AA110="Flip",'CBB Games'!F111,'CBB Games'!E111)</f>
        <v>0</v>
      </c>
      <c r="L111">
        <f>IF('CBB ESPN'!$AA110="Flip",'CBB Games'!E111,'CBB Games'!F111)</f>
        <v>0</v>
      </c>
      <c r="N111">
        <f>IF('CBB ESPN'!$AA110="Flip",'CBB Games'!I111,'CBB Games'!H111)</f>
        <v>0</v>
      </c>
      <c r="O111">
        <f>IF('CBB ESPN'!$AA110="Flip",'CBB Games'!H111,'CBB Games'!I111)</f>
        <v>0</v>
      </c>
      <c r="Q111" t="str">
        <f t="shared" si="46"/>
        <v>0 v 0</v>
      </c>
      <c r="S111" t="str">
        <f t="shared" si="47"/>
        <v>0 v 0</v>
      </c>
      <c r="T111" s="13" t="s">
        <v>62</v>
      </c>
      <c r="V111" s="136" t="str">
        <f>IF(ISNUMBER(SEARCH('CBB Games'!$V$3,'CBB ESPN'!Y110)),"InPlay","")</f>
        <v/>
      </c>
      <c r="W111" s="13" t="str">
        <f>IF($V111="","",'CBB ESPN'!Z110)</f>
        <v/>
      </c>
      <c r="X111" s="135" t="str">
        <f>IF('CBB ESPN'!$Y110="Y",'CBB ESPN'!U110,"")</f>
        <v/>
      </c>
      <c r="Y111" s="137" t="str">
        <f>IF('CBB ESPN'!$Y110="Y",'CBB Games'!Q111,"")</f>
        <v/>
      </c>
      <c r="Z111" s="13" t="str">
        <f t="shared" si="69"/>
        <v/>
      </c>
      <c r="AA111" s="13" t="str">
        <f>IF('CBB ESPN'!$Y110="Y",'CBB Games'!S111,"")</f>
        <v/>
      </c>
      <c r="AB111" s="13" t="str">
        <f t="shared" si="70"/>
        <v/>
      </c>
      <c r="AD111" s="13" t="str">
        <f t="shared" si="48"/>
        <v/>
      </c>
      <c r="AE111" s="13" t="str">
        <f t="shared" si="49"/>
        <v/>
      </c>
      <c r="AF111" s="135" t="str">
        <f t="shared" si="50"/>
        <v/>
      </c>
      <c r="AG111" s="137" t="str">
        <f t="shared" si="51"/>
        <v/>
      </c>
      <c r="AH111" s="13" t="str">
        <f t="shared" si="52"/>
        <v/>
      </c>
      <c r="AI111" s="13" t="str">
        <f t="shared" si="53"/>
        <v/>
      </c>
      <c r="AJ111" s="13" t="str">
        <f t="shared" si="54"/>
        <v/>
      </c>
      <c r="AK111" s="13" t="str">
        <f t="shared" si="71"/>
        <v/>
      </c>
      <c r="AL111" s="13" t="str">
        <f t="shared" si="72"/>
        <v/>
      </c>
      <c r="AM111" t="str">
        <f>'CBB ESPN'!AM111</f>
        <v/>
      </c>
      <c r="AN111" t="str">
        <f>'CBB ESPN'!AK111</f>
        <v/>
      </c>
      <c r="AO111" t="str">
        <f>'CBB ESPN'!AL111</f>
        <v/>
      </c>
      <c r="AQ111" s="13" t="str">
        <f t="shared" si="55"/>
        <v/>
      </c>
      <c r="AR111" s="13" t="str">
        <f t="shared" si="56"/>
        <v/>
      </c>
      <c r="AS111" s="135" t="str">
        <f t="shared" si="57"/>
        <v/>
      </c>
      <c r="AT111" s="138" t="str">
        <f t="shared" si="58"/>
        <v/>
      </c>
      <c r="AU111" s="13" t="str">
        <f t="shared" si="59"/>
        <v/>
      </c>
      <c r="AV111" s="13" t="str">
        <f t="shared" si="60"/>
        <v/>
      </c>
      <c r="AW111" s="13" t="str">
        <f t="shared" si="61"/>
        <v/>
      </c>
      <c r="AX111" s="13" t="str">
        <f t="shared" si="73"/>
        <v/>
      </c>
      <c r="AY111" s="13" t="str">
        <f t="shared" si="74"/>
        <v/>
      </c>
      <c r="AZ111" t="str">
        <f>'CBB ESPN'!AU111</f>
        <v/>
      </c>
      <c r="BA111" t="str">
        <f>'CBB ESPN'!AS111</f>
        <v/>
      </c>
      <c r="BB111" t="str">
        <f>'CBB ESPN'!AT111</f>
        <v/>
      </c>
      <c r="BD111" s="13" t="str">
        <f t="shared" si="62"/>
        <v/>
      </c>
      <c r="BE111" s="13" t="str">
        <f t="shared" si="63"/>
        <v/>
      </c>
      <c r="BF111" s="135" t="str">
        <f t="shared" si="64"/>
        <v/>
      </c>
      <c r="BG111" s="138" t="str">
        <f t="shared" si="65"/>
        <v/>
      </c>
      <c r="BH111" s="13" t="str">
        <f t="shared" si="66"/>
        <v/>
      </c>
      <c r="BI111" s="13" t="str">
        <f t="shared" si="68"/>
        <v/>
      </c>
      <c r="BJ111" s="13" t="str">
        <f t="shared" si="67"/>
        <v/>
      </c>
      <c r="BK111" s="13" t="str">
        <f t="shared" si="44"/>
        <v/>
      </c>
      <c r="BL111" s="13" t="str">
        <f t="shared" si="75"/>
        <v/>
      </c>
      <c r="BM111" t="str">
        <f>'CBB ESPN'!BC111</f>
        <v/>
      </c>
      <c r="BN111" t="str">
        <f>'CBB ESPN'!BA111</f>
        <v/>
      </c>
      <c r="BO111" t="str">
        <f>'CBB ESPN'!BB111</f>
        <v/>
      </c>
    </row>
    <row r="112" spans="1:67">
      <c r="A112" t="str">
        <f>'CBB ESPN'!M112</f>
        <v>Georgia Southern</v>
      </c>
      <c r="B112" t="s">
        <v>265</v>
      </c>
      <c r="C112">
        <v>146</v>
      </c>
      <c r="E112">
        <f>IF(ISERROR(INDEX($B$4:$B$999,MATCH('CBB ESPN'!S111,'CBB Games'!$A$4:$A$999,0)))*1=1,"",INDEX('CBB Games'!$B$4:$B$999,MATCH('CBB ESPN'!S111,'CBB Games'!$A$4:$A$999,0)))</f>
        <v>0</v>
      </c>
      <c r="F112">
        <f>IF(ISERROR(INDEX($B$4:$B$999,MATCH('CBB ESPN'!T111,'CBB Games'!$A$4:$A$999,0)))*1=1,"",INDEX('CBB Games'!$B$4:$B$999,MATCH('CBB ESPN'!T111,'CBB Games'!$A$4:$A$999,0)))</f>
        <v>0</v>
      </c>
      <c r="G112" t="s">
        <v>62</v>
      </c>
      <c r="H112">
        <f>IF(ISERROR(INDEX($C$4:$C$999,MATCH('CBB ESPN'!S111,'CBB Games'!$A$4:$A$999,0)))*1=1,"",INDEX('CBB Games'!$C$4:$C$999,MATCH('CBB ESPN'!S111,'CBB Games'!$A$4:$A$999,0)))</f>
        <v>0</v>
      </c>
      <c r="I112">
        <f>IF(ISERROR(INDEX($C$4:$C$999,MATCH('CBB ESPN'!T111,'CBB Games'!$A$4:$A$999,0)))*1=1,"",INDEX('CBB Games'!$C$4:$C$999,MATCH('CBB ESPN'!T111,'CBB Games'!$A$4:$A$999,0)))</f>
        <v>0</v>
      </c>
      <c r="K112">
        <f>IF('CBB ESPN'!$AA111="Flip",'CBB Games'!F112,'CBB Games'!E112)</f>
        <v>0</v>
      </c>
      <c r="L112">
        <f>IF('CBB ESPN'!$AA111="Flip",'CBB Games'!E112,'CBB Games'!F112)</f>
        <v>0</v>
      </c>
      <c r="N112">
        <f>IF('CBB ESPN'!$AA111="Flip",'CBB Games'!I112,'CBB Games'!H112)</f>
        <v>0</v>
      </c>
      <c r="O112">
        <f>IF('CBB ESPN'!$AA111="Flip",'CBB Games'!H112,'CBB Games'!I112)</f>
        <v>0</v>
      </c>
      <c r="Q112" t="str">
        <f t="shared" si="46"/>
        <v>0 v 0</v>
      </c>
      <c r="S112" t="str">
        <f t="shared" si="47"/>
        <v>0 v 0</v>
      </c>
      <c r="T112" s="13" t="s">
        <v>62</v>
      </c>
      <c r="V112" s="136" t="str">
        <f>IF(ISNUMBER(SEARCH('CBB Games'!$V$3,'CBB ESPN'!Y111)),"InPlay","")</f>
        <v/>
      </c>
      <c r="W112" s="13" t="str">
        <f>IF($V112="","",'CBB ESPN'!Z111)</f>
        <v/>
      </c>
      <c r="X112" s="135" t="str">
        <f>IF('CBB ESPN'!$Y111="Y",'CBB ESPN'!U111,"")</f>
        <v/>
      </c>
      <c r="Y112" s="137" t="str">
        <f>IF('CBB ESPN'!$Y111="Y",'CBB Games'!Q112,"")</f>
        <v/>
      </c>
      <c r="Z112" s="13" t="str">
        <f t="shared" si="69"/>
        <v/>
      </c>
      <c r="AA112" s="13" t="str">
        <f>IF('CBB ESPN'!$Y111="Y",'CBB Games'!S112,"")</f>
        <v/>
      </c>
      <c r="AB112" s="13" t="str">
        <f t="shared" si="70"/>
        <v/>
      </c>
      <c r="AD112" s="13" t="str">
        <f t="shared" si="48"/>
        <v/>
      </c>
      <c r="AE112" s="13" t="str">
        <f t="shared" si="49"/>
        <v/>
      </c>
      <c r="AF112" s="135" t="str">
        <f t="shared" si="50"/>
        <v/>
      </c>
      <c r="AG112" s="137" t="str">
        <f t="shared" si="51"/>
        <v/>
      </c>
      <c r="AH112" s="13" t="str">
        <f t="shared" si="52"/>
        <v/>
      </c>
      <c r="AI112" s="13" t="str">
        <f t="shared" si="53"/>
        <v/>
      </c>
      <c r="AJ112" s="13" t="str">
        <f t="shared" si="54"/>
        <v/>
      </c>
      <c r="AK112" s="13" t="str">
        <f t="shared" si="71"/>
        <v/>
      </c>
      <c r="AL112" s="13" t="str">
        <f t="shared" si="72"/>
        <v/>
      </c>
      <c r="AM112" t="str">
        <f>'CBB ESPN'!AM112</f>
        <v/>
      </c>
      <c r="AN112" t="str">
        <f>'CBB ESPN'!AK112</f>
        <v/>
      </c>
      <c r="AO112" t="str">
        <f>'CBB ESPN'!AL112</f>
        <v/>
      </c>
      <c r="AQ112" s="13" t="str">
        <f t="shared" si="55"/>
        <v/>
      </c>
      <c r="AR112" s="13" t="str">
        <f t="shared" si="56"/>
        <v/>
      </c>
      <c r="AS112" s="135" t="str">
        <f t="shared" si="57"/>
        <v/>
      </c>
      <c r="AT112" s="138" t="str">
        <f t="shared" si="58"/>
        <v/>
      </c>
      <c r="AU112" s="13" t="str">
        <f t="shared" si="59"/>
        <v/>
      </c>
      <c r="AV112" s="13" t="str">
        <f t="shared" si="60"/>
        <v/>
      </c>
      <c r="AW112" s="13" t="str">
        <f t="shared" si="61"/>
        <v/>
      </c>
      <c r="AX112" s="13" t="str">
        <f t="shared" si="73"/>
        <v/>
      </c>
      <c r="AY112" s="13" t="str">
        <f t="shared" si="74"/>
        <v/>
      </c>
      <c r="AZ112" t="str">
        <f>'CBB ESPN'!AU112</f>
        <v/>
      </c>
      <c r="BA112" t="str">
        <f>'CBB ESPN'!AS112</f>
        <v/>
      </c>
      <c r="BB112" t="str">
        <f>'CBB ESPN'!AT112</f>
        <v/>
      </c>
      <c r="BD112" s="13" t="str">
        <f t="shared" si="62"/>
        <v/>
      </c>
      <c r="BE112" s="13" t="str">
        <f t="shared" si="63"/>
        <v/>
      </c>
      <c r="BF112" s="135" t="str">
        <f t="shared" si="64"/>
        <v/>
      </c>
      <c r="BG112" s="138" t="str">
        <f t="shared" si="65"/>
        <v/>
      </c>
      <c r="BH112" s="13" t="str">
        <f t="shared" si="66"/>
        <v/>
      </c>
      <c r="BI112" s="13" t="str">
        <f t="shared" si="68"/>
        <v/>
      </c>
      <c r="BJ112" s="13" t="str">
        <f t="shared" si="67"/>
        <v/>
      </c>
      <c r="BK112" s="13" t="str">
        <f t="shared" si="44"/>
        <v/>
      </c>
      <c r="BL112" s="13" t="str">
        <f t="shared" si="75"/>
        <v/>
      </c>
      <c r="BM112" t="str">
        <f>'CBB ESPN'!BC112</f>
        <v/>
      </c>
      <c r="BN112" t="str">
        <f>'CBB ESPN'!BA112</f>
        <v/>
      </c>
      <c r="BO112" t="str">
        <f>'CBB ESPN'!BB112</f>
        <v/>
      </c>
    </row>
    <row r="113" spans="1:67">
      <c r="A113" t="str">
        <f>'CBB ESPN'!M113</f>
        <v>Georgia State</v>
      </c>
      <c r="B113" t="s">
        <v>407</v>
      </c>
      <c r="C113">
        <v>147</v>
      </c>
      <c r="E113">
        <f>IF(ISERROR(INDEX($B$4:$B$999,MATCH('CBB ESPN'!S112,'CBB Games'!$A$4:$A$999,0)))*1=1,"",INDEX('CBB Games'!$B$4:$B$999,MATCH('CBB ESPN'!S112,'CBB Games'!$A$4:$A$999,0)))</f>
        <v>0</v>
      </c>
      <c r="F113">
        <f>IF(ISERROR(INDEX($B$4:$B$999,MATCH('CBB ESPN'!T112,'CBB Games'!$A$4:$A$999,0)))*1=1,"",INDEX('CBB Games'!$B$4:$B$999,MATCH('CBB ESPN'!T112,'CBB Games'!$A$4:$A$999,0)))</f>
        <v>0</v>
      </c>
      <c r="G113" t="s">
        <v>62</v>
      </c>
      <c r="H113">
        <f>IF(ISERROR(INDEX($C$4:$C$999,MATCH('CBB ESPN'!S112,'CBB Games'!$A$4:$A$999,0)))*1=1,"",INDEX('CBB Games'!$C$4:$C$999,MATCH('CBB ESPN'!S112,'CBB Games'!$A$4:$A$999,0)))</f>
        <v>0</v>
      </c>
      <c r="I113">
        <f>IF(ISERROR(INDEX($C$4:$C$999,MATCH('CBB ESPN'!T112,'CBB Games'!$A$4:$A$999,0)))*1=1,"",INDEX('CBB Games'!$C$4:$C$999,MATCH('CBB ESPN'!T112,'CBB Games'!$A$4:$A$999,0)))</f>
        <v>0</v>
      </c>
      <c r="K113">
        <f>IF('CBB ESPN'!$AA112="Flip",'CBB Games'!F113,'CBB Games'!E113)</f>
        <v>0</v>
      </c>
      <c r="L113">
        <f>IF('CBB ESPN'!$AA112="Flip",'CBB Games'!E113,'CBB Games'!F113)</f>
        <v>0</v>
      </c>
      <c r="N113">
        <f>IF('CBB ESPN'!$AA112="Flip",'CBB Games'!I113,'CBB Games'!H113)</f>
        <v>0</v>
      </c>
      <c r="O113">
        <f>IF('CBB ESPN'!$AA112="Flip",'CBB Games'!H113,'CBB Games'!I113)</f>
        <v>0</v>
      </c>
      <c r="Q113" t="str">
        <f t="shared" si="46"/>
        <v>0 v 0</v>
      </c>
      <c r="S113" t="str">
        <f t="shared" si="47"/>
        <v>0 v 0</v>
      </c>
      <c r="T113" s="13" t="s">
        <v>62</v>
      </c>
      <c r="V113" s="136" t="str">
        <f>IF(ISNUMBER(SEARCH('CBB Games'!$V$3,'CBB ESPN'!Y112)),"InPlay","")</f>
        <v/>
      </c>
      <c r="W113" s="13" t="str">
        <f>IF($V113="","",'CBB ESPN'!Z112)</f>
        <v/>
      </c>
      <c r="X113" s="135" t="str">
        <f>IF('CBB ESPN'!$Y112="Y",'CBB ESPN'!U112,"")</f>
        <v/>
      </c>
      <c r="Y113" s="137" t="str">
        <f>IF('CBB ESPN'!$Y112="Y",'CBB Games'!Q113,"")</f>
        <v/>
      </c>
      <c r="Z113" s="13" t="str">
        <f t="shared" si="69"/>
        <v/>
      </c>
      <c r="AA113" s="13" t="str">
        <f>IF('CBB ESPN'!$Y112="Y",'CBB Games'!S113,"")</f>
        <v/>
      </c>
      <c r="AB113" s="13" t="str">
        <f t="shared" si="70"/>
        <v/>
      </c>
      <c r="AD113" s="13" t="str">
        <f t="shared" si="48"/>
        <v/>
      </c>
      <c r="AE113" s="13" t="str">
        <f t="shared" si="49"/>
        <v/>
      </c>
      <c r="AF113" s="135" t="str">
        <f t="shared" si="50"/>
        <v/>
      </c>
      <c r="AG113" s="137" t="str">
        <f t="shared" si="51"/>
        <v/>
      </c>
      <c r="AH113" s="13" t="str">
        <f t="shared" si="52"/>
        <v/>
      </c>
      <c r="AI113" s="13" t="str">
        <f t="shared" si="53"/>
        <v/>
      </c>
      <c r="AJ113" s="13" t="str">
        <f t="shared" si="54"/>
        <v/>
      </c>
      <c r="AK113" s="13" t="str">
        <f t="shared" si="71"/>
        <v/>
      </c>
      <c r="AL113" s="13" t="str">
        <f t="shared" si="72"/>
        <v/>
      </c>
      <c r="AM113" t="str">
        <f>'CBB ESPN'!AM113</f>
        <v/>
      </c>
      <c r="AN113" t="str">
        <f>'CBB ESPN'!AK113</f>
        <v/>
      </c>
      <c r="AO113" t="str">
        <f>'CBB ESPN'!AL113</f>
        <v/>
      </c>
      <c r="AQ113" s="13" t="str">
        <f t="shared" si="55"/>
        <v/>
      </c>
      <c r="AR113" s="13" t="str">
        <f t="shared" si="56"/>
        <v/>
      </c>
      <c r="AS113" s="135" t="str">
        <f t="shared" si="57"/>
        <v/>
      </c>
      <c r="AT113" s="138" t="str">
        <f t="shared" si="58"/>
        <v/>
      </c>
      <c r="AU113" s="13" t="str">
        <f t="shared" si="59"/>
        <v/>
      </c>
      <c r="AV113" s="13" t="str">
        <f t="shared" si="60"/>
        <v/>
      </c>
      <c r="AW113" s="13" t="str">
        <f t="shared" si="61"/>
        <v/>
      </c>
      <c r="AX113" s="13" t="str">
        <f t="shared" si="73"/>
        <v/>
      </c>
      <c r="AY113" s="13" t="str">
        <f t="shared" si="74"/>
        <v/>
      </c>
      <c r="AZ113" t="str">
        <f>'CBB ESPN'!AU113</f>
        <v/>
      </c>
      <c r="BA113" t="str">
        <f>'CBB ESPN'!AS113</f>
        <v/>
      </c>
      <c r="BB113" t="str">
        <f>'CBB ESPN'!AT113</f>
        <v/>
      </c>
      <c r="BD113" s="13" t="str">
        <f t="shared" si="62"/>
        <v/>
      </c>
      <c r="BE113" s="13" t="str">
        <f t="shared" si="63"/>
        <v/>
      </c>
      <c r="BF113" s="135" t="str">
        <f t="shared" si="64"/>
        <v/>
      </c>
      <c r="BG113" s="138" t="str">
        <f t="shared" si="65"/>
        <v/>
      </c>
      <c r="BH113" s="13" t="str">
        <f t="shared" si="66"/>
        <v/>
      </c>
      <c r="BI113" s="13" t="str">
        <f t="shared" si="68"/>
        <v/>
      </c>
      <c r="BJ113" s="13" t="str">
        <f t="shared" si="67"/>
        <v/>
      </c>
      <c r="BK113" s="13" t="str">
        <f t="shared" si="44"/>
        <v/>
      </c>
      <c r="BL113" s="13" t="str">
        <f t="shared" si="75"/>
        <v/>
      </c>
      <c r="BM113" t="str">
        <f>'CBB ESPN'!BC113</f>
        <v/>
      </c>
      <c r="BN113" t="str">
        <f>'CBB ESPN'!BA113</f>
        <v/>
      </c>
      <c r="BO113" t="str">
        <f>'CBB ESPN'!BB113</f>
        <v/>
      </c>
    </row>
    <row r="114" spans="1:67">
      <c r="A114" t="str">
        <f>'CBB ESPN'!M114</f>
        <v>Georgia Tech</v>
      </c>
      <c r="B114" t="s">
        <v>266</v>
      </c>
      <c r="C114">
        <v>148</v>
      </c>
      <c r="E114">
        <f>IF(ISERROR(INDEX($B$4:$B$999,MATCH('CBB ESPN'!S113,'CBB Games'!$A$4:$A$999,0)))*1=1,"",INDEX('CBB Games'!$B$4:$B$999,MATCH('CBB ESPN'!S113,'CBB Games'!$A$4:$A$999,0)))</f>
        <v>0</v>
      </c>
      <c r="F114">
        <f>IF(ISERROR(INDEX($B$4:$B$999,MATCH('CBB ESPN'!T113,'CBB Games'!$A$4:$A$999,0)))*1=1,"",INDEX('CBB Games'!$B$4:$B$999,MATCH('CBB ESPN'!T113,'CBB Games'!$A$4:$A$999,0)))</f>
        <v>0</v>
      </c>
      <c r="G114" t="s">
        <v>62</v>
      </c>
      <c r="H114">
        <f>IF(ISERROR(INDEX($C$4:$C$999,MATCH('CBB ESPN'!S113,'CBB Games'!$A$4:$A$999,0)))*1=1,"",INDEX('CBB Games'!$C$4:$C$999,MATCH('CBB ESPN'!S113,'CBB Games'!$A$4:$A$999,0)))</f>
        <v>0</v>
      </c>
      <c r="I114">
        <f>IF(ISERROR(INDEX($C$4:$C$999,MATCH('CBB ESPN'!T113,'CBB Games'!$A$4:$A$999,0)))*1=1,"",INDEX('CBB Games'!$C$4:$C$999,MATCH('CBB ESPN'!T113,'CBB Games'!$A$4:$A$999,0)))</f>
        <v>0</v>
      </c>
      <c r="K114">
        <f>IF('CBB ESPN'!$AA113="Flip",'CBB Games'!F114,'CBB Games'!E114)</f>
        <v>0</v>
      </c>
      <c r="L114">
        <f>IF('CBB ESPN'!$AA113="Flip",'CBB Games'!E114,'CBB Games'!F114)</f>
        <v>0</v>
      </c>
      <c r="N114">
        <f>IF('CBB ESPN'!$AA113="Flip",'CBB Games'!I114,'CBB Games'!H114)</f>
        <v>0</v>
      </c>
      <c r="O114">
        <f>IF('CBB ESPN'!$AA113="Flip",'CBB Games'!H114,'CBB Games'!I114)</f>
        <v>0</v>
      </c>
      <c r="Q114" t="str">
        <f t="shared" si="46"/>
        <v>0 v 0</v>
      </c>
      <c r="S114" t="str">
        <f t="shared" si="47"/>
        <v>0 v 0</v>
      </c>
      <c r="T114" s="13" t="s">
        <v>62</v>
      </c>
      <c r="V114" s="136" t="str">
        <f>IF(ISNUMBER(SEARCH('CBB Games'!$V$3,'CBB ESPN'!Y113)),"InPlay","")</f>
        <v/>
      </c>
      <c r="W114" s="13" t="str">
        <f>IF($V114="","",'CBB ESPN'!Z113)</f>
        <v/>
      </c>
      <c r="X114" s="135" t="str">
        <f>IF('CBB ESPN'!$Y113="Y",'CBB ESPN'!U113,"")</f>
        <v/>
      </c>
      <c r="Y114" s="137" t="str">
        <f>IF('CBB ESPN'!$Y113="Y",'CBB Games'!Q114,"")</f>
        <v/>
      </c>
      <c r="Z114" s="13" t="str">
        <f t="shared" si="69"/>
        <v/>
      </c>
      <c r="AA114" s="13" t="str">
        <f>IF('CBB ESPN'!$Y113="Y",'CBB Games'!S114,"")</f>
        <v/>
      </c>
      <c r="AB114" s="13" t="str">
        <f t="shared" si="70"/>
        <v/>
      </c>
      <c r="AD114" s="13" t="str">
        <f t="shared" si="48"/>
        <v/>
      </c>
      <c r="AE114" s="13" t="str">
        <f t="shared" si="49"/>
        <v/>
      </c>
      <c r="AF114" s="135" t="str">
        <f t="shared" si="50"/>
        <v/>
      </c>
      <c r="AG114" s="137" t="str">
        <f t="shared" si="51"/>
        <v/>
      </c>
      <c r="AH114" s="13" t="str">
        <f t="shared" si="52"/>
        <v/>
      </c>
      <c r="AI114" s="13" t="str">
        <f t="shared" si="53"/>
        <v/>
      </c>
      <c r="AJ114" s="13" t="str">
        <f t="shared" si="54"/>
        <v/>
      </c>
      <c r="AK114" s="13" t="str">
        <f t="shared" si="71"/>
        <v/>
      </c>
      <c r="AL114" s="13" t="str">
        <f t="shared" si="72"/>
        <v/>
      </c>
      <c r="AM114" t="str">
        <f>'CBB ESPN'!AM114</f>
        <v/>
      </c>
      <c r="AN114" t="str">
        <f>'CBB ESPN'!AK114</f>
        <v/>
      </c>
      <c r="AO114" t="str">
        <f>'CBB ESPN'!AL114</f>
        <v/>
      </c>
      <c r="AQ114" s="13" t="str">
        <f t="shared" si="55"/>
        <v/>
      </c>
      <c r="AR114" s="13" t="str">
        <f t="shared" si="56"/>
        <v/>
      </c>
      <c r="AS114" s="135" t="str">
        <f t="shared" si="57"/>
        <v/>
      </c>
      <c r="AT114" s="138" t="str">
        <f t="shared" si="58"/>
        <v/>
      </c>
      <c r="AU114" s="13" t="str">
        <f t="shared" si="59"/>
        <v/>
      </c>
      <c r="AV114" s="13" t="str">
        <f t="shared" si="60"/>
        <v/>
      </c>
      <c r="AW114" s="13" t="str">
        <f t="shared" si="61"/>
        <v/>
      </c>
      <c r="AX114" s="13" t="str">
        <f t="shared" si="73"/>
        <v/>
      </c>
      <c r="AY114" s="13" t="str">
        <f t="shared" si="74"/>
        <v/>
      </c>
      <c r="AZ114" t="str">
        <f>'CBB ESPN'!AU114</f>
        <v/>
      </c>
      <c r="BA114" t="str">
        <f>'CBB ESPN'!AS114</f>
        <v/>
      </c>
      <c r="BB114" t="str">
        <f>'CBB ESPN'!AT114</f>
        <v/>
      </c>
      <c r="BD114" s="13" t="str">
        <f t="shared" si="62"/>
        <v/>
      </c>
      <c r="BE114" s="13" t="str">
        <f t="shared" si="63"/>
        <v/>
      </c>
      <c r="BF114" s="135" t="str">
        <f t="shared" si="64"/>
        <v/>
      </c>
      <c r="BG114" s="138" t="str">
        <f t="shared" si="65"/>
        <v/>
      </c>
      <c r="BH114" s="13" t="str">
        <f t="shared" si="66"/>
        <v/>
      </c>
      <c r="BI114" s="13" t="str">
        <f t="shared" si="68"/>
        <v/>
      </c>
      <c r="BJ114" s="13" t="str">
        <f t="shared" si="67"/>
        <v/>
      </c>
      <c r="BK114" s="13" t="str">
        <f t="shared" si="44"/>
        <v/>
      </c>
      <c r="BL114" s="13" t="str">
        <f t="shared" si="75"/>
        <v/>
      </c>
      <c r="BM114" t="str">
        <f>'CBB ESPN'!BC114</f>
        <v/>
      </c>
      <c r="BN114" t="str">
        <f>'CBB ESPN'!BA114</f>
        <v/>
      </c>
      <c r="BO114" t="str">
        <f>'CBB ESPN'!BB114</f>
        <v/>
      </c>
    </row>
    <row r="115" spans="1:67">
      <c r="A115" t="str">
        <f>'CBB ESPN'!M115</f>
        <v>Gonzaga</v>
      </c>
      <c r="B115" t="s">
        <v>962</v>
      </c>
      <c r="C115">
        <v>151</v>
      </c>
      <c r="E115">
        <f>IF(ISERROR(INDEX($B$4:$B$999,MATCH('CBB ESPN'!S114,'CBB Games'!$A$4:$A$999,0)))*1=1,"",INDEX('CBB Games'!$B$4:$B$999,MATCH('CBB ESPN'!S114,'CBB Games'!$A$4:$A$999,0)))</f>
        <v>0</v>
      </c>
      <c r="F115">
        <f>IF(ISERROR(INDEX($B$4:$B$999,MATCH('CBB ESPN'!T114,'CBB Games'!$A$4:$A$999,0)))*1=1,"",INDEX('CBB Games'!$B$4:$B$999,MATCH('CBB ESPN'!T114,'CBB Games'!$A$4:$A$999,0)))</f>
        <v>0</v>
      </c>
      <c r="G115" t="s">
        <v>62</v>
      </c>
      <c r="H115">
        <f>IF(ISERROR(INDEX($C$4:$C$999,MATCH('CBB ESPN'!S114,'CBB Games'!$A$4:$A$999,0)))*1=1,"",INDEX('CBB Games'!$C$4:$C$999,MATCH('CBB ESPN'!S114,'CBB Games'!$A$4:$A$999,0)))</f>
        <v>0</v>
      </c>
      <c r="I115">
        <f>IF(ISERROR(INDEX($C$4:$C$999,MATCH('CBB ESPN'!T114,'CBB Games'!$A$4:$A$999,0)))*1=1,"",INDEX('CBB Games'!$C$4:$C$999,MATCH('CBB ESPN'!T114,'CBB Games'!$A$4:$A$999,0)))</f>
        <v>0</v>
      </c>
      <c r="K115">
        <f>IF('CBB ESPN'!$AA114="Flip",'CBB Games'!F115,'CBB Games'!E115)</f>
        <v>0</v>
      </c>
      <c r="L115">
        <f>IF('CBB ESPN'!$AA114="Flip",'CBB Games'!E115,'CBB Games'!F115)</f>
        <v>0</v>
      </c>
      <c r="N115">
        <f>IF('CBB ESPN'!$AA114="Flip",'CBB Games'!I115,'CBB Games'!H115)</f>
        <v>0</v>
      </c>
      <c r="O115">
        <f>IF('CBB ESPN'!$AA114="Flip",'CBB Games'!H115,'CBB Games'!I115)</f>
        <v>0</v>
      </c>
      <c r="Q115" t="str">
        <f t="shared" si="46"/>
        <v>0 v 0</v>
      </c>
      <c r="S115" t="str">
        <f t="shared" si="47"/>
        <v>0 v 0</v>
      </c>
      <c r="T115" s="13" t="s">
        <v>62</v>
      </c>
      <c r="V115" s="136" t="str">
        <f>IF(ISNUMBER(SEARCH('CBB Games'!$V$3,'CBB ESPN'!Y114)),"InPlay","")</f>
        <v/>
      </c>
      <c r="W115" s="13" t="str">
        <f>IF($V115="","",'CBB ESPN'!Z114)</f>
        <v/>
      </c>
      <c r="X115" s="135" t="str">
        <f>IF('CBB ESPN'!$Y114="Y",'CBB ESPN'!U114,"")</f>
        <v/>
      </c>
      <c r="Y115" s="137" t="str">
        <f>IF('CBB ESPN'!$Y114="Y",'CBB Games'!Q115,"")</f>
        <v/>
      </c>
      <c r="Z115" s="13" t="str">
        <f t="shared" si="69"/>
        <v/>
      </c>
      <c r="AA115" s="13" t="str">
        <f>IF('CBB ESPN'!$Y114="Y",'CBB Games'!S115,"")</f>
        <v/>
      </c>
      <c r="AB115" s="13" t="str">
        <f t="shared" si="70"/>
        <v/>
      </c>
      <c r="AD115" s="13" t="str">
        <f t="shared" si="48"/>
        <v/>
      </c>
      <c r="AE115" s="13" t="str">
        <f t="shared" si="49"/>
        <v/>
      </c>
      <c r="AF115" s="135" t="str">
        <f t="shared" si="50"/>
        <v/>
      </c>
      <c r="AG115" s="137" t="str">
        <f t="shared" si="51"/>
        <v/>
      </c>
      <c r="AH115" s="13" t="str">
        <f t="shared" si="52"/>
        <v/>
      </c>
      <c r="AI115" s="13" t="str">
        <f t="shared" si="53"/>
        <v/>
      </c>
      <c r="AJ115" s="13" t="str">
        <f t="shared" si="54"/>
        <v/>
      </c>
      <c r="AK115" s="13" t="str">
        <f t="shared" si="71"/>
        <v/>
      </c>
      <c r="AL115" s="13" t="str">
        <f t="shared" si="72"/>
        <v/>
      </c>
      <c r="AM115" t="str">
        <f>'CBB ESPN'!AM115</f>
        <v/>
      </c>
      <c r="AN115" t="str">
        <f>'CBB ESPN'!AK115</f>
        <v/>
      </c>
      <c r="AO115" t="str">
        <f>'CBB ESPN'!AL115</f>
        <v/>
      </c>
      <c r="AQ115" s="13" t="str">
        <f t="shared" si="55"/>
        <v/>
      </c>
      <c r="AR115" s="13" t="str">
        <f t="shared" si="56"/>
        <v/>
      </c>
      <c r="AS115" s="135" t="str">
        <f t="shared" si="57"/>
        <v/>
      </c>
      <c r="AT115" s="138" t="str">
        <f t="shared" si="58"/>
        <v/>
      </c>
      <c r="AU115" s="13" t="str">
        <f t="shared" si="59"/>
        <v/>
      </c>
      <c r="AV115" s="13" t="str">
        <f t="shared" si="60"/>
        <v/>
      </c>
      <c r="AW115" s="13" t="str">
        <f t="shared" si="61"/>
        <v/>
      </c>
      <c r="AX115" s="13" t="str">
        <f t="shared" si="73"/>
        <v/>
      </c>
      <c r="AY115" s="13" t="str">
        <f t="shared" si="74"/>
        <v/>
      </c>
      <c r="AZ115" t="str">
        <f>'CBB ESPN'!AU115</f>
        <v/>
      </c>
      <c r="BA115" t="str">
        <f>'CBB ESPN'!AS115</f>
        <v/>
      </c>
      <c r="BB115" t="str">
        <f>'CBB ESPN'!AT115</f>
        <v/>
      </c>
      <c r="BD115" s="13" t="str">
        <f t="shared" si="62"/>
        <v/>
      </c>
      <c r="BE115" s="13" t="str">
        <f t="shared" si="63"/>
        <v/>
      </c>
      <c r="BF115" s="135" t="str">
        <f t="shared" si="64"/>
        <v/>
      </c>
      <c r="BG115" s="138" t="str">
        <f t="shared" si="65"/>
        <v/>
      </c>
      <c r="BH115" s="13" t="str">
        <f t="shared" si="66"/>
        <v/>
      </c>
      <c r="BI115" s="13" t="str">
        <f t="shared" si="68"/>
        <v/>
      </c>
      <c r="BJ115" s="13" t="str">
        <f t="shared" si="67"/>
        <v/>
      </c>
      <c r="BK115" s="13" t="str">
        <f t="shared" si="44"/>
        <v/>
      </c>
      <c r="BL115" s="13" t="str">
        <f t="shared" si="75"/>
        <v/>
      </c>
      <c r="BM115" t="str">
        <f>'CBB ESPN'!BC115</f>
        <v/>
      </c>
      <c r="BN115" t="str">
        <f>'CBB ESPN'!BA115</f>
        <v/>
      </c>
      <c r="BO115" t="str">
        <f>'CBB ESPN'!BB115</f>
        <v/>
      </c>
    </row>
    <row r="116" spans="1:67">
      <c r="A116" t="str">
        <f>'CBB ESPN'!M116</f>
        <v>Grambling</v>
      </c>
      <c r="B116" t="s">
        <v>1235</v>
      </c>
      <c r="C116">
        <v>152</v>
      </c>
      <c r="E116">
        <f>IF(ISERROR(INDEX($B$4:$B$999,MATCH('CBB ESPN'!S115,'CBB Games'!$A$4:$A$999,0)))*1=1,"",INDEX('CBB Games'!$B$4:$B$999,MATCH('CBB ESPN'!S115,'CBB Games'!$A$4:$A$999,0)))</f>
        <v>0</v>
      </c>
      <c r="F116">
        <f>IF(ISERROR(INDEX($B$4:$B$999,MATCH('CBB ESPN'!T115,'CBB Games'!$A$4:$A$999,0)))*1=1,"",INDEX('CBB Games'!$B$4:$B$999,MATCH('CBB ESPN'!T115,'CBB Games'!$A$4:$A$999,0)))</f>
        <v>0</v>
      </c>
      <c r="G116" t="s">
        <v>62</v>
      </c>
      <c r="H116">
        <f>IF(ISERROR(INDEX($C$4:$C$999,MATCH('CBB ESPN'!S115,'CBB Games'!$A$4:$A$999,0)))*1=1,"",INDEX('CBB Games'!$C$4:$C$999,MATCH('CBB ESPN'!S115,'CBB Games'!$A$4:$A$999,0)))</f>
        <v>0</v>
      </c>
      <c r="I116">
        <f>IF(ISERROR(INDEX($C$4:$C$999,MATCH('CBB ESPN'!T115,'CBB Games'!$A$4:$A$999,0)))*1=1,"",INDEX('CBB Games'!$C$4:$C$999,MATCH('CBB ESPN'!T115,'CBB Games'!$A$4:$A$999,0)))</f>
        <v>0</v>
      </c>
      <c r="K116">
        <f>IF('CBB ESPN'!$AA115="Flip",'CBB Games'!F116,'CBB Games'!E116)</f>
        <v>0</v>
      </c>
      <c r="L116">
        <f>IF('CBB ESPN'!$AA115="Flip",'CBB Games'!E116,'CBB Games'!F116)</f>
        <v>0</v>
      </c>
      <c r="N116">
        <f>IF('CBB ESPN'!$AA115="Flip",'CBB Games'!I116,'CBB Games'!H116)</f>
        <v>0</v>
      </c>
      <c r="O116">
        <f>IF('CBB ESPN'!$AA115="Flip",'CBB Games'!H116,'CBB Games'!I116)</f>
        <v>0</v>
      </c>
      <c r="Q116" t="str">
        <f t="shared" si="46"/>
        <v>0 v 0</v>
      </c>
      <c r="S116" t="str">
        <f t="shared" si="47"/>
        <v>0 v 0</v>
      </c>
      <c r="T116" s="13" t="s">
        <v>62</v>
      </c>
      <c r="V116" s="136" t="str">
        <f>IF(ISNUMBER(SEARCH('CBB Games'!$V$3,'CBB ESPN'!Y115)),"InPlay","")</f>
        <v/>
      </c>
      <c r="W116" s="13" t="str">
        <f>IF($V116="","",'CBB ESPN'!Z115)</f>
        <v/>
      </c>
      <c r="X116" s="135" t="str">
        <f>IF('CBB ESPN'!$Y115="Y",'CBB ESPN'!U115,"")</f>
        <v/>
      </c>
      <c r="Y116" s="137" t="str">
        <f>IF('CBB ESPN'!$Y115="Y",'CBB Games'!Q116,"")</f>
        <v/>
      </c>
      <c r="Z116" s="13" t="str">
        <f t="shared" si="69"/>
        <v/>
      </c>
      <c r="AA116" s="13" t="str">
        <f>IF('CBB ESPN'!$Y115="Y",'CBB Games'!S116,"")</f>
        <v/>
      </c>
      <c r="AB116" s="13" t="str">
        <f t="shared" si="70"/>
        <v/>
      </c>
      <c r="AD116" s="13" t="str">
        <f t="shared" si="48"/>
        <v/>
      </c>
      <c r="AE116" s="13" t="str">
        <f t="shared" si="49"/>
        <v/>
      </c>
      <c r="AF116" s="135" t="str">
        <f t="shared" si="50"/>
        <v/>
      </c>
      <c r="AG116" s="137" t="str">
        <f t="shared" si="51"/>
        <v/>
      </c>
      <c r="AH116" s="13" t="str">
        <f t="shared" si="52"/>
        <v/>
      </c>
      <c r="AI116" s="13" t="str">
        <f t="shared" si="53"/>
        <v/>
      </c>
      <c r="AJ116" s="13" t="str">
        <f t="shared" si="54"/>
        <v/>
      </c>
      <c r="AK116" s="13" t="str">
        <f t="shared" si="71"/>
        <v/>
      </c>
      <c r="AL116" s="13" t="str">
        <f t="shared" si="72"/>
        <v/>
      </c>
      <c r="AM116" t="str">
        <f>'CBB ESPN'!AM116</f>
        <v/>
      </c>
      <c r="AN116" t="str">
        <f>'CBB ESPN'!AK116</f>
        <v/>
      </c>
      <c r="AO116" t="str">
        <f>'CBB ESPN'!AL116</f>
        <v/>
      </c>
      <c r="AQ116" s="13" t="str">
        <f t="shared" si="55"/>
        <v/>
      </c>
      <c r="AR116" s="13" t="str">
        <f t="shared" si="56"/>
        <v/>
      </c>
      <c r="AS116" s="135" t="str">
        <f t="shared" si="57"/>
        <v/>
      </c>
      <c r="AT116" s="138" t="str">
        <f t="shared" si="58"/>
        <v/>
      </c>
      <c r="AU116" s="13" t="str">
        <f t="shared" si="59"/>
        <v/>
      </c>
      <c r="AV116" s="13" t="str">
        <f t="shared" si="60"/>
        <v/>
      </c>
      <c r="AW116" s="13" t="str">
        <f t="shared" si="61"/>
        <v/>
      </c>
      <c r="AX116" s="13" t="str">
        <f t="shared" si="73"/>
        <v/>
      </c>
      <c r="AY116" s="13" t="str">
        <f t="shared" si="74"/>
        <v/>
      </c>
      <c r="AZ116" t="str">
        <f>'CBB ESPN'!AU116</f>
        <v/>
      </c>
      <c r="BA116" t="str">
        <f>'CBB ESPN'!AS116</f>
        <v/>
      </c>
      <c r="BB116" t="str">
        <f>'CBB ESPN'!AT116</f>
        <v/>
      </c>
      <c r="BD116" s="13" t="str">
        <f t="shared" si="62"/>
        <v/>
      </c>
      <c r="BE116" s="13" t="str">
        <f t="shared" si="63"/>
        <v/>
      </c>
      <c r="BF116" s="135" t="str">
        <f t="shared" si="64"/>
        <v/>
      </c>
      <c r="BG116" s="138" t="str">
        <f t="shared" si="65"/>
        <v/>
      </c>
      <c r="BH116" s="13" t="str">
        <f t="shared" si="66"/>
        <v/>
      </c>
      <c r="BI116" s="13" t="str">
        <f t="shared" si="68"/>
        <v/>
      </c>
      <c r="BJ116" s="13" t="str">
        <f t="shared" si="67"/>
        <v/>
      </c>
      <c r="BK116" s="13" t="str">
        <f t="shared" si="44"/>
        <v/>
      </c>
      <c r="BL116" s="13" t="str">
        <f t="shared" si="75"/>
        <v/>
      </c>
      <c r="BM116" t="str">
        <f>'CBB ESPN'!BC116</f>
        <v/>
      </c>
      <c r="BN116" t="str">
        <f>'CBB ESPN'!BA116</f>
        <v/>
      </c>
      <c r="BO116" t="str">
        <f>'CBB ESPN'!BB116</f>
        <v/>
      </c>
    </row>
    <row r="117" spans="1:67">
      <c r="A117" t="str">
        <f>'CBB ESPN'!M117</f>
        <v>Grand Canyon</v>
      </c>
      <c r="B117" t="s">
        <v>803</v>
      </c>
      <c r="C117">
        <v>532</v>
      </c>
      <c r="E117">
        <f>IF(ISERROR(INDEX($B$4:$B$999,MATCH('CBB ESPN'!S116,'CBB Games'!$A$4:$A$999,0)))*1=1,"",INDEX('CBB Games'!$B$4:$B$999,MATCH('CBB ESPN'!S116,'CBB Games'!$A$4:$A$999,0)))</f>
        <v>0</v>
      </c>
      <c r="F117">
        <f>IF(ISERROR(INDEX($B$4:$B$999,MATCH('CBB ESPN'!T116,'CBB Games'!$A$4:$A$999,0)))*1=1,"",INDEX('CBB Games'!$B$4:$B$999,MATCH('CBB ESPN'!T116,'CBB Games'!$A$4:$A$999,0)))</f>
        <v>0</v>
      </c>
      <c r="G117" t="s">
        <v>62</v>
      </c>
      <c r="H117">
        <f>IF(ISERROR(INDEX($C$4:$C$999,MATCH('CBB ESPN'!S116,'CBB Games'!$A$4:$A$999,0)))*1=1,"",INDEX('CBB Games'!$C$4:$C$999,MATCH('CBB ESPN'!S116,'CBB Games'!$A$4:$A$999,0)))</f>
        <v>0</v>
      </c>
      <c r="I117">
        <f>IF(ISERROR(INDEX($C$4:$C$999,MATCH('CBB ESPN'!T116,'CBB Games'!$A$4:$A$999,0)))*1=1,"",INDEX('CBB Games'!$C$4:$C$999,MATCH('CBB ESPN'!T116,'CBB Games'!$A$4:$A$999,0)))</f>
        <v>0</v>
      </c>
      <c r="K117">
        <f>IF('CBB ESPN'!$AA116="Flip",'CBB Games'!F117,'CBB Games'!E117)</f>
        <v>0</v>
      </c>
      <c r="L117">
        <f>IF('CBB ESPN'!$AA116="Flip",'CBB Games'!E117,'CBB Games'!F117)</f>
        <v>0</v>
      </c>
      <c r="N117">
        <f>IF('CBB ESPN'!$AA116="Flip",'CBB Games'!I117,'CBB Games'!H117)</f>
        <v>0</v>
      </c>
      <c r="O117">
        <f>IF('CBB ESPN'!$AA116="Flip",'CBB Games'!H117,'CBB Games'!I117)</f>
        <v>0</v>
      </c>
      <c r="Q117" t="str">
        <f t="shared" si="46"/>
        <v>0 v 0</v>
      </c>
      <c r="S117" t="str">
        <f t="shared" si="47"/>
        <v>0 v 0</v>
      </c>
      <c r="T117" s="13" t="s">
        <v>62</v>
      </c>
      <c r="V117" s="136" t="str">
        <f>IF(ISNUMBER(SEARCH('CBB Games'!$V$3,'CBB ESPN'!Y116)),"InPlay","")</f>
        <v/>
      </c>
      <c r="W117" s="13" t="str">
        <f>IF($V117="","",'CBB ESPN'!Z116)</f>
        <v/>
      </c>
      <c r="X117" s="135" t="str">
        <f>IF('CBB ESPN'!$Y116="Y",'CBB ESPN'!U116,"")</f>
        <v/>
      </c>
      <c r="Y117" s="137" t="str">
        <f>IF('CBB ESPN'!$Y116="Y",'CBB Games'!Q117,"")</f>
        <v/>
      </c>
      <c r="Z117" s="13" t="str">
        <f t="shared" si="69"/>
        <v/>
      </c>
      <c r="AA117" s="13" t="str">
        <f>IF('CBB ESPN'!$Y116="Y",'CBB Games'!S117,"")</f>
        <v/>
      </c>
      <c r="AB117" s="13" t="str">
        <f t="shared" si="70"/>
        <v/>
      </c>
      <c r="AD117" s="13" t="str">
        <f t="shared" si="48"/>
        <v/>
      </c>
      <c r="AE117" s="13" t="str">
        <f t="shared" si="49"/>
        <v/>
      </c>
      <c r="AF117" s="135" t="str">
        <f t="shared" si="50"/>
        <v/>
      </c>
      <c r="AG117" s="137" t="str">
        <f t="shared" si="51"/>
        <v/>
      </c>
      <c r="AH117" s="13" t="str">
        <f t="shared" si="52"/>
        <v/>
      </c>
      <c r="AI117" s="13" t="str">
        <f t="shared" si="53"/>
        <v/>
      </c>
      <c r="AJ117" s="13" t="str">
        <f t="shared" si="54"/>
        <v/>
      </c>
      <c r="AK117" s="13" t="str">
        <f t="shared" si="71"/>
        <v/>
      </c>
      <c r="AL117" s="13" t="str">
        <f t="shared" si="72"/>
        <v/>
      </c>
      <c r="AM117" t="str">
        <f>'CBB ESPN'!AM117</f>
        <v/>
      </c>
      <c r="AN117" t="str">
        <f>'CBB ESPN'!AK117</f>
        <v/>
      </c>
      <c r="AO117" t="str">
        <f>'CBB ESPN'!AL117</f>
        <v/>
      </c>
      <c r="AQ117" s="13" t="str">
        <f t="shared" si="55"/>
        <v/>
      </c>
      <c r="AR117" s="13" t="str">
        <f t="shared" si="56"/>
        <v/>
      </c>
      <c r="AS117" s="135" t="str">
        <f t="shared" si="57"/>
        <v/>
      </c>
      <c r="AT117" s="138" t="str">
        <f t="shared" si="58"/>
        <v/>
      </c>
      <c r="AU117" s="13" t="str">
        <f t="shared" si="59"/>
        <v/>
      </c>
      <c r="AV117" s="13" t="str">
        <f t="shared" si="60"/>
        <v/>
      </c>
      <c r="AW117" s="13" t="str">
        <f t="shared" si="61"/>
        <v/>
      </c>
      <c r="AX117" s="13" t="str">
        <f t="shared" si="73"/>
        <v/>
      </c>
      <c r="AY117" s="13" t="str">
        <f t="shared" si="74"/>
        <v/>
      </c>
      <c r="AZ117" t="str">
        <f>'CBB ESPN'!AU117</f>
        <v/>
      </c>
      <c r="BA117" t="str">
        <f>'CBB ESPN'!AS117</f>
        <v/>
      </c>
      <c r="BB117" t="str">
        <f>'CBB ESPN'!AT117</f>
        <v/>
      </c>
      <c r="BD117" s="13" t="str">
        <f t="shared" si="62"/>
        <v/>
      </c>
      <c r="BE117" s="13" t="str">
        <f t="shared" si="63"/>
        <v/>
      </c>
      <c r="BF117" s="135" t="str">
        <f t="shared" si="64"/>
        <v/>
      </c>
      <c r="BG117" s="138" t="str">
        <f t="shared" si="65"/>
        <v/>
      </c>
      <c r="BH117" s="13" t="str">
        <f t="shared" si="66"/>
        <v/>
      </c>
      <c r="BI117" s="13" t="str">
        <f t="shared" si="68"/>
        <v/>
      </c>
      <c r="BJ117" s="13" t="str">
        <f t="shared" si="67"/>
        <v/>
      </c>
      <c r="BK117" s="13" t="str">
        <f t="shared" si="44"/>
        <v/>
      </c>
      <c r="BL117" s="13" t="str">
        <f t="shared" si="75"/>
        <v/>
      </c>
      <c r="BM117" t="str">
        <f>'CBB ESPN'!BC117</f>
        <v/>
      </c>
      <c r="BN117" t="str">
        <f>'CBB ESPN'!BA117</f>
        <v/>
      </c>
      <c r="BO117" t="str">
        <f>'CBB ESPN'!BB117</f>
        <v/>
      </c>
    </row>
    <row r="118" spans="1:67">
      <c r="A118" t="str">
        <f>'CBB ESPN'!M118</f>
        <v>Grand Valley State</v>
      </c>
      <c r="B118" t="s">
        <v>1262</v>
      </c>
      <c r="C118">
        <v>153</v>
      </c>
      <c r="E118">
        <f>IF(ISERROR(INDEX($B$4:$B$999,MATCH('CBB ESPN'!S117,'CBB Games'!$A$4:$A$999,0)))*1=1,"",INDEX('CBB Games'!$B$4:$B$999,MATCH('CBB ESPN'!S117,'CBB Games'!$A$4:$A$999,0)))</f>
        <v>0</v>
      </c>
      <c r="F118">
        <f>IF(ISERROR(INDEX($B$4:$B$999,MATCH('CBB ESPN'!T117,'CBB Games'!$A$4:$A$999,0)))*1=1,"",INDEX('CBB Games'!$B$4:$B$999,MATCH('CBB ESPN'!T117,'CBB Games'!$A$4:$A$999,0)))</f>
        <v>0</v>
      </c>
      <c r="G118" t="s">
        <v>62</v>
      </c>
      <c r="H118">
        <f>IF(ISERROR(INDEX($C$4:$C$999,MATCH('CBB ESPN'!S117,'CBB Games'!$A$4:$A$999,0)))*1=1,"",INDEX('CBB Games'!$C$4:$C$999,MATCH('CBB ESPN'!S117,'CBB Games'!$A$4:$A$999,0)))</f>
        <v>0</v>
      </c>
      <c r="I118">
        <f>IF(ISERROR(INDEX($C$4:$C$999,MATCH('CBB ESPN'!T117,'CBB Games'!$A$4:$A$999,0)))*1=1,"",INDEX('CBB Games'!$C$4:$C$999,MATCH('CBB ESPN'!T117,'CBB Games'!$A$4:$A$999,0)))</f>
        <v>0</v>
      </c>
      <c r="K118">
        <f>IF('CBB ESPN'!$AA117="Flip",'CBB Games'!F118,'CBB Games'!E118)</f>
        <v>0</v>
      </c>
      <c r="L118">
        <f>IF('CBB ESPN'!$AA117="Flip",'CBB Games'!E118,'CBB Games'!F118)</f>
        <v>0</v>
      </c>
      <c r="N118">
        <f>IF('CBB ESPN'!$AA117="Flip",'CBB Games'!I118,'CBB Games'!H118)</f>
        <v>0</v>
      </c>
      <c r="O118">
        <f>IF('CBB ESPN'!$AA117="Flip",'CBB Games'!H118,'CBB Games'!I118)</f>
        <v>0</v>
      </c>
      <c r="Q118" t="str">
        <f t="shared" si="46"/>
        <v>0 v 0</v>
      </c>
      <c r="S118" t="str">
        <f t="shared" si="47"/>
        <v>0 v 0</v>
      </c>
      <c r="T118" s="13" t="s">
        <v>62</v>
      </c>
      <c r="V118" s="136" t="str">
        <f>IF(ISNUMBER(SEARCH('CBB Games'!$V$3,'CBB ESPN'!Y117)),"InPlay","")</f>
        <v/>
      </c>
      <c r="W118" s="13" t="str">
        <f>IF($V118="","",'CBB ESPN'!Z117)</f>
        <v/>
      </c>
      <c r="X118" s="135" t="str">
        <f>IF('CBB ESPN'!$Y117="Y",'CBB ESPN'!U117,"")</f>
        <v/>
      </c>
      <c r="Y118" s="137" t="str">
        <f>IF('CBB ESPN'!$Y117="Y",'CBB Games'!Q118,"")</f>
        <v/>
      </c>
      <c r="Z118" s="13" t="str">
        <f t="shared" si="69"/>
        <v/>
      </c>
      <c r="AA118" s="13" t="str">
        <f>IF('CBB ESPN'!$Y117="Y",'CBB Games'!S118,"")</f>
        <v/>
      </c>
      <c r="AB118" s="13" t="str">
        <f t="shared" si="70"/>
        <v/>
      </c>
      <c r="AD118" s="13" t="str">
        <f t="shared" si="48"/>
        <v/>
      </c>
      <c r="AE118" s="13" t="str">
        <f t="shared" si="49"/>
        <v/>
      </c>
      <c r="AF118" s="135" t="str">
        <f t="shared" si="50"/>
        <v/>
      </c>
      <c r="AG118" s="137" t="str">
        <f t="shared" si="51"/>
        <v/>
      </c>
      <c r="AH118" s="13" t="str">
        <f t="shared" si="52"/>
        <v/>
      </c>
      <c r="AI118" s="13" t="str">
        <f t="shared" si="53"/>
        <v/>
      </c>
      <c r="AJ118" s="13" t="str">
        <f t="shared" si="54"/>
        <v/>
      </c>
      <c r="AK118" s="13" t="str">
        <f t="shared" si="71"/>
        <v/>
      </c>
      <c r="AL118" s="13" t="str">
        <f t="shared" si="72"/>
        <v/>
      </c>
      <c r="AM118" t="str">
        <f>'CBB ESPN'!AM118</f>
        <v/>
      </c>
      <c r="AN118" t="str">
        <f>'CBB ESPN'!AK118</f>
        <v/>
      </c>
      <c r="AO118" t="str">
        <f>'CBB ESPN'!AL118</f>
        <v/>
      </c>
      <c r="AQ118" s="13" t="str">
        <f t="shared" si="55"/>
        <v/>
      </c>
      <c r="AR118" s="13" t="str">
        <f t="shared" si="56"/>
        <v/>
      </c>
      <c r="AS118" s="135" t="str">
        <f t="shared" si="57"/>
        <v/>
      </c>
      <c r="AT118" s="138" t="str">
        <f t="shared" si="58"/>
        <v/>
      </c>
      <c r="AU118" s="13" t="str">
        <f t="shared" si="59"/>
        <v/>
      </c>
      <c r="AV118" s="13" t="str">
        <f t="shared" si="60"/>
        <v/>
      </c>
      <c r="AW118" s="13" t="str">
        <f t="shared" si="61"/>
        <v/>
      </c>
      <c r="AX118" s="13" t="str">
        <f t="shared" si="73"/>
        <v/>
      </c>
      <c r="AY118" s="13" t="str">
        <f t="shared" si="74"/>
        <v/>
      </c>
      <c r="AZ118" t="str">
        <f>'CBB ESPN'!AU118</f>
        <v/>
      </c>
      <c r="BA118" t="str">
        <f>'CBB ESPN'!AS118</f>
        <v/>
      </c>
      <c r="BB118" t="str">
        <f>'CBB ESPN'!AT118</f>
        <v/>
      </c>
      <c r="BD118" s="13" t="str">
        <f t="shared" si="62"/>
        <v/>
      </c>
      <c r="BE118" s="13" t="str">
        <f t="shared" si="63"/>
        <v/>
      </c>
      <c r="BF118" s="135" t="str">
        <f t="shared" si="64"/>
        <v/>
      </c>
      <c r="BG118" s="138" t="str">
        <f t="shared" si="65"/>
        <v/>
      </c>
      <c r="BH118" s="13" t="str">
        <f t="shared" si="66"/>
        <v/>
      </c>
      <c r="BI118" s="13" t="str">
        <f t="shared" si="68"/>
        <v/>
      </c>
      <c r="BJ118" s="13" t="str">
        <f t="shared" si="67"/>
        <v/>
      </c>
      <c r="BK118" s="13" t="str">
        <f t="shared" si="44"/>
        <v/>
      </c>
      <c r="BL118" s="13" t="str">
        <f t="shared" si="75"/>
        <v/>
      </c>
      <c r="BM118" t="str">
        <f>'CBB ESPN'!BC118</f>
        <v/>
      </c>
      <c r="BN118" t="str">
        <f>'CBB ESPN'!BA118</f>
        <v/>
      </c>
      <c r="BO118" t="str">
        <f>'CBB ESPN'!BB118</f>
        <v/>
      </c>
    </row>
    <row r="119" spans="1:67">
      <c r="A119" t="str">
        <f>'CBB ESPN'!M119</f>
        <v>Hampton</v>
      </c>
      <c r="B119" t="s">
        <v>1137</v>
      </c>
      <c r="C119">
        <v>162</v>
      </c>
      <c r="E119">
        <f>IF(ISERROR(INDEX($B$4:$B$999,MATCH('CBB ESPN'!S118,'CBB Games'!$A$4:$A$999,0)))*1=1,"",INDEX('CBB Games'!$B$4:$B$999,MATCH('CBB ESPN'!S118,'CBB Games'!$A$4:$A$999,0)))</f>
        <v>0</v>
      </c>
      <c r="F119">
        <f>IF(ISERROR(INDEX($B$4:$B$999,MATCH('CBB ESPN'!T118,'CBB Games'!$A$4:$A$999,0)))*1=1,"",INDEX('CBB Games'!$B$4:$B$999,MATCH('CBB ESPN'!T118,'CBB Games'!$A$4:$A$999,0)))</f>
        <v>0</v>
      </c>
      <c r="G119" t="s">
        <v>62</v>
      </c>
      <c r="H119">
        <f>IF(ISERROR(INDEX($C$4:$C$999,MATCH('CBB ESPN'!S118,'CBB Games'!$A$4:$A$999,0)))*1=1,"",INDEX('CBB Games'!$C$4:$C$999,MATCH('CBB ESPN'!S118,'CBB Games'!$A$4:$A$999,0)))</f>
        <v>0</v>
      </c>
      <c r="I119">
        <f>IF(ISERROR(INDEX($C$4:$C$999,MATCH('CBB ESPN'!T118,'CBB Games'!$A$4:$A$999,0)))*1=1,"",INDEX('CBB Games'!$C$4:$C$999,MATCH('CBB ESPN'!T118,'CBB Games'!$A$4:$A$999,0)))</f>
        <v>0</v>
      </c>
      <c r="K119">
        <f>IF('CBB ESPN'!$AA118="Flip",'CBB Games'!F119,'CBB Games'!E119)</f>
        <v>0</v>
      </c>
      <c r="L119">
        <f>IF('CBB ESPN'!$AA118="Flip",'CBB Games'!E119,'CBB Games'!F119)</f>
        <v>0</v>
      </c>
      <c r="N119">
        <f>IF('CBB ESPN'!$AA118="Flip",'CBB Games'!I119,'CBB Games'!H119)</f>
        <v>0</v>
      </c>
      <c r="O119">
        <f>IF('CBB ESPN'!$AA118="Flip",'CBB Games'!H119,'CBB Games'!I119)</f>
        <v>0</v>
      </c>
      <c r="Q119" t="str">
        <f t="shared" si="46"/>
        <v>0 v 0</v>
      </c>
      <c r="S119" t="str">
        <f t="shared" si="47"/>
        <v>0 v 0</v>
      </c>
      <c r="T119" s="13" t="s">
        <v>62</v>
      </c>
      <c r="V119" s="136" t="str">
        <f>IF(ISNUMBER(SEARCH('CBB Games'!$V$3,'CBB ESPN'!Y118)),"InPlay","")</f>
        <v/>
      </c>
      <c r="W119" s="13" t="str">
        <f>IF($V119="","",'CBB ESPN'!Z118)</f>
        <v/>
      </c>
      <c r="X119" s="135" t="str">
        <f>IF('CBB ESPN'!$Y118="Y",'CBB ESPN'!U118,"")</f>
        <v/>
      </c>
      <c r="Y119" s="137" t="str">
        <f>IF('CBB ESPN'!$Y118="Y",'CBB Games'!Q119,"")</f>
        <v/>
      </c>
      <c r="Z119" s="13" t="str">
        <f t="shared" si="69"/>
        <v/>
      </c>
      <c r="AA119" s="13" t="str">
        <f>IF('CBB ESPN'!$Y118="Y",'CBB Games'!S119,"")</f>
        <v/>
      </c>
      <c r="AB119" s="13" t="str">
        <f t="shared" si="70"/>
        <v/>
      </c>
      <c r="AD119" s="13" t="str">
        <f t="shared" si="48"/>
        <v/>
      </c>
      <c r="AE119" s="13" t="str">
        <f t="shared" si="49"/>
        <v/>
      </c>
      <c r="AF119" s="135" t="str">
        <f t="shared" si="50"/>
        <v/>
      </c>
      <c r="AG119" s="137" t="str">
        <f t="shared" si="51"/>
        <v/>
      </c>
      <c r="AH119" s="13" t="str">
        <f t="shared" si="52"/>
        <v/>
      </c>
      <c r="AI119" s="13" t="str">
        <f t="shared" si="53"/>
        <v/>
      </c>
      <c r="AJ119" s="13" t="str">
        <f t="shared" si="54"/>
        <v/>
      </c>
      <c r="AK119" s="13" t="str">
        <f t="shared" si="71"/>
        <v/>
      </c>
      <c r="AL119" s="13" t="str">
        <f t="shared" si="72"/>
        <v/>
      </c>
      <c r="AM119" t="str">
        <f>'CBB ESPN'!AM119</f>
        <v/>
      </c>
      <c r="AN119" t="str">
        <f>'CBB ESPN'!AK119</f>
        <v/>
      </c>
      <c r="AO119" t="str">
        <f>'CBB ESPN'!AL119</f>
        <v/>
      </c>
      <c r="AQ119" s="13" t="str">
        <f t="shared" si="55"/>
        <v/>
      </c>
      <c r="AR119" s="13" t="str">
        <f t="shared" si="56"/>
        <v/>
      </c>
      <c r="AS119" s="135" t="str">
        <f t="shared" si="57"/>
        <v/>
      </c>
      <c r="AT119" s="138" t="str">
        <f t="shared" si="58"/>
        <v/>
      </c>
      <c r="AU119" s="13" t="str">
        <f t="shared" si="59"/>
        <v/>
      </c>
      <c r="AV119" s="13" t="str">
        <f t="shared" si="60"/>
        <v/>
      </c>
      <c r="AW119" s="13" t="str">
        <f t="shared" si="61"/>
        <v/>
      </c>
      <c r="AX119" s="13" t="str">
        <f t="shared" si="73"/>
        <v/>
      </c>
      <c r="AY119" s="13" t="str">
        <f t="shared" si="74"/>
        <v/>
      </c>
      <c r="AZ119" t="str">
        <f>'CBB ESPN'!AU119</f>
        <v/>
      </c>
      <c r="BA119" t="str">
        <f>'CBB ESPN'!AS119</f>
        <v/>
      </c>
      <c r="BB119" t="str">
        <f>'CBB ESPN'!AT119</f>
        <v/>
      </c>
      <c r="BD119" s="13" t="str">
        <f t="shared" si="62"/>
        <v/>
      </c>
      <c r="BE119" s="13" t="str">
        <f t="shared" si="63"/>
        <v/>
      </c>
      <c r="BF119" s="135" t="str">
        <f t="shared" si="64"/>
        <v/>
      </c>
      <c r="BG119" s="138" t="str">
        <f t="shared" si="65"/>
        <v/>
      </c>
      <c r="BH119" s="13" t="str">
        <f t="shared" si="66"/>
        <v/>
      </c>
      <c r="BI119" s="13" t="str">
        <f t="shared" si="68"/>
        <v/>
      </c>
      <c r="BJ119" s="13" t="str">
        <f t="shared" si="67"/>
        <v/>
      </c>
      <c r="BK119" s="13" t="str">
        <f t="shared" si="44"/>
        <v/>
      </c>
      <c r="BL119" s="13" t="str">
        <f t="shared" si="75"/>
        <v/>
      </c>
      <c r="BM119" t="str">
        <f>'CBB ESPN'!BC119</f>
        <v/>
      </c>
      <c r="BN119" t="str">
        <f>'CBB ESPN'!BA119</f>
        <v/>
      </c>
      <c r="BO119" t="str">
        <f>'CBB ESPN'!BB119</f>
        <v/>
      </c>
    </row>
    <row r="120" spans="1:67">
      <c r="A120" t="str">
        <f>'CBB ESPN'!M120</f>
        <v>Hartford</v>
      </c>
      <c r="B120" t="s">
        <v>519</v>
      </c>
      <c r="C120">
        <v>163</v>
      </c>
      <c r="E120">
        <f>IF(ISERROR(INDEX($B$4:$B$999,MATCH('CBB ESPN'!S119,'CBB Games'!$A$4:$A$999,0)))*1=1,"",INDEX('CBB Games'!$B$4:$B$999,MATCH('CBB ESPN'!S119,'CBB Games'!$A$4:$A$999,0)))</f>
        <v>0</v>
      </c>
      <c r="F120">
        <f>IF(ISERROR(INDEX($B$4:$B$999,MATCH('CBB ESPN'!T119,'CBB Games'!$A$4:$A$999,0)))*1=1,"",INDEX('CBB Games'!$B$4:$B$999,MATCH('CBB ESPN'!T119,'CBB Games'!$A$4:$A$999,0)))</f>
        <v>0</v>
      </c>
      <c r="G120" t="s">
        <v>62</v>
      </c>
      <c r="H120">
        <f>IF(ISERROR(INDEX($C$4:$C$999,MATCH('CBB ESPN'!S119,'CBB Games'!$A$4:$A$999,0)))*1=1,"",INDEX('CBB Games'!$C$4:$C$999,MATCH('CBB ESPN'!S119,'CBB Games'!$A$4:$A$999,0)))</f>
        <v>0</v>
      </c>
      <c r="I120">
        <f>IF(ISERROR(INDEX($C$4:$C$999,MATCH('CBB ESPN'!T119,'CBB Games'!$A$4:$A$999,0)))*1=1,"",INDEX('CBB Games'!$C$4:$C$999,MATCH('CBB ESPN'!T119,'CBB Games'!$A$4:$A$999,0)))</f>
        <v>0</v>
      </c>
      <c r="K120">
        <f>IF('CBB ESPN'!$AA119="Flip",'CBB Games'!F120,'CBB Games'!E120)</f>
        <v>0</v>
      </c>
      <c r="L120">
        <f>IF('CBB ESPN'!$AA119="Flip",'CBB Games'!E120,'CBB Games'!F120)</f>
        <v>0</v>
      </c>
      <c r="N120">
        <f>IF('CBB ESPN'!$AA119="Flip",'CBB Games'!I120,'CBB Games'!H120)</f>
        <v>0</v>
      </c>
      <c r="O120">
        <f>IF('CBB ESPN'!$AA119="Flip",'CBB Games'!H120,'CBB Games'!I120)</f>
        <v>0</v>
      </c>
      <c r="Q120" t="str">
        <f t="shared" si="46"/>
        <v>0 v 0</v>
      </c>
      <c r="S120" t="str">
        <f t="shared" si="47"/>
        <v>0 v 0</v>
      </c>
      <c r="T120" s="13" t="s">
        <v>62</v>
      </c>
      <c r="V120" s="136" t="str">
        <f>IF(ISNUMBER(SEARCH('CBB Games'!$V$3,'CBB ESPN'!Y119)),"InPlay","")</f>
        <v/>
      </c>
      <c r="W120" s="13" t="str">
        <f>IF($V120="","",'CBB ESPN'!Z119)</f>
        <v/>
      </c>
      <c r="X120" s="135" t="str">
        <f>IF('CBB ESPN'!$Y119="Y",'CBB ESPN'!U119,"")</f>
        <v/>
      </c>
      <c r="Y120" s="137" t="str">
        <f>IF('CBB ESPN'!$Y119="Y",'CBB Games'!Q120,"")</f>
        <v/>
      </c>
      <c r="Z120" s="13" t="str">
        <f t="shared" si="69"/>
        <v/>
      </c>
      <c r="AA120" s="13" t="str">
        <f>IF('CBB ESPN'!$Y119="Y",'CBB Games'!S120,"")</f>
        <v/>
      </c>
      <c r="AB120" s="13" t="str">
        <f t="shared" si="70"/>
        <v/>
      </c>
      <c r="AD120" s="13" t="str">
        <f t="shared" si="48"/>
        <v/>
      </c>
      <c r="AE120" s="13" t="str">
        <f t="shared" si="49"/>
        <v/>
      </c>
      <c r="AF120" s="135" t="str">
        <f t="shared" si="50"/>
        <v/>
      </c>
      <c r="AG120" s="137" t="str">
        <f t="shared" si="51"/>
        <v/>
      </c>
      <c r="AH120" s="13" t="str">
        <f t="shared" si="52"/>
        <v/>
      </c>
      <c r="AI120" s="13" t="str">
        <f t="shared" si="53"/>
        <v/>
      </c>
      <c r="AJ120" s="13" t="str">
        <f t="shared" si="54"/>
        <v/>
      </c>
      <c r="AK120" s="13" t="str">
        <f t="shared" si="71"/>
        <v/>
      </c>
      <c r="AL120" s="13" t="str">
        <f t="shared" si="72"/>
        <v/>
      </c>
      <c r="AM120" t="str">
        <f>'CBB ESPN'!AM120</f>
        <v/>
      </c>
      <c r="AN120" t="str">
        <f>'CBB ESPN'!AK120</f>
        <v/>
      </c>
      <c r="AO120" t="str">
        <f>'CBB ESPN'!AL120</f>
        <v/>
      </c>
      <c r="AQ120" s="13" t="str">
        <f t="shared" si="55"/>
        <v/>
      </c>
      <c r="AR120" s="13" t="str">
        <f t="shared" si="56"/>
        <v/>
      </c>
      <c r="AS120" s="135" t="str">
        <f t="shared" si="57"/>
        <v/>
      </c>
      <c r="AT120" s="138" t="str">
        <f t="shared" si="58"/>
        <v/>
      </c>
      <c r="AU120" s="13" t="str">
        <f t="shared" si="59"/>
        <v/>
      </c>
      <c r="AV120" s="13" t="str">
        <f t="shared" si="60"/>
        <v/>
      </c>
      <c r="AW120" s="13" t="str">
        <f t="shared" si="61"/>
        <v/>
      </c>
      <c r="AX120" s="13" t="str">
        <f t="shared" si="73"/>
        <v/>
      </c>
      <c r="AY120" s="13" t="str">
        <f t="shared" si="74"/>
        <v/>
      </c>
      <c r="AZ120" t="str">
        <f>'CBB ESPN'!AU120</f>
        <v/>
      </c>
      <c r="BA120" t="str">
        <f>'CBB ESPN'!AS120</f>
        <v/>
      </c>
      <c r="BB120" t="str">
        <f>'CBB ESPN'!AT120</f>
        <v/>
      </c>
      <c r="BD120" s="13" t="str">
        <f t="shared" si="62"/>
        <v/>
      </c>
      <c r="BE120" s="13" t="str">
        <f t="shared" si="63"/>
        <v/>
      </c>
      <c r="BF120" s="135" t="str">
        <f t="shared" si="64"/>
        <v/>
      </c>
      <c r="BG120" s="138" t="str">
        <f t="shared" si="65"/>
        <v/>
      </c>
      <c r="BH120" s="13" t="str">
        <f t="shared" si="66"/>
        <v/>
      </c>
      <c r="BI120" s="13" t="str">
        <f t="shared" si="68"/>
        <v/>
      </c>
      <c r="BJ120" s="13" t="str">
        <f t="shared" si="67"/>
        <v/>
      </c>
      <c r="BK120" s="13" t="str">
        <f t="shared" si="44"/>
        <v/>
      </c>
      <c r="BL120" s="13" t="str">
        <f t="shared" si="75"/>
        <v/>
      </c>
      <c r="BM120" t="str">
        <f>'CBB ESPN'!BC120</f>
        <v/>
      </c>
      <c r="BN120" t="str">
        <f>'CBB ESPN'!BA120</f>
        <v/>
      </c>
      <c r="BO120" t="str">
        <f>'CBB ESPN'!BB120</f>
        <v/>
      </c>
    </row>
    <row r="121" spans="1:67">
      <c r="A121" t="str">
        <f>'CBB ESPN'!M121</f>
        <v>Harvard</v>
      </c>
      <c r="B121" t="s">
        <v>773</v>
      </c>
      <c r="C121">
        <v>164</v>
      </c>
      <c r="E121">
        <f>IF(ISERROR(INDEX($B$4:$B$999,MATCH('CBB ESPN'!S120,'CBB Games'!$A$4:$A$999,0)))*1=1,"",INDEX('CBB Games'!$B$4:$B$999,MATCH('CBB ESPN'!S120,'CBB Games'!$A$4:$A$999,0)))</f>
        <v>0</v>
      </c>
      <c r="F121">
        <f>IF(ISERROR(INDEX($B$4:$B$999,MATCH('CBB ESPN'!T120,'CBB Games'!$A$4:$A$999,0)))*1=1,"",INDEX('CBB Games'!$B$4:$B$999,MATCH('CBB ESPN'!T120,'CBB Games'!$A$4:$A$999,0)))</f>
        <v>0</v>
      </c>
      <c r="G121" t="s">
        <v>62</v>
      </c>
      <c r="H121">
        <f>IF(ISERROR(INDEX($C$4:$C$999,MATCH('CBB ESPN'!S120,'CBB Games'!$A$4:$A$999,0)))*1=1,"",INDEX('CBB Games'!$C$4:$C$999,MATCH('CBB ESPN'!S120,'CBB Games'!$A$4:$A$999,0)))</f>
        <v>0</v>
      </c>
      <c r="I121">
        <f>IF(ISERROR(INDEX($C$4:$C$999,MATCH('CBB ESPN'!T120,'CBB Games'!$A$4:$A$999,0)))*1=1,"",INDEX('CBB Games'!$C$4:$C$999,MATCH('CBB ESPN'!T120,'CBB Games'!$A$4:$A$999,0)))</f>
        <v>0</v>
      </c>
      <c r="K121">
        <f>IF('CBB ESPN'!$AA120="Flip",'CBB Games'!F121,'CBB Games'!E121)</f>
        <v>0</v>
      </c>
      <c r="L121">
        <f>IF('CBB ESPN'!$AA120="Flip",'CBB Games'!E121,'CBB Games'!F121)</f>
        <v>0</v>
      </c>
      <c r="N121">
        <f>IF('CBB ESPN'!$AA120="Flip",'CBB Games'!I121,'CBB Games'!H121)</f>
        <v>0</v>
      </c>
      <c r="O121">
        <f>IF('CBB ESPN'!$AA120="Flip",'CBB Games'!H121,'CBB Games'!I121)</f>
        <v>0</v>
      </c>
      <c r="Q121" t="str">
        <f t="shared" si="46"/>
        <v>0 v 0</v>
      </c>
      <c r="S121" t="str">
        <f t="shared" si="47"/>
        <v>0 v 0</v>
      </c>
      <c r="T121" s="13" t="s">
        <v>62</v>
      </c>
      <c r="V121" s="136" t="str">
        <f>IF(ISNUMBER(SEARCH('CBB Games'!$V$3,'CBB ESPN'!Y120)),"InPlay","")</f>
        <v/>
      </c>
      <c r="W121" s="13" t="str">
        <f>IF($V121="","",'CBB ESPN'!Z120)</f>
        <v/>
      </c>
      <c r="X121" s="135" t="str">
        <f>IF('CBB ESPN'!$Y120="Y",'CBB ESPN'!U120,"")</f>
        <v/>
      </c>
      <c r="Y121" s="137" t="str">
        <f>IF('CBB ESPN'!$Y120="Y",'CBB Games'!Q121,"")</f>
        <v/>
      </c>
      <c r="Z121" s="13" t="str">
        <f t="shared" si="69"/>
        <v/>
      </c>
      <c r="AA121" s="13" t="str">
        <f>IF('CBB ESPN'!$Y120="Y",'CBB Games'!S121,"")</f>
        <v/>
      </c>
      <c r="AB121" s="13" t="str">
        <f t="shared" si="70"/>
        <v/>
      </c>
      <c r="AD121" s="13" t="str">
        <f t="shared" si="48"/>
        <v/>
      </c>
      <c r="AE121" s="13" t="str">
        <f t="shared" si="49"/>
        <v/>
      </c>
      <c r="AF121" s="135" t="str">
        <f t="shared" si="50"/>
        <v/>
      </c>
      <c r="AG121" s="137" t="str">
        <f t="shared" si="51"/>
        <v/>
      </c>
      <c r="AH121" s="13" t="str">
        <f t="shared" si="52"/>
        <v/>
      </c>
      <c r="AI121" s="13" t="str">
        <f t="shared" si="53"/>
        <v/>
      </c>
      <c r="AJ121" s="13" t="str">
        <f t="shared" si="54"/>
        <v/>
      </c>
      <c r="AK121" s="13" t="str">
        <f t="shared" si="71"/>
        <v/>
      </c>
      <c r="AL121" s="13" t="str">
        <f t="shared" si="72"/>
        <v/>
      </c>
      <c r="AM121" t="str">
        <f>'CBB ESPN'!AM121</f>
        <v/>
      </c>
      <c r="AN121" t="str">
        <f>'CBB ESPN'!AK121</f>
        <v/>
      </c>
      <c r="AO121" t="str">
        <f>'CBB ESPN'!AL121</f>
        <v/>
      </c>
      <c r="AQ121" s="13" t="str">
        <f t="shared" si="55"/>
        <v/>
      </c>
      <c r="AR121" s="13" t="str">
        <f t="shared" si="56"/>
        <v/>
      </c>
      <c r="AS121" s="135" t="str">
        <f t="shared" si="57"/>
        <v/>
      </c>
      <c r="AT121" s="138" t="str">
        <f t="shared" si="58"/>
        <v/>
      </c>
      <c r="AU121" s="13" t="str">
        <f t="shared" si="59"/>
        <v/>
      </c>
      <c r="AV121" s="13" t="str">
        <f t="shared" si="60"/>
        <v/>
      </c>
      <c r="AW121" s="13" t="str">
        <f t="shared" si="61"/>
        <v/>
      </c>
      <c r="AX121" s="13" t="str">
        <f t="shared" si="73"/>
        <v/>
      </c>
      <c r="AY121" s="13" t="str">
        <f t="shared" si="74"/>
        <v/>
      </c>
      <c r="AZ121" t="str">
        <f>'CBB ESPN'!AU121</f>
        <v/>
      </c>
      <c r="BA121" t="str">
        <f>'CBB ESPN'!AS121</f>
        <v/>
      </c>
      <c r="BB121" t="str">
        <f>'CBB ESPN'!AT121</f>
        <v/>
      </c>
      <c r="BD121" s="13" t="str">
        <f t="shared" si="62"/>
        <v/>
      </c>
      <c r="BE121" s="13" t="str">
        <f t="shared" si="63"/>
        <v/>
      </c>
      <c r="BF121" s="135" t="str">
        <f t="shared" si="64"/>
        <v/>
      </c>
      <c r="BG121" s="138" t="str">
        <f t="shared" si="65"/>
        <v/>
      </c>
      <c r="BH121" s="13" t="str">
        <f t="shared" si="66"/>
        <v/>
      </c>
      <c r="BI121" s="13" t="str">
        <f t="shared" si="68"/>
        <v/>
      </c>
      <c r="BJ121" s="13" t="str">
        <f t="shared" si="67"/>
        <v/>
      </c>
      <c r="BK121" s="13" t="str">
        <f t="shared" si="44"/>
        <v/>
      </c>
      <c r="BL121" s="13" t="str">
        <f t="shared" si="75"/>
        <v/>
      </c>
      <c r="BM121" t="str">
        <f>'CBB ESPN'!BC121</f>
        <v/>
      </c>
      <c r="BN121" t="str">
        <f>'CBB ESPN'!BA121</f>
        <v/>
      </c>
      <c r="BO121" t="str">
        <f>'CBB ESPN'!BB121</f>
        <v/>
      </c>
    </row>
    <row r="122" spans="1:67">
      <c r="A122" t="str">
        <f>'CBB ESPN'!M122</f>
        <v>Hawai'i</v>
      </c>
      <c r="B122" t="s">
        <v>330</v>
      </c>
      <c r="C122">
        <v>165</v>
      </c>
      <c r="E122">
        <f>IF(ISERROR(INDEX($B$4:$B$999,MATCH('CBB ESPN'!S121,'CBB Games'!$A$4:$A$999,0)))*1=1,"",INDEX('CBB Games'!$B$4:$B$999,MATCH('CBB ESPN'!S121,'CBB Games'!$A$4:$A$999,0)))</f>
        <v>0</v>
      </c>
      <c r="F122">
        <f>IF(ISERROR(INDEX($B$4:$B$999,MATCH('CBB ESPN'!T121,'CBB Games'!$A$4:$A$999,0)))*1=1,"",INDEX('CBB Games'!$B$4:$B$999,MATCH('CBB ESPN'!T121,'CBB Games'!$A$4:$A$999,0)))</f>
        <v>0</v>
      </c>
      <c r="G122" t="s">
        <v>62</v>
      </c>
      <c r="H122">
        <f>IF(ISERROR(INDEX($C$4:$C$999,MATCH('CBB ESPN'!S121,'CBB Games'!$A$4:$A$999,0)))*1=1,"",INDEX('CBB Games'!$C$4:$C$999,MATCH('CBB ESPN'!S121,'CBB Games'!$A$4:$A$999,0)))</f>
        <v>0</v>
      </c>
      <c r="I122">
        <f>IF(ISERROR(INDEX($C$4:$C$999,MATCH('CBB ESPN'!T121,'CBB Games'!$A$4:$A$999,0)))*1=1,"",INDEX('CBB Games'!$C$4:$C$999,MATCH('CBB ESPN'!T121,'CBB Games'!$A$4:$A$999,0)))</f>
        <v>0</v>
      </c>
      <c r="K122">
        <f>IF('CBB ESPN'!$AA121="Flip",'CBB Games'!F122,'CBB Games'!E122)</f>
        <v>0</v>
      </c>
      <c r="L122">
        <f>IF('CBB ESPN'!$AA121="Flip",'CBB Games'!E122,'CBB Games'!F122)</f>
        <v>0</v>
      </c>
      <c r="N122">
        <f>IF('CBB ESPN'!$AA121="Flip",'CBB Games'!I122,'CBB Games'!H122)</f>
        <v>0</v>
      </c>
      <c r="O122">
        <f>IF('CBB ESPN'!$AA121="Flip",'CBB Games'!H122,'CBB Games'!I122)</f>
        <v>0</v>
      </c>
      <c r="Q122" t="str">
        <f t="shared" si="46"/>
        <v>0 v 0</v>
      </c>
      <c r="S122" t="str">
        <f t="shared" si="47"/>
        <v>0 v 0</v>
      </c>
      <c r="T122" s="13" t="s">
        <v>62</v>
      </c>
      <c r="V122" s="136" t="str">
        <f>IF(ISNUMBER(SEARCH('CBB Games'!$V$3,'CBB ESPN'!Y121)),"InPlay","")</f>
        <v/>
      </c>
      <c r="W122" s="13" t="str">
        <f>IF($V122="","",'CBB ESPN'!Z121)</f>
        <v/>
      </c>
      <c r="X122" s="135" t="str">
        <f>IF('CBB ESPN'!$Y121="Y",'CBB ESPN'!U121,"")</f>
        <v/>
      </c>
      <c r="Y122" s="137" t="str">
        <f>IF('CBB ESPN'!$Y121="Y",'CBB Games'!Q122,"")</f>
        <v/>
      </c>
      <c r="Z122" s="13" t="str">
        <f t="shared" si="69"/>
        <v/>
      </c>
      <c r="AA122" s="13" t="str">
        <f>IF('CBB ESPN'!$Y121="Y",'CBB Games'!S122,"")</f>
        <v/>
      </c>
      <c r="AB122" s="13" t="str">
        <f t="shared" si="70"/>
        <v/>
      </c>
      <c r="AD122" s="13" t="str">
        <f t="shared" si="48"/>
        <v/>
      </c>
      <c r="AE122" s="13" t="str">
        <f t="shared" si="49"/>
        <v/>
      </c>
      <c r="AF122" s="135" t="str">
        <f t="shared" si="50"/>
        <v/>
      </c>
      <c r="AG122" s="137" t="str">
        <f t="shared" si="51"/>
        <v/>
      </c>
      <c r="AH122" s="13" t="str">
        <f t="shared" si="52"/>
        <v/>
      </c>
      <c r="AI122" s="13" t="str">
        <f t="shared" si="53"/>
        <v/>
      </c>
      <c r="AJ122" s="13" t="str">
        <f t="shared" si="54"/>
        <v/>
      </c>
      <c r="AK122" s="13" t="str">
        <f t="shared" si="71"/>
        <v/>
      </c>
      <c r="AL122" s="13" t="str">
        <f t="shared" si="72"/>
        <v/>
      </c>
      <c r="AM122" t="str">
        <f>'CBB ESPN'!AM122</f>
        <v/>
      </c>
      <c r="AN122" t="str">
        <f>'CBB ESPN'!AK122</f>
        <v/>
      </c>
      <c r="AO122" t="str">
        <f>'CBB ESPN'!AL122</f>
        <v/>
      </c>
      <c r="AQ122" s="13" t="str">
        <f t="shared" si="55"/>
        <v/>
      </c>
      <c r="AR122" s="13" t="str">
        <f t="shared" si="56"/>
        <v/>
      </c>
      <c r="AS122" s="135" t="str">
        <f t="shared" si="57"/>
        <v/>
      </c>
      <c r="AT122" s="138" t="str">
        <f t="shared" si="58"/>
        <v/>
      </c>
      <c r="AU122" s="13" t="str">
        <f t="shared" si="59"/>
        <v/>
      </c>
      <c r="AV122" s="13" t="str">
        <f t="shared" si="60"/>
        <v/>
      </c>
      <c r="AW122" s="13" t="str">
        <f t="shared" si="61"/>
        <v/>
      </c>
      <c r="AX122" s="13" t="str">
        <f t="shared" si="73"/>
        <v/>
      </c>
      <c r="AY122" s="13" t="str">
        <f t="shared" si="74"/>
        <v/>
      </c>
      <c r="AZ122" t="str">
        <f>'CBB ESPN'!AU122</f>
        <v/>
      </c>
      <c r="BA122" t="str">
        <f>'CBB ESPN'!AS122</f>
        <v/>
      </c>
      <c r="BB122" t="str">
        <f>'CBB ESPN'!AT122</f>
        <v/>
      </c>
      <c r="BD122" s="13" t="str">
        <f t="shared" si="62"/>
        <v/>
      </c>
      <c r="BE122" s="13" t="str">
        <f t="shared" si="63"/>
        <v/>
      </c>
      <c r="BF122" s="135" t="str">
        <f t="shared" si="64"/>
        <v/>
      </c>
      <c r="BG122" s="138" t="str">
        <f t="shared" si="65"/>
        <v/>
      </c>
      <c r="BH122" s="13" t="str">
        <f t="shared" si="66"/>
        <v/>
      </c>
      <c r="BI122" s="13" t="str">
        <f t="shared" si="68"/>
        <v/>
      </c>
      <c r="BJ122" s="13" t="str">
        <f t="shared" si="67"/>
        <v/>
      </c>
      <c r="BK122" s="13" t="str">
        <f t="shared" si="44"/>
        <v/>
      </c>
      <c r="BL122" s="13" t="str">
        <f t="shared" si="75"/>
        <v/>
      </c>
      <c r="BM122" t="str">
        <f>'CBB ESPN'!BC122</f>
        <v/>
      </c>
      <c r="BN122" t="str">
        <f>'CBB ESPN'!BA122</f>
        <v/>
      </c>
      <c r="BO122" t="str">
        <f>'CBB ESPN'!BB122</f>
        <v/>
      </c>
    </row>
    <row r="123" spans="1:67">
      <c r="A123" t="str">
        <f>'CBB ESPN'!M123</f>
        <v>Hawaii-Hilo</v>
      </c>
      <c r="B123" t="s">
        <v>1263</v>
      </c>
      <c r="C123">
        <v>170</v>
      </c>
      <c r="E123">
        <f>IF(ISERROR(INDEX($B$4:$B$999,MATCH('CBB ESPN'!S122,'CBB Games'!$A$4:$A$999,0)))*1=1,"",INDEX('CBB Games'!$B$4:$B$999,MATCH('CBB ESPN'!S122,'CBB Games'!$A$4:$A$999,0)))</f>
        <v>0</v>
      </c>
      <c r="F123">
        <f>IF(ISERROR(INDEX($B$4:$B$999,MATCH('CBB ESPN'!T122,'CBB Games'!$A$4:$A$999,0)))*1=1,"",INDEX('CBB Games'!$B$4:$B$999,MATCH('CBB ESPN'!T122,'CBB Games'!$A$4:$A$999,0)))</f>
        <v>0</v>
      </c>
      <c r="G123" t="s">
        <v>62</v>
      </c>
      <c r="H123">
        <f>IF(ISERROR(INDEX($C$4:$C$999,MATCH('CBB ESPN'!S122,'CBB Games'!$A$4:$A$999,0)))*1=1,"",INDEX('CBB Games'!$C$4:$C$999,MATCH('CBB ESPN'!S122,'CBB Games'!$A$4:$A$999,0)))</f>
        <v>0</v>
      </c>
      <c r="I123">
        <f>IF(ISERROR(INDEX($C$4:$C$999,MATCH('CBB ESPN'!T122,'CBB Games'!$A$4:$A$999,0)))*1=1,"",INDEX('CBB Games'!$C$4:$C$999,MATCH('CBB ESPN'!T122,'CBB Games'!$A$4:$A$999,0)))</f>
        <v>0</v>
      </c>
      <c r="K123">
        <f>IF('CBB ESPN'!$AA122="Flip",'CBB Games'!F123,'CBB Games'!E123)</f>
        <v>0</v>
      </c>
      <c r="L123">
        <f>IF('CBB ESPN'!$AA122="Flip",'CBB Games'!E123,'CBB Games'!F123)</f>
        <v>0</v>
      </c>
      <c r="N123">
        <f>IF('CBB ESPN'!$AA122="Flip",'CBB Games'!I123,'CBB Games'!H123)</f>
        <v>0</v>
      </c>
      <c r="O123">
        <f>IF('CBB ESPN'!$AA122="Flip",'CBB Games'!H123,'CBB Games'!I123)</f>
        <v>0</v>
      </c>
      <c r="Q123" t="str">
        <f t="shared" si="46"/>
        <v>0 v 0</v>
      </c>
      <c r="S123" t="str">
        <f t="shared" si="47"/>
        <v>0 v 0</v>
      </c>
      <c r="T123" s="13" t="s">
        <v>62</v>
      </c>
      <c r="V123" s="136" t="str">
        <f>IF(ISNUMBER(SEARCH('CBB Games'!$V$3,'CBB ESPN'!Y122)),"InPlay","")</f>
        <v/>
      </c>
      <c r="W123" s="13" t="str">
        <f>IF($V123="","",'CBB ESPN'!Z122)</f>
        <v/>
      </c>
      <c r="X123" s="135" t="str">
        <f>IF('CBB ESPN'!$Y122="Y",'CBB ESPN'!U122,"")</f>
        <v/>
      </c>
      <c r="Y123" s="137" t="str">
        <f>IF('CBB ESPN'!$Y122="Y",'CBB Games'!Q123,"")</f>
        <v/>
      </c>
      <c r="Z123" s="13" t="str">
        <f t="shared" si="69"/>
        <v/>
      </c>
      <c r="AA123" s="13" t="str">
        <f>IF('CBB ESPN'!$Y122="Y",'CBB Games'!S123,"")</f>
        <v/>
      </c>
      <c r="AB123" s="13" t="str">
        <f t="shared" si="70"/>
        <v/>
      </c>
      <c r="AD123" s="13" t="str">
        <f t="shared" si="48"/>
        <v/>
      </c>
      <c r="AE123" s="13" t="str">
        <f t="shared" si="49"/>
        <v/>
      </c>
      <c r="AF123" s="135" t="str">
        <f t="shared" si="50"/>
        <v/>
      </c>
      <c r="AG123" s="137" t="str">
        <f t="shared" si="51"/>
        <v/>
      </c>
      <c r="AH123" s="13" t="str">
        <f t="shared" si="52"/>
        <v/>
      </c>
      <c r="AI123" s="13" t="str">
        <f t="shared" si="53"/>
        <v/>
      </c>
      <c r="AJ123" s="13" t="str">
        <f t="shared" si="54"/>
        <v/>
      </c>
      <c r="AK123" s="13" t="str">
        <f t="shared" si="71"/>
        <v/>
      </c>
      <c r="AL123" s="13" t="str">
        <f t="shared" si="72"/>
        <v/>
      </c>
      <c r="AM123" t="str">
        <f>'CBB ESPN'!AM123</f>
        <v/>
      </c>
      <c r="AN123" t="str">
        <f>'CBB ESPN'!AK123</f>
        <v/>
      </c>
      <c r="AO123" t="str">
        <f>'CBB ESPN'!AL123</f>
        <v/>
      </c>
      <c r="AQ123" s="13" t="str">
        <f t="shared" si="55"/>
        <v/>
      </c>
      <c r="AR123" s="13" t="str">
        <f t="shared" si="56"/>
        <v/>
      </c>
      <c r="AS123" s="135" t="str">
        <f t="shared" si="57"/>
        <v/>
      </c>
      <c r="AT123" s="138" t="str">
        <f t="shared" si="58"/>
        <v/>
      </c>
      <c r="AU123" s="13" t="str">
        <f t="shared" si="59"/>
        <v/>
      </c>
      <c r="AV123" s="13" t="str">
        <f t="shared" si="60"/>
        <v/>
      </c>
      <c r="AW123" s="13" t="str">
        <f t="shared" si="61"/>
        <v/>
      </c>
      <c r="AX123" s="13" t="str">
        <f t="shared" si="73"/>
        <v/>
      </c>
      <c r="AY123" s="13" t="str">
        <f t="shared" si="74"/>
        <v/>
      </c>
      <c r="AZ123" t="str">
        <f>'CBB ESPN'!AU123</f>
        <v/>
      </c>
      <c r="BA123" t="str">
        <f>'CBB ESPN'!AS123</f>
        <v/>
      </c>
      <c r="BB123" t="str">
        <f>'CBB ESPN'!AT123</f>
        <v/>
      </c>
      <c r="BD123" s="13" t="str">
        <f t="shared" si="62"/>
        <v/>
      </c>
      <c r="BE123" s="13" t="str">
        <f t="shared" si="63"/>
        <v/>
      </c>
      <c r="BF123" s="135" t="str">
        <f t="shared" si="64"/>
        <v/>
      </c>
      <c r="BG123" s="138" t="str">
        <f t="shared" si="65"/>
        <v/>
      </c>
      <c r="BH123" s="13" t="str">
        <f t="shared" si="66"/>
        <v/>
      </c>
      <c r="BI123" s="13" t="str">
        <f t="shared" si="68"/>
        <v/>
      </c>
      <c r="BJ123" s="13" t="str">
        <f t="shared" si="67"/>
        <v/>
      </c>
      <c r="BK123" s="13" t="str">
        <f t="shared" si="44"/>
        <v/>
      </c>
      <c r="BL123" s="13" t="str">
        <f t="shared" si="75"/>
        <v/>
      </c>
      <c r="BM123" t="str">
        <f>'CBB ESPN'!BC123</f>
        <v/>
      </c>
      <c r="BN123" t="str">
        <f>'CBB ESPN'!BA123</f>
        <v/>
      </c>
      <c r="BO123" t="str">
        <f>'CBB ESPN'!BB123</f>
        <v/>
      </c>
    </row>
    <row r="124" spans="1:67">
      <c r="A124" t="str">
        <f>'CBB ESPN'!M124</f>
        <v>High Point</v>
      </c>
      <c r="B124" t="s">
        <v>1120</v>
      </c>
      <c r="C124">
        <v>171</v>
      </c>
      <c r="E124">
        <f>IF(ISERROR(INDEX($B$4:$B$999,MATCH('CBB ESPN'!S123,'CBB Games'!$A$4:$A$999,0)))*1=1,"",INDEX('CBB Games'!$B$4:$B$999,MATCH('CBB ESPN'!S123,'CBB Games'!$A$4:$A$999,0)))</f>
        <v>0</v>
      </c>
      <c r="F124">
        <f>IF(ISERROR(INDEX($B$4:$B$999,MATCH('CBB ESPN'!T123,'CBB Games'!$A$4:$A$999,0)))*1=1,"",INDEX('CBB Games'!$B$4:$B$999,MATCH('CBB ESPN'!T123,'CBB Games'!$A$4:$A$999,0)))</f>
        <v>0</v>
      </c>
      <c r="G124" t="s">
        <v>62</v>
      </c>
      <c r="H124">
        <f>IF(ISERROR(INDEX($C$4:$C$999,MATCH('CBB ESPN'!S123,'CBB Games'!$A$4:$A$999,0)))*1=1,"",INDEX('CBB Games'!$C$4:$C$999,MATCH('CBB ESPN'!S123,'CBB Games'!$A$4:$A$999,0)))</f>
        <v>0</v>
      </c>
      <c r="I124">
        <f>IF(ISERROR(INDEX($C$4:$C$999,MATCH('CBB ESPN'!T123,'CBB Games'!$A$4:$A$999,0)))*1=1,"",INDEX('CBB Games'!$C$4:$C$999,MATCH('CBB ESPN'!T123,'CBB Games'!$A$4:$A$999,0)))</f>
        <v>0</v>
      </c>
      <c r="K124">
        <f>IF('CBB ESPN'!$AA123="Flip",'CBB Games'!F124,'CBB Games'!E124)</f>
        <v>0</v>
      </c>
      <c r="L124">
        <f>IF('CBB ESPN'!$AA123="Flip",'CBB Games'!E124,'CBB Games'!F124)</f>
        <v>0</v>
      </c>
      <c r="N124">
        <f>IF('CBB ESPN'!$AA123="Flip",'CBB Games'!I124,'CBB Games'!H124)</f>
        <v>0</v>
      </c>
      <c r="O124">
        <f>IF('CBB ESPN'!$AA123="Flip",'CBB Games'!H124,'CBB Games'!I124)</f>
        <v>0</v>
      </c>
      <c r="Q124" t="str">
        <f t="shared" si="46"/>
        <v>0 v 0</v>
      </c>
      <c r="S124" t="str">
        <f t="shared" si="47"/>
        <v>0 v 0</v>
      </c>
      <c r="T124" s="13" t="s">
        <v>62</v>
      </c>
      <c r="V124" s="136" t="str">
        <f>IF(ISNUMBER(SEARCH('CBB Games'!$V$3,'CBB ESPN'!Y123)),"InPlay","")</f>
        <v/>
      </c>
      <c r="W124" s="13" t="str">
        <f>IF($V124="","",'CBB ESPN'!Z123)</f>
        <v/>
      </c>
      <c r="X124" s="135" t="str">
        <f>IF('CBB ESPN'!$Y123="Y",'CBB ESPN'!U123,"")</f>
        <v/>
      </c>
      <c r="Y124" s="137" t="str">
        <f>IF('CBB ESPN'!$Y123="Y",'CBB Games'!Q124,"")</f>
        <v/>
      </c>
      <c r="Z124" s="13" t="str">
        <f t="shared" si="69"/>
        <v/>
      </c>
      <c r="AA124" s="13" t="str">
        <f>IF('CBB ESPN'!$Y123="Y",'CBB Games'!S124,"")</f>
        <v/>
      </c>
      <c r="AB124" s="13" t="str">
        <f t="shared" si="70"/>
        <v/>
      </c>
      <c r="AD124" s="13" t="str">
        <f t="shared" si="48"/>
        <v/>
      </c>
      <c r="AE124" s="13" t="str">
        <f t="shared" si="49"/>
        <v/>
      </c>
      <c r="AF124" s="135" t="str">
        <f t="shared" si="50"/>
        <v/>
      </c>
      <c r="AG124" s="137" t="str">
        <f t="shared" si="51"/>
        <v/>
      </c>
      <c r="AH124" s="13" t="str">
        <f t="shared" si="52"/>
        <v/>
      </c>
      <c r="AI124" s="13" t="str">
        <f t="shared" si="53"/>
        <v/>
      </c>
      <c r="AJ124" s="13" t="str">
        <f t="shared" si="54"/>
        <v/>
      </c>
      <c r="AK124" s="13" t="str">
        <f t="shared" si="71"/>
        <v/>
      </c>
      <c r="AL124" s="13" t="str">
        <f t="shared" si="72"/>
        <v/>
      </c>
      <c r="AM124" t="str">
        <f>'CBB ESPN'!AM124</f>
        <v/>
      </c>
      <c r="AN124" t="str">
        <f>'CBB ESPN'!AK124</f>
        <v/>
      </c>
      <c r="AO124" t="str">
        <f>'CBB ESPN'!AL124</f>
        <v/>
      </c>
      <c r="AQ124" s="13" t="str">
        <f t="shared" si="55"/>
        <v/>
      </c>
      <c r="AR124" s="13" t="str">
        <f t="shared" si="56"/>
        <v/>
      </c>
      <c r="AS124" s="135" t="str">
        <f t="shared" si="57"/>
        <v/>
      </c>
      <c r="AT124" s="138" t="str">
        <f t="shared" si="58"/>
        <v/>
      </c>
      <c r="AU124" s="13" t="str">
        <f t="shared" si="59"/>
        <v/>
      </c>
      <c r="AV124" s="13" t="str">
        <f t="shared" si="60"/>
        <v/>
      </c>
      <c r="AW124" s="13" t="str">
        <f t="shared" si="61"/>
        <v/>
      </c>
      <c r="AX124" s="13" t="str">
        <f t="shared" si="73"/>
        <v/>
      </c>
      <c r="AY124" s="13" t="str">
        <f t="shared" si="74"/>
        <v/>
      </c>
      <c r="AZ124" t="str">
        <f>'CBB ESPN'!AU124</f>
        <v/>
      </c>
      <c r="BA124" t="str">
        <f>'CBB ESPN'!AS124</f>
        <v/>
      </c>
      <c r="BB124" t="str">
        <f>'CBB ESPN'!AT124</f>
        <v/>
      </c>
      <c r="BD124" s="13" t="str">
        <f t="shared" si="62"/>
        <v/>
      </c>
      <c r="BE124" s="13" t="str">
        <f t="shared" si="63"/>
        <v/>
      </c>
      <c r="BF124" s="135" t="str">
        <f t="shared" si="64"/>
        <v/>
      </c>
      <c r="BG124" s="138" t="str">
        <f t="shared" si="65"/>
        <v/>
      </c>
      <c r="BH124" s="13" t="str">
        <f t="shared" si="66"/>
        <v/>
      </c>
      <c r="BI124" s="13" t="str">
        <f t="shared" si="68"/>
        <v/>
      </c>
      <c r="BJ124" s="13" t="str">
        <f t="shared" si="67"/>
        <v/>
      </c>
      <c r="BK124" s="13" t="str">
        <f t="shared" si="44"/>
        <v/>
      </c>
      <c r="BL124" s="13" t="str">
        <f t="shared" si="75"/>
        <v/>
      </c>
      <c r="BM124" t="str">
        <f>'CBB ESPN'!BC124</f>
        <v/>
      </c>
      <c r="BN124" t="str">
        <f>'CBB ESPN'!BA124</f>
        <v/>
      </c>
      <c r="BO124" t="str">
        <f>'CBB ESPN'!BB124</f>
        <v/>
      </c>
    </row>
    <row r="125" spans="1:67">
      <c r="A125" t="str">
        <f>'CBB ESPN'!M125</f>
        <v>Hofstra</v>
      </c>
      <c r="B125" t="s">
        <v>908</v>
      </c>
      <c r="C125">
        <v>166</v>
      </c>
      <c r="E125">
        <f>IF(ISERROR(INDEX($B$4:$B$999,MATCH('CBB ESPN'!S124,'CBB Games'!$A$4:$A$999,0)))*1=1,"",INDEX('CBB Games'!$B$4:$B$999,MATCH('CBB ESPN'!S124,'CBB Games'!$A$4:$A$999,0)))</f>
        <v>0</v>
      </c>
      <c r="F125">
        <f>IF(ISERROR(INDEX($B$4:$B$999,MATCH('CBB ESPN'!T124,'CBB Games'!$A$4:$A$999,0)))*1=1,"",INDEX('CBB Games'!$B$4:$B$999,MATCH('CBB ESPN'!T124,'CBB Games'!$A$4:$A$999,0)))</f>
        <v>0</v>
      </c>
      <c r="G125" t="s">
        <v>62</v>
      </c>
      <c r="H125">
        <f>IF(ISERROR(INDEX($C$4:$C$999,MATCH('CBB ESPN'!S124,'CBB Games'!$A$4:$A$999,0)))*1=1,"",INDEX('CBB Games'!$C$4:$C$999,MATCH('CBB ESPN'!S124,'CBB Games'!$A$4:$A$999,0)))</f>
        <v>0</v>
      </c>
      <c r="I125">
        <f>IF(ISERROR(INDEX($C$4:$C$999,MATCH('CBB ESPN'!T124,'CBB Games'!$A$4:$A$999,0)))*1=1,"",INDEX('CBB Games'!$C$4:$C$999,MATCH('CBB ESPN'!T124,'CBB Games'!$A$4:$A$999,0)))</f>
        <v>0</v>
      </c>
      <c r="K125">
        <f>IF('CBB ESPN'!$AA124="Flip",'CBB Games'!F125,'CBB Games'!E125)</f>
        <v>0</v>
      </c>
      <c r="L125">
        <f>IF('CBB ESPN'!$AA124="Flip",'CBB Games'!E125,'CBB Games'!F125)</f>
        <v>0</v>
      </c>
      <c r="N125">
        <f>IF('CBB ESPN'!$AA124="Flip",'CBB Games'!I125,'CBB Games'!H125)</f>
        <v>0</v>
      </c>
      <c r="O125">
        <f>IF('CBB ESPN'!$AA124="Flip",'CBB Games'!H125,'CBB Games'!I125)</f>
        <v>0</v>
      </c>
      <c r="Q125" t="str">
        <f t="shared" si="46"/>
        <v>0 v 0</v>
      </c>
      <c r="S125" t="str">
        <f t="shared" si="47"/>
        <v>0 v 0</v>
      </c>
      <c r="T125" s="13" t="s">
        <v>62</v>
      </c>
      <c r="V125" s="136" t="str">
        <f>IF(ISNUMBER(SEARCH('CBB Games'!$V$3,'CBB ESPN'!Y124)),"InPlay","")</f>
        <v/>
      </c>
      <c r="W125" s="13" t="str">
        <f>IF($V125="","",'CBB ESPN'!Z124)</f>
        <v/>
      </c>
      <c r="X125" s="135" t="str">
        <f>IF('CBB ESPN'!$Y124="Y",'CBB ESPN'!U124,"")</f>
        <v/>
      </c>
      <c r="Y125" s="137" t="str">
        <f>IF('CBB ESPN'!$Y124="Y",'CBB Games'!Q125,"")</f>
        <v/>
      </c>
      <c r="Z125" s="13" t="str">
        <f t="shared" si="69"/>
        <v/>
      </c>
      <c r="AA125" s="13" t="str">
        <f>IF('CBB ESPN'!$Y124="Y",'CBB Games'!S125,"")</f>
        <v/>
      </c>
      <c r="AB125" s="13" t="str">
        <f t="shared" si="70"/>
        <v/>
      </c>
      <c r="AD125" s="13" t="str">
        <f t="shared" si="48"/>
        <v/>
      </c>
      <c r="AE125" s="13" t="str">
        <f t="shared" si="49"/>
        <v/>
      </c>
      <c r="AF125" s="135" t="str">
        <f t="shared" si="50"/>
        <v/>
      </c>
      <c r="AG125" s="137" t="str">
        <f t="shared" si="51"/>
        <v/>
      </c>
      <c r="AH125" s="13" t="str">
        <f t="shared" si="52"/>
        <v/>
      </c>
      <c r="AI125" s="13" t="str">
        <f t="shared" si="53"/>
        <v/>
      </c>
      <c r="AJ125" s="13" t="str">
        <f t="shared" si="54"/>
        <v/>
      </c>
      <c r="AK125" s="13" t="str">
        <f t="shared" si="71"/>
        <v/>
      </c>
      <c r="AL125" s="13" t="str">
        <f t="shared" si="72"/>
        <v/>
      </c>
      <c r="AM125" t="str">
        <f>'CBB ESPN'!AM125</f>
        <v/>
      </c>
      <c r="AN125" t="str">
        <f>'CBB ESPN'!AK125</f>
        <v/>
      </c>
      <c r="AO125" t="str">
        <f>'CBB ESPN'!AL125</f>
        <v/>
      </c>
      <c r="AQ125" s="13" t="str">
        <f t="shared" si="55"/>
        <v/>
      </c>
      <c r="AR125" s="13" t="str">
        <f t="shared" si="56"/>
        <v/>
      </c>
      <c r="AS125" s="135" t="str">
        <f t="shared" si="57"/>
        <v/>
      </c>
      <c r="AT125" s="138" t="str">
        <f t="shared" si="58"/>
        <v/>
      </c>
      <c r="AU125" s="13" t="str">
        <f t="shared" si="59"/>
        <v/>
      </c>
      <c r="AV125" s="13" t="str">
        <f t="shared" si="60"/>
        <v/>
      </c>
      <c r="AW125" s="13" t="str">
        <f t="shared" si="61"/>
        <v/>
      </c>
      <c r="AX125" s="13" t="str">
        <f t="shared" si="73"/>
        <v/>
      </c>
      <c r="AY125" s="13" t="str">
        <f t="shared" si="74"/>
        <v/>
      </c>
      <c r="AZ125" t="str">
        <f>'CBB ESPN'!AU125</f>
        <v/>
      </c>
      <c r="BA125" t="str">
        <f>'CBB ESPN'!AS125</f>
        <v/>
      </c>
      <c r="BB125" t="str">
        <f>'CBB ESPN'!AT125</f>
        <v/>
      </c>
      <c r="BD125" s="13" t="str">
        <f t="shared" si="62"/>
        <v/>
      </c>
      <c r="BE125" s="13" t="str">
        <f t="shared" si="63"/>
        <v/>
      </c>
      <c r="BF125" s="135" t="str">
        <f t="shared" si="64"/>
        <v/>
      </c>
      <c r="BG125" s="138" t="str">
        <f t="shared" si="65"/>
        <v/>
      </c>
      <c r="BH125" s="13" t="str">
        <f t="shared" si="66"/>
        <v/>
      </c>
      <c r="BI125" s="13" t="str">
        <f t="shared" si="68"/>
        <v/>
      </c>
      <c r="BJ125" s="13" t="str">
        <f t="shared" si="67"/>
        <v/>
      </c>
      <c r="BK125" s="13" t="str">
        <f t="shared" si="44"/>
        <v/>
      </c>
      <c r="BL125" s="13" t="str">
        <f t="shared" si="75"/>
        <v/>
      </c>
      <c r="BM125" t="str">
        <f>'CBB ESPN'!BC125</f>
        <v/>
      </c>
      <c r="BN125" t="str">
        <f>'CBB ESPN'!BA125</f>
        <v/>
      </c>
      <c r="BO125" t="str">
        <f>'CBB ESPN'!BB125</f>
        <v/>
      </c>
    </row>
    <row r="126" spans="1:67">
      <c r="A126" t="str">
        <f>'CBB ESPN'!M126</f>
        <v>Holy Cross</v>
      </c>
      <c r="B126" t="s">
        <v>494</v>
      </c>
      <c r="C126">
        <v>167</v>
      </c>
      <c r="E126">
        <f>IF(ISERROR(INDEX($B$4:$B$999,MATCH('CBB ESPN'!S125,'CBB Games'!$A$4:$A$999,0)))*1=1,"",INDEX('CBB Games'!$B$4:$B$999,MATCH('CBB ESPN'!S125,'CBB Games'!$A$4:$A$999,0)))</f>
        <v>0</v>
      </c>
      <c r="F126">
        <f>IF(ISERROR(INDEX($B$4:$B$999,MATCH('CBB ESPN'!T125,'CBB Games'!$A$4:$A$999,0)))*1=1,"",INDEX('CBB Games'!$B$4:$B$999,MATCH('CBB ESPN'!T125,'CBB Games'!$A$4:$A$999,0)))</f>
        <v>0</v>
      </c>
      <c r="G126" t="s">
        <v>62</v>
      </c>
      <c r="H126">
        <f>IF(ISERROR(INDEX($C$4:$C$999,MATCH('CBB ESPN'!S125,'CBB Games'!$A$4:$A$999,0)))*1=1,"",INDEX('CBB Games'!$C$4:$C$999,MATCH('CBB ESPN'!S125,'CBB Games'!$A$4:$A$999,0)))</f>
        <v>0</v>
      </c>
      <c r="I126">
        <f>IF(ISERROR(INDEX($C$4:$C$999,MATCH('CBB ESPN'!T125,'CBB Games'!$A$4:$A$999,0)))*1=1,"",INDEX('CBB Games'!$C$4:$C$999,MATCH('CBB ESPN'!T125,'CBB Games'!$A$4:$A$999,0)))</f>
        <v>0</v>
      </c>
      <c r="K126">
        <f>IF('CBB ESPN'!$AA125="Flip",'CBB Games'!F126,'CBB Games'!E126)</f>
        <v>0</v>
      </c>
      <c r="L126">
        <f>IF('CBB ESPN'!$AA125="Flip",'CBB Games'!E126,'CBB Games'!F126)</f>
        <v>0</v>
      </c>
      <c r="N126">
        <f>IF('CBB ESPN'!$AA125="Flip",'CBB Games'!I126,'CBB Games'!H126)</f>
        <v>0</v>
      </c>
      <c r="O126">
        <f>IF('CBB ESPN'!$AA125="Flip",'CBB Games'!H126,'CBB Games'!I126)</f>
        <v>0</v>
      </c>
      <c r="Q126" t="str">
        <f t="shared" si="46"/>
        <v>0 v 0</v>
      </c>
      <c r="S126" t="str">
        <f t="shared" si="47"/>
        <v>0 v 0</v>
      </c>
      <c r="T126" s="13" t="s">
        <v>62</v>
      </c>
      <c r="V126" s="136" t="str">
        <f>IF(ISNUMBER(SEARCH('CBB Games'!$V$3,'CBB ESPN'!Y125)),"InPlay","")</f>
        <v/>
      </c>
      <c r="W126" s="13" t="str">
        <f>IF($V126="","",'CBB ESPN'!Z125)</f>
        <v/>
      </c>
      <c r="X126" s="135" t="str">
        <f>IF('CBB ESPN'!$Y125="Y",'CBB ESPN'!U125,"")</f>
        <v/>
      </c>
      <c r="Y126" s="137" t="str">
        <f>IF('CBB ESPN'!$Y125="Y",'CBB Games'!Q126,"")</f>
        <v/>
      </c>
      <c r="Z126" s="13" t="str">
        <f t="shared" si="69"/>
        <v/>
      </c>
      <c r="AA126" s="13" t="str">
        <f>IF('CBB ESPN'!$Y125="Y",'CBB Games'!S126,"")</f>
        <v/>
      </c>
      <c r="AB126" s="13" t="str">
        <f t="shared" si="70"/>
        <v/>
      </c>
      <c r="AD126" s="13" t="str">
        <f t="shared" si="48"/>
        <v/>
      </c>
      <c r="AE126" s="13" t="str">
        <f t="shared" si="49"/>
        <v/>
      </c>
      <c r="AF126" s="135" t="str">
        <f t="shared" si="50"/>
        <v/>
      </c>
      <c r="AG126" s="137" t="str">
        <f t="shared" si="51"/>
        <v/>
      </c>
      <c r="AH126" s="13" t="str">
        <f t="shared" si="52"/>
        <v/>
      </c>
      <c r="AI126" s="13" t="str">
        <f t="shared" si="53"/>
        <v/>
      </c>
      <c r="AJ126" s="13" t="str">
        <f t="shared" si="54"/>
        <v/>
      </c>
      <c r="AK126" s="13" t="str">
        <f t="shared" si="71"/>
        <v/>
      </c>
      <c r="AL126" s="13" t="str">
        <f t="shared" si="72"/>
        <v/>
      </c>
      <c r="AM126" t="str">
        <f>'CBB ESPN'!AM126</f>
        <v/>
      </c>
      <c r="AN126" t="str">
        <f>'CBB ESPN'!AK126</f>
        <v/>
      </c>
      <c r="AO126" t="str">
        <f>'CBB ESPN'!AL126</f>
        <v/>
      </c>
      <c r="AQ126" s="13" t="str">
        <f t="shared" si="55"/>
        <v/>
      </c>
      <c r="AR126" s="13" t="str">
        <f t="shared" si="56"/>
        <v/>
      </c>
      <c r="AS126" s="135" t="str">
        <f t="shared" si="57"/>
        <v/>
      </c>
      <c r="AT126" s="138" t="str">
        <f t="shared" si="58"/>
        <v/>
      </c>
      <c r="AU126" s="13" t="str">
        <f t="shared" si="59"/>
        <v/>
      </c>
      <c r="AV126" s="13" t="str">
        <f t="shared" si="60"/>
        <v/>
      </c>
      <c r="AW126" s="13" t="str">
        <f t="shared" si="61"/>
        <v/>
      </c>
      <c r="AX126" s="13" t="str">
        <f t="shared" si="73"/>
        <v/>
      </c>
      <c r="AY126" s="13" t="str">
        <f t="shared" si="74"/>
        <v/>
      </c>
      <c r="AZ126" t="str">
        <f>'CBB ESPN'!AU126</f>
        <v/>
      </c>
      <c r="BA126" t="str">
        <f>'CBB ESPN'!AS126</f>
        <v/>
      </c>
      <c r="BB126" t="str">
        <f>'CBB ESPN'!AT126</f>
        <v/>
      </c>
      <c r="BD126" s="13" t="str">
        <f t="shared" si="62"/>
        <v/>
      </c>
      <c r="BE126" s="13" t="str">
        <f t="shared" si="63"/>
        <v/>
      </c>
      <c r="BF126" s="135" t="str">
        <f t="shared" si="64"/>
        <v/>
      </c>
      <c r="BG126" s="138" t="str">
        <f t="shared" si="65"/>
        <v/>
      </c>
      <c r="BH126" s="13" t="str">
        <f t="shared" si="66"/>
        <v/>
      </c>
      <c r="BI126" s="13" t="str">
        <f t="shared" si="68"/>
        <v/>
      </c>
      <c r="BJ126" s="13" t="str">
        <f t="shared" si="67"/>
        <v/>
      </c>
      <c r="BK126" s="13" t="str">
        <f t="shared" si="44"/>
        <v/>
      </c>
      <c r="BL126" s="13" t="str">
        <f t="shared" si="75"/>
        <v/>
      </c>
      <c r="BM126" t="str">
        <f>'CBB ESPN'!BC126</f>
        <v/>
      </c>
      <c r="BN126" t="str">
        <f>'CBB ESPN'!BA126</f>
        <v/>
      </c>
      <c r="BO126" t="str">
        <f>'CBB ESPN'!BB126</f>
        <v/>
      </c>
    </row>
    <row r="127" spans="1:67">
      <c r="A127" t="str">
        <f>'CBB ESPN'!M127</f>
        <v>Houston</v>
      </c>
      <c r="B127" t="s">
        <v>165</v>
      </c>
      <c r="C127">
        <v>168</v>
      </c>
      <c r="E127">
        <f>IF(ISERROR(INDEX($B$4:$B$999,MATCH('CBB ESPN'!S126,'CBB Games'!$A$4:$A$999,0)))*1=1,"",INDEX('CBB Games'!$B$4:$B$999,MATCH('CBB ESPN'!S126,'CBB Games'!$A$4:$A$999,0)))</f>
        <v>0</v>
      </c>
      <c r="F127">
        <f>IF(ISERROR(INDEX($B$4:$B$999,MATCH('CBB ESPN'!T126,'CBB Games'!$A$4:$A$999,0)))*1=1,"",INDEX('CBB Games'!$B$4:$B$999,MATCH('CBB ESPN'!T126,'CBB Games'!$A$4:$A$999,0)))</f>
        <v>0</v>
      </c>
      <c r="G127" t="s">
        <v>62</v>
      </c>
      <c r="H127">
        <f>IF(ISERROR(INDEX($C$4:$C$999,MATCH('CBB ESPN'!S126,'CBB Games'!$A$4:$A$999,0)))*1=1,"",INDEX('CBB Games'!$C$4:$C$999,MATCH('CBB ESPN'!S126,'CBB Games'!$A$4:$A$999,0)))</f>
        <v>0</v>
      </c>
      <c r="I127">
        <f>IF(ISERROR(INDEX($C$4:$C$999,MATCH('CBB ESPN'!T126,'CBB Games'!$A$4:$A$999,0)))*1=1,"",INDEX('CBB Games'!$C$4:$C$999,MATCH('CBB ESPN'!T126,'CBB Games'!$A$4:$A$999,0)))</f>
        <v>0</v>
      </c>
      <c r="K127">
        <f>IF('CBB ESPN'!$AA126="Flip",'CBB Games'!F127,'CBB Games'!E127)</f>
        <v>0</v>
      </c>
      <c r="L127">
        <f>IF('CBB ESPN'!$AA126="Flip",'CBB Games'!E127,'CBB Games'!F127)</f>
        <v>0</v>
      </c>
      <c r="N127">
        <f>IF('CBB ESPN'!$AA126="Flip",'CBB Games'!I127,'CBB Games'!H127)</f>
        <v>0</v>
      </c>
      <c r="O127">
        <f>IF('CBB ESPN'!$AA126="Flip",'CBB Games'!H127,'CBB Games'!I127)</f>
        <v>0</v>
      </c>
      <c r="Q127" t="str">
        <f t="shared" si="46"/>
        <v>0 v 0</v>
      </c>
      <c r="S127" t="str">
        <f t="shared" si="47"/>
        <v>0 v 0</v>
      </c>
      <c r="T127" s="13" t="s">
        <v>62</v>
      </c>
      <c r="V127" s="136" t="str">
        <f>IF(ISNUMBER(SEARCH('CBB Games'!$V$3,'CBB ESPN'!Y126)),"InPlay","")</f>
        <v/>
      </c>
      <c r="W127" s="13" t="str">
        <f>IF($V127="","",'CBB ESPN'!Z126)</f>
        <v/>
      </c>
      <c r="X127" s="135" t="str">
        <f>IF('CBB ESPN'!$Y126="Y",'CBB ESPN'!U126,"")</f>
        <v/>
      </c>
      <c r="Y127" s="137" t="str">
        <f>IF('CBB ESPN'!$Y126="Y",'CBB Games'!Q127,"")</f>
        <v/>
      </c>
      <c r="Z127" s="13" t="str">
        <f t="shared" si="69"/>
        <v/>
      </c>
      <c r="AA127" s="13" t="str">
        <f>IF('CBB ESPN'!$Y126="Y",'CBB Games'!S127,"")</f>
        <v/>
      </c>
      <c r="AB127" s="13" t="str">
        <f t="shared" si="70"/>
        <v/>
      </c>
      <c r="AD127" s="13" t="str">
        <f t="shared" si="48"/>
        <v/>
      </c>
      <c r="AE127" s="13" t="str">
        <f t="shared" si="49"/>
        <v/>
      </c>
      <c r="AF127" s="135" t="str">
        <f t="shared" si="50"/>
        <v/>
      </c>
      <c r="AG127" s="137" t="str">
        <f t="shared" si="51"/>
        <v/>
      </c>
      <c r="AH127" s="13" t="str">
        <f t="shared" si="52"/>
        <v/>
      </c>
      <c r="AI127" s="13" t="str">
        <f t="shared" si="53"/>
        <v/>
      </c>
      <c r="AJ127" s="13" t="str">
        <f t="shared" si="54"/>
        <v/>
      </c>
      <c r="AK127" s="13" t="str">
        <f t="shared" si="71"/>
        <v/>
      </c>
      <c r="AL127" s="13" t="str">
        <f t="shared" si="72"/>
        <v/>
      </c>
      <c r="AM127" t="str">
        <f>'CBB ESPN'!AM127</f>
        <v/>
      </c>
      <c r="AN127" t="str">
        <f>'CBB ESPN'!AK127</f>
        <v/>
      </c>
      <c r="AO127" t="str">
        <f>'CBB ESPN'!AL127</f>
        <v/>
      </c>
      <c r="AQ127" s="13" t="str">
        <f t="shared" si="55"/>
        <v/>
      </c>
      <c r="AR127" s="13" t="str">
        <f t="shared" si="56"/>
        <v/>
      </c>
      <c r="AS127" s="135" t="str">
        <f t="shared" si="57"/>
        <v/>
      </c>
      <c r="AT127" s="138" t="str">
        <f t="shared" si="58"/>
        <v/>
      </c>
      <c r="AU127" s="13" t="str">
        <f t="shared" si="59"/>
        <v/>
      </c>
      <c r="AV127" s="13" t="str">
        <f t="shared" si="60"/>
        <v/>
      </c>
      <c r="AW127" s="13" t="str">
        <f t="shared" si="61"/>
        <v/>
      </c>
      <c r="AX127" s="13" t="str">
        <f t="shared" si="73"/>
        <v/>
      </c>
      <c r="AY127" s="13" t="str">
        <f t="shared" si="74"/>
        <v/>
      </c>
      <c r="AZ127" t="str">
        <f>'CBB ESPN'!AU127</f>
        <v/>
      </c>
      <c r="BA127" t="str">
        <f>'CBB ESPN'!AS127</f>
        <v/>
      </c>
      <c r="BB127" t="str">
        <f>'CBB ESPN'!AT127</f>
        <v/>
      </c>
      <c r="BD127" s="13" t="str">
        <f t="shared" si="62"/>
        <v/>
      </c>
      <c r="BE127" s="13" t="str">
        <f t="shared" si="63"/>
        <v/>
      </c>
      <c r="BF127" s="135" t="str">
        <f t="shared" si="64"/>
        <v/>
      </c>
      <c r="BG127" s="138" t="str">
        <f t="shared" si="65"/>
        <v/>
      </c>
      <c r="BH127" s="13" t="str">
        <f t="shared" si="66"/>
        <v/>
      </c>
      <c r="BI127" s="13" t="str">
        <f t="shared" si="68"/>
        <v/>
      </c>
      <c r="BJ127" s="13" t="str">
        <f t="shared" si="67"/>
        <v/>
      </c>
      <c r="BK127" s="13" t="str">
        <f t="shared" si="44"/>
        <v/>
      </c>
      <c r="BL127" s="13" t="str">
        <f t="shared" si="75"/>
        <v/>
      </c>
      <c r="BM127" t="str">
        <f>'CBB ESPN'!BC127</f>
        <v/>
      </c>
      <c r="BN127" t="str">
        <f>'CBB ESPN'!BA127</f>
        <v/>
      </c>
      <c r="BO127" t="str">
        <f>'CBB ESPN'!BB127</f>
        <v/>
      </c>
    </row>
    <row r="128" spans="1:67">
      <c r="A128" t="str">
        <f>'CBB ESPN'!M128</f>
        <v>Houston Baptist</v>
      </c>
      <c r="B128" t="s">
        <v>1042</v>
      </c>
      <c r="C128">
        <v>624</v>
      </c>
      <c r="E128">
        <f>IF(ISERROR(INDEX($B$4:$B$999,MATCH('CBB ESPN'!S127,'CBB Games'!$A$4:$A$999,0)))*1=1,"",INDEX('CBB Games'!$B$4:$B$999,MATCH('CBB ESPN'!S127,'CBB Games'!$A$4:$A$999,0)))</f>
        <v>0</v>
      </c>
      <c r="F128">
        <f>IF(ISERROR(INDEX($B$4:$B$999,MATCH('CBB ESPN'!T127,'CBB Games'!$A$4:$A$999,0)))*1=1,"",INDEX('CBB Games'!$B$4:$B$999,MATCH('CBB ESPN'!T127,'CBB Games'!$A$4:$A$999,0)))</f>
        <v>0</v>
      </c>
      <c r="G128" t="s">
        <v>62</v>
      </c>
      <c r="H128">
        <f>IF(ISERROR(INDEX($C$4:$C$999,MATCH('CBB ESPN'!S127,'CBB Games'!$A$4:$A$999,0)))*1=1,"",INDEX('CBB Games'!$C$4:$C$999,MATCH('CBB ESPN'!S127,'CBB Games'!$A$4:$A$999,0)))</f>
        <v>0</v>
      </c>
      <c r="I128">
        <f>IF(ISERROR(INDEX($C$4:$C$999,MATCH('CBB ESPN'!T127,'CBB Games'!$A$4:$A$999,0)))*1=1,"",INDEX('CBB Games'!$C$4:$C$999,MATCH('CBB ESPN'!T127,'CBB Games'!$A$4:$A$999,0)))</f>
        <v>0</v>
      </c>
      <c r="K128">
        <f>IF('CBB ESPN'!$AA127="Flip",'CBB Games'!F128,'CBB Games'!E128)</f>
        <v>0</v>
      </c>
      <c r="L128">
        <f>IF('CBB ESPN'!$AA127="Flip",'CBB Games'!E128,'CBB Games'!F128)</f>
        <v>0</v>
      </c>
      <c r="N128">
        <f>IF('CBB ESPN'!$AA127="Flip",'CBB Games'!I128,'CBB Games'!H128)</f>
        <v>0</v>
      </c>
      <c r="O128">
        <f>IF('CBB ESPN'!$AA127="Flip",'CBB Games'!H128,'CBB Games'!I128)</f>
        <v>0</v>
      </c>
      <c r="Q128" t="str">
        <f t="shared" si="46"/>
        <v>0 v 0</v>
      </c>
      <c r="S128" t="str">
        <f t="shared" si="47"/>
        <v>0 v 0</v>
      </c>
      <c r="T128" s="13" t="s">
        <v>62</v>
      </c>
      <c r="V128" s="136" t="str">
        <f>IF(ISNUMBER(SEARCH('CBB Games'!$V$3,'CBB ESPN'!Y127)),"InPlay","")</f>
        <v/>
      </c>
      <c r="W128" s="13" t="str">
        <f>IF($V128="","",'CBB ESPN'!Z127)</f>
        <v/>
      </c>
      <c r="X128" s="135" t="str">
        <f>IF('CBB ESPN'!$Y127="Y",'CBB ESPN'!U127,"")</f>
        <v/>
      </c>
      <c r="Y128" s="137" t="str">
        <f>IF('CBB ESPN'!$Y127="Y",'CBB Games'!Q128,"")</f>
        <v/>
      </c>
      <c r="Z128" s="13" t="str">
        <f t="shared" si="69"/>
        <v/>
      </c>
      <c r="AA128" s="13" t="str">
        <f>IF('CBB ESPN'!$Y127="Y",'CBB Games'!S128,"")</f>
        <v/>
      </c>
      <c r="AB128" s="13" t="str">
        <f t="shared" si="70"/>
        <v/>
      </c>
      <c r="AD128" s="13" t="str">
        <f t="shared" si="48"/>
        <v/>
      </c>
      <c r="AE128" s="13" t="str">
        <f t="shared" si="49"/>
        <v/>
      </c>
      <c r="AF128" s="135" t="str">
        <f t="shared" si="50"/>
        <v/>
      </c>
      <c r="AG128" s="137" t="str">
        <f t="shared" si="51"/>
        <v/>
      </c>
      <c r="AH128" s="13" t="str">
        <f t="shared" si="52"/>
        <v/>
      </c>
      <c r="AI128" s="13" t="str">
        <f t="shared" si="53"/>
        <v/>
      </c>
      <c r="AJ128" s="13" t="str">
        <f t="shared" si="54"/>
        <v/>
      </c>
      <c r="AK128" s="13" t="str">
        <f t="shared" si="71"/>
        <v/>
      </c>
      <c r="AL128" s="13" t="str">
        <f t="shared" si="72"/>
        <v/>
      </c>
      <c r="AM128" t="str">
        <f>'CBB ESPN'!AM128</f>
        <v/>
      </c>
      <c r="AN128" t="str">
        <f>'CBB ESPN'!AK128</f>
        <v/>
      </c>
      <c r="AO128" t="str">
        <f>'CBB ESPN'!AL128</f>
        <v/>
      </c>
      <c r="AQ128" s="13" t="str">
        <f t="shared" si="55"/>
        <v/>
      </c>
      <c r="AR128" s="13" t="str">
        <f t="shared" si="56"/>
        <v/>
      </c>
      <c r="AS128" s="135" t="str">
        <f t="shared" si="57"/>
        <v/>
      </c>
      <c r="AT128" s="138" t="str">
        <f t="shared" si="58"/>
        <v/>
      </c>
      <c r="AU128" s="13" t="str">
        <f t="shared" si="59"/>
        <v/>
      </c>
      <c r="AV128" s="13" t="str">
        <f t="shared" si="60"/>
        <v/>
      </c>
      <c r="AW128" s="13" t="str">
        <f t="shared" si="61"/>
        <v/>
      </c>
      <c r="AX128" s="13" t="str">
        <f t="shared" si="73"/>
        <v/>
      </c>
      <c r="AY128" s="13" t="str">
        <f t="shared" si="74"/>
        <v/>
      </c>
      <c r="AZ128" t="str">
        <f>'CBB ESPN'!AU128</f>
        <v/>
      </c>
      <c r="BA128" t="str">
        <f>'CBB ESPN'!AS128</f>
        <v/>
      </c>
      <c r="BB128" t="str">
        <f>'CBB ESPN'!AT128</f>
        <v/>
      </c>
      <c r="BD128" s="13" t="str">
        <f t="shared" si="62"/>
        <v/>
      </c>
      <c r="BE128" s="13" t="str">
        <f t="shared" si="63"/>
        <v/>
      </c>
      <c r="BF128" s="135" t="str">
        <f t="shared" si="64"/>
        <v/>
      </c>
      <c r="BG128" s="138" t="str">
        <f t="shared" si="65"/>
        <v/>
      </c>
      <c r="BH128" s="13" t="str">
        <f t="shared" si="66"/>
        <v/>
      </c>
      <c r="BI128" s="13" t="str">
        <f t="shared" si="68"/>
        <v/>
      </c>
      <c r="BJ128" s="13" t="str">
        <f t="shared" si="67"/>
        <v/>
      </c>
      <c r="BK128" s="13" t="str">
        <f t="shared" si="44"/>
        <v/>
      </c>
      <c r="BL128" s="13" t="str">
        <f t="shared" si="75"/>
        <v/>
      </c>
      <c r="BM128" t="str">
        <f>'CBB ESPN'!BC128</f>
        <v/>
      </c>
      <c r="BN128" t="str">
        <f>'CBB ESPN'!BA128</f>
        <v/>
      </c>
      <c r="BO128" t="str">
        <f>'CBB ESPN'!BB128</f>
        <v/>
      </c>
    </row>
    <row r="129" spans="1:67">
      <c r="A129" t="str">
        <f>'CBB ESPN'!M129</f>
        <v>Howard</v>
      </c>
      <c r="B129" t="s">
        <v>501</v>
      </c>
      <c r="C129">
        <v>169</v>
      </c>
      <c r="E129">
        <f>IF(ISERROR(INDEX($B$4:$B$999,MATCH('CBB ESPN'!S128,'CBB Games'!$A$4:$A$999,0)))*1=1,"",INDEX('CBB Games'!$B$4:$B$999,MATCH('CBB ESPN'!S128,'CBB Games'!$A$4:$A$999,0)))</f>
        <v>0</v>
      </c>
      <c r="F129">
        <f>IF(ISERROR(INDEX($B$4:$B$999,MATCH('CBB ESPN'!T128,'CBB Games'!$A$4:$A$999,0)))*1=1,"",INDEX('CBB Games'!$B$4:$B$999,MATCH('CBB ESPN'!T128,'CBB Games'!$A$4:$A$999,0)))</f>
        <v>0</v>
      </c>
      <c r="G129" t="s">
        <v>62</v>
      </c>
      <c r="H129">
        <f>IF(ISERROR(INDEX($C$4:$C$999,MATCH('CBB ESPN'!S128,'CBB Games'!$A$4:$A$999,0)))*1=1,"",INDEX('CBB Games'!$C$4:$C$999,MATCH('CBB ESPN'!S128,'CBB Games'!$A$4:$A$999,0)))</f>
        <v>0</v>
      </c>
      <c r="I129">
        <f>IF(ISERROR(INDEX($C$4:$C$999,MATCH('CBB ESPN'!T128,'CBB Games'!$A$4:$A$999,0)))*1=1,"",INDEX('CBB Games'!$C$4:$C$999,MATCH('CBB ESPN'!T128,'CBB Games'!$A$4:$A$999,0)))</f>
        <v>0</v>
      </c>
      <c r="K129">
        <f>IF('CBB ESPN'!$AA128="Flip",'CBB Games'!F129,'CBB Games'!E129)</f>
        <v>0</v>
      </c>
      <c r="L129">
        <f>IF('CBB ESPN'!$AA128="Flip",'CBB Games'!E129,'CBB Games'!F129)</f>
        <v>0</v>
      </c>
      <c r="N129">
        <f>IF('CBB ESPN'!$AA128="Flip",'CBB Games'!I129,'CBB Games'!H129)</f>
        <v>0</v>
      </c>
      <c r="O129">
        <f>IF('CBB ESPN'!$AA128="Flip",'CBB Games'!H129,'CBB Games'!I129)</f>
        <v>0</v>
      </c>
      <c r="Q129" t="str">
        <f t="shared" si="46"/>
        <v>0 v 0</v>
      </c>
      <c r="S129" t="str">
        <f t="shared" si="47"/>
        <v>0 v 0</v>
      </c>
      <c r="T129" s="13" t="s">
        <v>62</v>
      </c>
      <c r="V129" s="136" t="str">
        <f>IF(ISNUMBER(SEARCH('CBB Games'!$V$3,'CBB ESPN'!Y128)),"InPlay","")</f>
        <v/>
      </c>
      <c r="W129" s="13" t="str">
        <f>IF($V129="","",'CBB ESPN'!Z128)</f>
        <v/>
      </c>
      <c r="X129" s="135" t="str">
        <f>IF('CBB ESPN'!$Y128="Y",'CBB ESPN'!U128,"")</f>
        <v/>
      </c>
      <c r="Y129" s="137" t="str">
        <f>IF('CBB ESPN'!$Y128="Y",'CBB Games'!Q129,"")</f>
        <v/>
      </c>
      <c r="Z129" s="13" t="str">
        <f t="shared" si="69"/>
        <v/>
      </c>
      <c r="AA129" s="13" t="str">
        <f>IF('CBB ESPN'!$Y128="Y",'CBB Games'!S129,"")</f>
        <v/>
      </c>
      <c r="AB129" s="13" t="str">
        <f t="shared" si="70"/>
        <v/>
      </c>
      <c r="AD129" s="13" t="str">
        <f t="shared" si="48"/>
        <v/>
      </c>
      <c r="AE129" s="13" t="str">
        <f t="shared" si="49"/>
        <v/>
      </c>
      <c r="AF129" s="135" t="str">
        <f t="shared" si="50"/>
        <v/>
      </c>
      <c r="AG129" s="137" t="str">
        <f t="shared" si="51"/>
        <v/>
      </c>
      <c r="AH129" s="13" t="str">
        <f t="shared" si="52"/>
        <v/>
      </c>
      <c r="AI129" s="13" t="str">
        <f t="shared" si="53"/>
        <v/>
      </c>
      <c r="AJ129" s="13" t="str">
        <f t="shared" si="54"/>
        <v/>
      </c>
      <c r="AK129" s="13" t="str">
        <f t="shared" si="71"/>
        <v/>
      </c>
      <c r="AL129" s="13" t="str">
        <f t="shared" si="72"/>
        <v/>
      </c>
      <c r="AM129" t="str">
        <f>'CBB ESPN'!AM129</f>
        <v/>
      </c>
      <c r="AN129" t="str">
        <f>'CBB ESPN'!AK129</f>
        <v/>
      </c>
      <c r="AO129" t="str">
        <f>'CBB ESPN'!AL129</f>
        <v/>
      </c>
      <c r="AQ129" s="13" t="str">
        <f t="shared" si="55"/>
        <v/>
      </c>
      <c r="AR129" s="13" t="str">
        <f t="shared" si="56"/>
        <v/>
      </c>
      <c r="AS129" s="135" t="str">
        <f t="shared" si="57"/>
        <v/>
      </c>
      <c r="AT129" s="138" t="str">
        <f t="shared" si="58"/>
        <v/>
      </c>
      <c r="AU129" s="13" t="str">
        <f t="shared" si="59"/>
        <v/>
      </c>
      <c r="AV129" s="13" t="str">
        <f t="shared" si="60"/>
        <v/>
      </c>
      <c r="AW129" s="13" t="str">
        <f t="shared" si="61"/>
        <v/>
      </c>
      <c r="AX129" s="13" t="str">
        <f t="shared" si="73"/>
        <v/>
      </c>
      <c r="AY129" s="13" t="str">
        <f t="shared" si="74"/>
        <v/>
      </c>
      <c r="AZ129" t="str">
        <f>'CBB ESPN'!AU129</f>
        <v/>
      </c>
      <c r="BA129" t="str">
        <f>'CBB ESPN'!AS129</f>
        <v/>
      </c>
      <c r="BB129" t="str">
        <f>'CBB ESPN'!AT129</f>
        <v/>
      </c>
      <c r="BD129" s="13" t="str">
        <f t="shared" si="62"/>
        <v/>
      </c>
      <c r="BE129" s="13" t="str">
        <f t="shared" si="63"/>
        <v/>
      </c>
      <c r="BF129" s="135" t="str">
        <f t="shared" si="64"/>
        <v/>
      </c>
      <c r="BG129" s="138" t="str">
        <f t="shared" si="65"/>
        <v/>
      </c>
      <c r="BH129" s="13" t="str">
        <f t="shared" si="66"/>
        <v/>
      </c>
      <c r="BI129" s="13" t="str">
        <f t="shared" si="68"/>
        <v/>
      </c>
      <c r="BJ129" s="13" t="str">
        <f t="shared" si="67"/>
        <v/>
      </c>
      <c r="BK129" s="13" t="str">
        <f t="shared" si="44"/>
        <v/>
      </c>
      <c r="BL129" s="13" t="str">
        <f t="shared" si="75"/>
        <v/>
      </c>
      <c r="BM129" t="str">
        <f>'CBB ESPN'!BC129</f>
        <v/>
      </c>
      <c r="BN129" t="str">
        <f>'CBB ESPN'!BA129</f>
        <v/>
      </c>
      <c r="BO129" t="str">
        <f>'CBB ESPN'!BB129</f>
        <v/>
      </c>
    </row>
    <row r="130" spans="1:67">
      <c r="A130" t="str">
        <f>'CBB ESPN'!M130</f>
        <v>Idaho</v>
      </c>
      <c r="B130" t="s">
        <v>877</v>
      </c>
      <c r="C130">
        <v>180</v>
      </c>
      <c r="E130">
        <f>IF(ISERROR(INDEX($B$4:$B$999,MATCH('CBB ESPN'!S129,'CBB Games'!$A$4:$A$999,0)))*1=1,"",INDEX('CBB Games'!$B$4:$B$999,MATCH('CBB ESPN'!S129,'CBB Games'!$A$4:$A$999,0)))</f>
        <v>0</v>
      </c>
      <c r="F130">
        <f>IF(ISERROR(INDEX($B$4:$B$999,MATCH('CBB ESPN'!T129,'CBB Games'!$A$4:$A$999,0)))*1=1,"",INDEX('CBB Games'!$B$4:$B$999,MATCH('CBB ESPN'!T129,'CBB Games'!$A$4:$A$999,0)))</f>
        <v>0</v>
      </c>
      <c r="G130" t="s">
        <v>62</v>
      </c>
      <c r="H130">
        <f>IF(ISERROR(INDEX($C$4:$C$999,MATCH('CBB ESPN'!S129,'CBB Games'!$A$4:$A$999,0)))*1=1,"",INDEX('CBB Games'!$C$4:$C$999,MATCH('CBB ESPN'!S129,'CBB Games'!$A$4:$A$999,0)))</f>
        <v>0</v>
      </c>
      <c r="I130">
        <f>IF(ISERROR(INDEX($C$4:$C$999,MATCH('CBB ESPN'!T129,'CBB Games'!$A$4:$A$999,0)))*1=1,"",INDEX('CBB Games'!$C$4:$C$999,MATCH('CBB ESPN'!T129,'CBB Games'!$A$4:$A$999,0)))</f>
        <v>0</v>
      </c>
      <c r="K130">
        <f>IF('CBB ESPN'!$AA129="Flip",'CBB Games'!F130,'CBB Games'!E130)</f>
        <v>0</v>
      </c>
      <c r="L130">
        <f>IF('CBB ESPN'!$AA129="Flip",'CBB Games'!E130,'CBB Games'!F130)</f>
        <v>0</v>
      </c>
      <c r="N130">
        <f>IF('CBB ESPN'!$AA129="Flip",'CBB Games'!I130,'CBB Games'!H130)</f>
        <v>0</v>
      </c>
      <c r="O130">
        <f>IF('CBB ESPN'!$AA129="Flip",'CBB Games'!H130,'CBB Games'!I130)</f>
        <v>0</v>
      </c>
      <c r="Q130" t="str">
        <f t="shared" si="46"/>
        <v>0 v 0</v>
      </c>
      <c r="S130" t="str">
        <f t="shared" si="47"/>
        <v>0 v 0</v>
      </c>
      <c r="T130" s="13" t="s">
        <v>62</v>
      </c>
      <c r="V130" s="136" t="str">
        <f>IF(ISNUMBER(SEARCH('CBB Games'!$V$3,'CBB ESPN'!Y129)),"InPlay","")</f>
        <v/>
      </c>
      <c r="W130" s="13" t="str">
        <f>IF($V130="","",'CBB ESPN'!Z129)</f>
        <v/>
      </c>
      <c r="X130" s="135" t="str">
        <f>IF('CBB ESPN'!$Y129="Y",'CBB ESPN'!U129,"")</f>
        <v/>
      </c>
      <c r="Y130" s="137" t="str">
        <f>IF('CBB ESPN'!$Y129="Y",'CBB Games'!Q130,"")</f>
        <v/>
      </c>
      <c r="Z130" s="13" t="str">
        <f t="shared" si="69"/>
        <v/>
      </c>
      <c r="AA130" s="13" t="str">
        <f>IF('CBB ESPN'!$Y129="Y",'CBB Games'!S130,"")</f>
        <v/>
      </c>
      <c r="AB130" s="13" t="str">
        <f t="shared" si="70"/>
        <v/>
      </c>
      <c r="AD130" s="13" t="str">
        <f t="shared" si="48"/>
        <v/>
      </c>
      <c r="AE130" s="13" t="str">
        <f t="shared" si="49"/>
        <v/>
      </c>
      <c r="AF130" s="135" t="str">
        <f t="shared" si="50"/>
        <v/>
      </c>
      <c r="AG130" s="137" t="str">
        <f t="shared" si="51"/>
        <v/>
      </c>
      <c r="AH130" s="13" t="str">
        <f t="shared" si="52"/>
        <v/>
      </c>
      <c r="AI130" s="13" t="str">
        <f t="shared" si="53"/>
        <v/>
      </c>
      <c r="AJ130" s="13" t="str">
        <f t="shared" si="54"/>
        <v/>
      </c>
      <c r="AK130" s="13" t="str">
        <f t="shared" si="71"/>
        <v/>
      </c>
      <c r="AL130" s="13" t="str">
        <f t="shared" si="72"/>
        <v/>
      </c>
      <c r="AM130" t="str">
        <f>'CBB ESPN'!AM130</f>
        <v/>
      </c>
      <c r="AN130" t="str">
        <f>'CBB ESPN'!AK130</f>
        <v/>
      </c>
      <c r="AO130" t="str">
        <f>'CBB ESPN'!AL130</f>
        <v/>
      </c>
      <c r="AQ130" s="13" t="str">
        <f t="shared" si="55"/>
        <v/>
      </c>
      <c r="AR130" s="13" t="str">
        <f t="shared" si="56"/>
        <v/>
      </c>
      <c r="AS130" s="135" t="str">
        <f t="shared" si="57"/>
        <v/>
      </c>
      <c r="AT130" s="138" t="str">
        <f t="shared" si="58"/>
        <v/>
      </c>
      <c r="AU130" s="13" t="str">
        <f t="shared" si="59"/>
        <v/>
      </c>
      <c r="AV130" s="13" t="str">
        <f t="shared" si="60"/>
        <v/>
      </c>
      <c r="AW130" s="13" t="str">
        <f t="shared" si="61"/>
        <v/>
      </c>
      <c r="AX130" s="13" t="str">
        <f t="shared" si="73"/>
        <v/>
      </c>
      <c r="AY130" s="13" t="str">
        <f t="shared" si="74"/>
        <v/>
      </c>
      <c r="AZ130" t="str">
        <f>'CBB ESPN'!AU130</f>
        <v/>
      </c>
      <c r="BA130" t="str">
        <f>'CBB ESPN'!AS130</f>
        <v/>
      </c>
      <c r="BB130" t="str">
        <f>'CBB ESPN'!AT130</f>
        <v/>
      </c>
      <c r="BD130" s="13" t="str">
        <f t="shared" si="62"/>
        <v/>
      </c>
      <c r="BE130" s="13" t="str">
        <f t="shared" si="63"/>
        <v/>
      </c>
      <c r="BF130" s="135" t="str">
        <f t="shared" si="64"/>
        <v/>
      </c>
      <c r="BG130" s="138" t="str">
        <f t="shared" si="65"/>
        <v/>
      </c>
      <c r="BH130" s="13" t="str">
        <f t="shared" si="66"/>
        <v/>
      </c>
      <c r="BI130" s="13" t="str">
        <f t="shared" si="68"/>
        <v/>
      </c>
      <c r="BJ130" s="13" t="str">
        <f t="shared" si="67"/>
        <v/>
      </c>
      <c r="BK130" s="13" t="str">
        <f t="shared" si="44"/>
        <v/>
      </c>
      <c r="BL130" s="13" t="str">
        <f t="shared" si="75"/>
        <v/>
      </c>
      <c r="BM130" t="str">
        <f>'CBB ESPN'!BC130</f>
        <v/>
      </c>
      <c r="BN130" t="str">
        <f>'CBB ESPN'!BA130</f>
        <v/>
      </c>
      <c r="BO130" t="str">
        <f>'CBB ESPN'!BB130</f>
        <v/>
      </c>
    </row>
    <row r="131" spans="1:67">
      <c r="A131" t="str">
        <f>'CBB ESPN'!M131</f>
        <v>Idaho State</v>
      </c>
      <c r="B131" t="s">
        <v>497</v>
      </c>
      <c r="C131">
        <v>181</v>
      </c>
      <c r="E131">
        <f>IF(ISERROR(INDEX($B$4:$B$999,MATCH('CBB ESPN'!S130,'CBB Games'!$A$4:$A$999,0)))*1=1,"",INDEX('CBB Games'!$B$4:$B$999,MATCH('CBB ESPN'!S130,'CBB Games'!$A$4:$A$999,0)))</f>
        <v>0</v>
      </c>
      <c r="F131">
        <f>IF(ISERROR(INDEX($B$4:$B$999,MATCH('CBB ESPN'!T130,'CBB Games'!$A$4:$A$999,0)))*1=1,"",INDEX('CBB Games'!$B$4:$B$999,MATCH('CBB ESPN'!T130,'CBB Games'!$A$4:$A$999,0)))</f>
        <v>0</v>
      </c>
      <c r="G131" t="s">
        <v>62</v>
      </c>
      <c r="H131">
        <f>IF(ISERROR(INDEX($C$4:$C$999,MATCH('CBB ESPN'!S130,'CBB Games'!$A$4:$A$999,0)))*1=1,"",INDEX('CBB Games'!$C$4:$C$999,MATCH('CBB ESPN'!S130,'CBB Games'!$A$4:$A$999,0)))</f>
        <v>0</v>
      </c>
      <c r="I131">
        <f>IF(ISERROR(INDEX($C$4:$C$999,MATCH('CBB ESPN'!T130,'CBB Games'!$A$4:$A$999,0)))*1=1,"",INDEX('CBB Games'!$C$4:$C$999,MATCH('CBB ESPN'!T130,'CBB Games'!$A$4:$A$999,0)))</f>
        <v>0</v>
      </c>
      <c r="K131">
        <f>IF('CBB ESPN'!$AA130="Flip",'CBB Games'!F131,'CBB Games'!E131)</f>
        <v>0</v>
      </c>
      <c r="L131">
        <f>IF('CBB ESPN'!$AA130="Flip",'CBB Games'!E131,'CBB Games'!F131)</f>
        <v>0</v>
      </c>
      <c r="N131">
        <f>IF('CBB ESPN'!$AA130="Flip",'CBB Games'!I131,'CBB Games'!H131)</f>
        <v>0</v>
      </c>
      <c r="O131">
        <f>IF('CBB ESPN'!$AA130="Flip",'CBB Games'!H131,'CBB Games'!I131)</f>
        <v>0</v>
      </c>
      <c r="Q131" t="str">
        <f t="shared" si="46"/>
        <v>0 v 0</v>
      </c>
      <c r="S131" t="str">
        <f t="shared" si="47"/>
        <v>0 v 0</v>
      </c>
      <c r="T131" s="13" t="s">
        <v>62</v>
      </c>
      <c r="V131" s="136" t="str">
        <f>IF(ISNUMBER(SEARCH('CBB Games'!$V$3,'CBB ESPN'!Y130)),"InPlay","")</f>
        <v/>
      </c>
      <c r="W131" s="13" t="str">
        <f>IF($V131="","",'CBB ESPN'!Z130)</f>
        <v/>
      </c>
      <c r="X131" s="135" t="str">
        <f>IF('CBB ESPN'!$Y130="Y",'CBB ESPN'!U130,"")</f>
        <v/>
      </c>
      <c r="Y131" s="137" t="str">
        <f>IF('CBB ESPN'!$Y130="Y",'CBB Games'!Q131,"")</f>
        <v/>
      </c>
      <c r="Z131" s="13" t="str">
        <f t="shared" si="69"/>
        <v/>
      </c>
      <c r="AA131" s="13" t="str">
        <f>IF('CBB ESPN'!$Y130="Y",'CBB Games'!S131,"")</f>
        <v/>
      </c>
      <c r="AB131" s="13" t="str">
        <f t="shared" si="70"/>
        <v/>
      </c>
      <c r="AD131" s="13" t="str">
        <f t="shared" si="48"/>
        <v/>
      </c>
      <c r="AE131" s="13" t="str">
        <f t="shared" si="49"/>
        <v/>
      </c>
      <c r="AF131" s="135" t="str">
        <f t="shared" si="50"/>
        <v/>
      </c>
      <c r="AG131" s="137" t="str">
        <f t="shared" si="51"/>
        <v/>
      </c>
      <c r="AH131" s="13" t="str">
        <f t="shared" si="52"/>
        <v/>
      </c>
      <c r="AI131" s="13" t="str">
        <f t="shared" si="53"/>
        <v/>
      </c>
      <c r="AJ131" s="13" t="str">
        <f t="shared" si="54"/>
        <v/>
      </c>
      <c r="AK131" s="13" t="str">
        <f t="shared" si="71"/>
        <v/>
      </c>
      <c r="AL131" s="13" t="str">
        <f t="shared" si="72"/>
        <v/>
      </c>
      <c r="AM131" t="str">
        <f>'CBB ESPN'!AM131</f>
        <v/>
      </c>
      <c r="AN131" t="str">
        <f>'CBB ESPN'!AK131</f>
        <v/>
      </c>
      <c r="AO131" t="str">
        <f>'CBB ESPN'!AL131</f>
        <v/>
      </c>
      <c r="AQ131" s="13" t="str">
        <f t="shared" si="55"/>
        <v/>
      </c>
      <c r="AR131" s="13" t="str">
        <f t="shared" si="56"/>
        <v/>
      </c>
      <c r="AS131" s="135" t="str">
        <f t="shared" si="57"/>
        <v/>
      </c>
      <c r="AT131" s="138" t="str">
        <f t="shared" si="58"/>
        <v/>
      </c>
      <c r="AU131" s="13" t="str">
        <f t="shared" si="59"/>
        <v/>
      </c>
      <c r="AV131" s="13" t="str">
        <f t="shared" si="60"/>
        <v/>
      </c>
      <c r="AW131" s="13" t="str">
        <f t="shared" si="61"/>
        <v/>
      </c>
      <c r="AX131" s="13" t="str">
        <f t="shared" si="73"/>
        <v/>
      </c>
      <c r="AY131" s="13" t="str">
        <f t="shared" si="74"/>
        <v/>
      </c>
      <c r="AZ131" t="str">
        <f>'CBB ESPN'!AU131</f>
        <v/>
      </c>
      <c r="BA131" t="str">
        <f>'CBB ESPN'!AS131</f>
        <v/>
      </c>
      <c r="BB131" t="str">
        <f>'CBB ESPN'!AT131</f>
        <v/>
      </c>
      <c r="BD131" s="13" t="str">
        <f t="shared" si="62"/>
        <v/>
      </c>
      <c r="BE131" s="13" t="str">
        <f t="shared" si="63"/>
        <v/>
      </c>
      <c r="BF131" s="135" t="str">
        <f t="shared" si="64"/>
        <v/>
      </c>
      <c r="BG131" s="138" t="str">
        <f t="shared" si="65"/>
        <v/>
      </c>
      <c r="BH131" s="13" t="str">
        <f t="shared" si="66"/>
        <v/>
      </c>
      <c r="BI131" s="13" t="str">
        <f t="shared" si="68"/>
        <v/>
      </c>
      <c r="BJ131" s="13" t="str">
        <f t="shared" si="67"/>
        <v/>
      </c>
      <c r="BK131" s="13" t="str">
        <f t="shared" si="44"/>
        <v/>
      </c>
      <c r="BL131" s="13" t="str">
        <f t="shared" si="75"/>
        <v/>
      </c>
      <c r="BM131" t="str">
        <f>'CBB ESPN'!BC131</f>
        <v/>
      </c>
      <c r="BN131" t="str">
        <f>'CBB ESPN'!BA131</f>
        <v/>
      </c>
      <c r="BO131" t="str">
        <f>'CBB ESPN'!BB131</f>
        <v/>
      </c>
    </row>
    <row r="132" spans="1:67">
      <c r="A132" t="str">
        <f>'CBB ESPN'!M132</f>
        <v>Illinois</v>
      </c>
      <c r="B132" t="s">
        <v>267</v>
      </c>
      <c r="C132">
        <v>184</v>
      </c>
      <c r="E132">
        <f>IF(ISERROR(INDEX($B$4:$B$999,MATCH('CBB ESPN'!S131,'CBB Games'!$A$4:$A$999,0)))*1=1,"",INDEX('CBB Games'!$B$4:$B$999,MATCH('CBB ESPN'!S131,'CBB Games'!$A$4:$A$999,0)))</f>
        <v>0</v>
      </c>
      <c r="F132">
        <f>IF(ISERROR(INDEX($B$4:$B$999,MATCH('CBB ESPN'!T131,'CBB Games'!$A$4:$A$999,0)))*1=1,"",INDEX('CBB Games'!$B$4:$B$999,MATCH('CBB ESPN'!T131,'CBB Games'!$A$4:$A$999,0)))</f>
        <v>0</v>
      </c>
      <c r="G132" t="s">
        <v>62</v>
      </c>
      <c r="H132">
        <f>IF(ISERROR(INDEX($C$4:$C$999,MATCH('CBB ESPN'!S131,'CBB Games'!$A$4:$A$999,0)))*1=1,"",INDEX('CBB Games'!$C$4:$C$999,MATCH('CBB ESPN'!S131,'CBB Games'!$A$4:$A$999,0)))</f>
        <v>0</v>
      </c>
      <c r="I132">
        <f>IF(ISERROR(INDEX($C$4:$C$999,MATCH('CBB ESPN'!T131,'CBB Games'!$A$4:$A$999,0)))*1=1,"",INDEX('CBB Games'!$C$4:$C$999,MATCH('CBB ESPN'!T131,'CBB Games'!$A$4:$A$999,0)))</f>
        <v>0</v>
      </c>
      <c r="K132">
        <f>IF('CBB ESPN'!$AA131="Flip",'CBB Games'!F132,'CBB Games'!E132)</f>
        <v>0</v>
      </c>
      <c r="L132">
        <f>IF('CBB ESPN'!$AA131="Flip",'CBB Games'!E132,'CBB Games'!F132)</f>
        <v>0</v>
      </c>
      <c r="N132">
        <f>IF('CBB ESPN'!$AA131="Flip",'CBB Games'!I132,'CBB Games'!H132)</f>
        <v>0</v>
      </c>
      <c r="O132">
        <f>IF('CBB ESPN'!$AA131="Flip",'CBB Games'!H132,'CBB Games'!I132)</f>
        <v>0</v>
      </c>
      <c r="Q132" t="str">
        <f t="shared" si="46"/>
        <v>0 v 0</v>
      </c>
      <c r="S132" t="str">
        <f t="shared" si="47"/>
        <v>0 v 0</v>
      </c>
      <c r="T132" s="13" t="s">
        <v>62</v>
      </c>
      <c r="V132" s="136" t="str">
        <f>IF(ISNUMBER(SEARCH('CBB Games'!$V$3,'CBB ESPN'!Y131)),"InPlay","")</f>
        <v/>
      </c>
      <c r="W132" s="13" t="str">
        <f>IF($V132="","",'CBB ESPN'!Z131)</f>
        <v/>
      </c>
      <c r="X132" s="135" t="str">
        <f>IF('CBB ESPN'!$Y131="Y",'CBB ESPN'!U131,"")</f>
        <v/>
      </c>
      <c r="Y132" s="137" t="str">
        <f>IF('CBB ESPN'!$Y131="Y",'CBB Games'!Q132,"")</f>
        <v/>
      </c>
      <c r="Z132" s="13" t="str">
        <f t="shared" si="69"/>
        <v/>
      </c>
      <c r="AA132" s="13" t="str">
        <f>IF('CBB ESPN'!$Y131="Y",'CBB Games'!S132,"")</f>
        <v/>
      </c>
      <c r="AB132" s="13" t="str">
        <f t="shared" si="70"/>
        <v/>
      </c>
      <c r="AD132" s="13" t="str">
        <f t="shared" si="48"/>
        <v/>
      </c>
      <c r="AE132" s="13" t="str">
        <f t="shared" si="49"/>
        <v/>
      </c>
      <c r="AF132" s="135" t="str">
        <f t="shared" si="50"/>
        <v/>
      </c>
      <c r="AG132" s="137" t="str">
        <f t="shared" si="51"/>
        <v/>
      </c>
      <c r="AH132" s="13" t="str">
        <f t="shared" si="52"/>
        <v/>
      </c>
      <c r="AI132" s="13" t="str">
        <f t="shared" si="53"/>
        <v/>
      </c>
      <c r="AJ132" s="13" t="str">
        <f t="shared" si="54"/>
        <v/>
      </c>
      <c r="AK132" s="13" t="str">
        <f t="shared" ref="AK132:AK163" si="76">IF(AL132="DO NOT MAP", "DO NOT MAP", $AJ132)</f>
        <v/>
      </c>
      <c r="AL132" s="13" t="str">
        <f t="shared" ref="AL132:AL163" si="77">IF(OR(AM132="Played In NJ", AN132="Team NJ", AO132="Team NJ"), "DO NOT MAP","")</f>
        <v/>
      </c>
      <c r="AM132" t="str">
        <f>'CBB ESPN'!AM132</f>
        <v/>
      </c>
      <c r="AN132" t="str">
        <f>'CBB ESPN'!AK132</f>
        <v/>
      </c>
      <c r="AO132" t="str">
        <f>'CBB ESPN'!AL132</f>
        <v/>
      </c>
      <c r="AQ132" s="13" t="str">
        <f t="shared" si="55"/>
        <v/>
      </c>
      <c r="AR132" s="13" t="str">
        <f t="shared" si="56"/>
        <v/>
      </c>
      <c r="AS132" s="135" t="str">
        <f t="shared" si="57"/>
        <v/>
      </c>
      <c r="AT132" s="138" t="str">
        <f t="shared" si="58"/>
        <v/>
      </c>
      <c r="AU132" s="13" t="str">
        <f t="shared" si="59"/>
        <v/>
      </c>
      <c r="AV132" s="13" t="str">
        <f t="shared" si="60"/>
        <v/>
      </c>
      <c r="AW132" s="13" t="str">
        <f t="shared" si="61"/>
        <v/>
      </c>
      <c r="AX132" s="13" t="str">
        <f t="shared" ref="AX132:AX163" si="78">IF(AY132="DO NOT MAP", "DO NOT MAP", $AJ132)</f>
        <v/>
      </c>
      <c r="AY132" s="13" t="str">
        <f t="shared" ref="AY132:AY163" si="79">IF(OR(AZ132="Played In IL", BA132="Team IL", BB132="Team IL"), "DO NOT MAP","")</f>
        <v/>
      </c>
      <c r="AZ132" t="str">
        <f>'CBB ESPN'!AU132</f>
        <v/>
      </c>
      <c r="BA132" t="str">
        <f>'CBB ESPN'!AS132</f>
        <v/>
      </c>
      <c r="BB132" t="str">
        <f>'CBB ESPN'!AT132</f>
        <v/>
      </c>
      <c r="BD132" s="13" t="str">
        <f t="shared" si="62"/>
        <v/>
      </c>
      <c r="BE132" s="13" t="str">
        <f t="shared" si="63"/>
        <v/>
      </c>
      <c r="BF132" s="135" t="str">
        <f t="shared" si="64"/>
        <v/>
      </c>
      <c r="BG132" s="138" t="str">
        <f t="shared" si="65"/>
        <v/>
      </c>
      <c r="BH132" s="13" t="str">
        <f t="shared" si="66"/>
        <v/>
      </c>
      <c r="BI132" s="13" t="str">
        <f t="shared" si="68"/>
        <v/>
      </c>
      <c r="BJ132" s="13" t="str">
        <f t="shared" si="67"/>
        <v/>
      </c>
      <c r="BK132" s="13" t="str">
        <f t="shared" ref="BK132:BK195" si="80">IF(BL132="DO NOT MAP", "DO NOT MAP", $AJ132)</f>
        <v/>
      </c>
      <c r="BL132" s="13" t="str">
        <f t="shared" ref="BL132:BL163" si="81">IF(OR(BM132="Played In DC", BN132="Team DC", BO132="Team DC"), "DO NOT MAP","")</f>
        <v/>
      </c>
      <c r="BM132" t="str">
        <f>'CBB ESPN'!BC132</f>
        <v/>
      </c>
      <c r="BN132" t="str">
        <f>'CBB ESPN'!BA132</f>
        <v/>
      </c>
      <c r="BO132" t="str">
        <f>'CBB ESPN'!BB132</f>
        <v/>
      </c>
    </row>
    <row r="133" spans="1:67">
      <c r="A133" t="str">
        <f>'CBB ESPN'!M133</f>
        <v>UIC</v>
      </c>
      <c r="B133" t="s">
        <v>784</v>
      </c>
      <c r="C133">
        <v>182</v>
      </c>
      <c r="E133">
        <f>IF(ISERROR(INDEX($B$4:$B$999,MATCH('CBB ESPN'!S132,'CBB Games'!$A$4:$A$999,0)))*1=1,"",INDEX('CBB Games'!$B$4:$B$999,MATCH('CBB ESPN'!S132,'CBB Games'!$A$4:$A$999,0)))</f>
        <v>0</v>
      </c>
      <c r="F133">
        <f>IF(ISERROR(INDEX($B$4:$B$999,MATCH('CBB ESPN'!T132,'CBB Games'!$A$4:$A$999,0)))*1=1,"",INDEX('CBB Games'!$B$4:$B$999,MATCH('CBB ESPN'!T132,'CBB Games'!$A$4:$A$999,0)))</f>
        <v>0</v>
      </c>
      <c r="G133" t="s">
        <v>62</v>
      </c>
      <c r="H133">
        <f>IF(ISERROR(INDEX($C$4:$C$999,MATCH('CBB ESPN'!S132,'CBB Games'!$A$4:$A$999,0)))*1=1,"",INDEX('CBB Games'!$C$4:$C$999,MATCH('CBB ESPN'!S132,'CBB Games'!$A$4:$A$999,0)))</f>
        <v>0</v>
      </c>
      <c r="I133">
        <f>IF(ISERROR(INDEX($C$4:$C$999,MATCH('CBB ESPN'!T132,'CBB Games'!$A$4:$A$999,0)))*1=1,"",INDEX('CBB Games'!$C$4:$C$999,MATCH('CBB ESPN'!T132,'CBB Games'!$A$4:$A$999,0)))</f>
        <v>0</v>
      </c>
      <c r="K133">
        <f>IF('CBB ESPN'!$AA132="Flip",'CBB Games'!F133,'CBB Games'!E133)</f>
        <v>0</v>
      </c>
      <c r="L133">
        <f>IF('CBB ESPN'!$AA132="Flip",'CBB Games'!E133,'CBB Games'!F133)</f>
        <v>0</v>
      </c>
      <c r="N133">
        <f>IF('CBB ESPN'!$AA132="Flip",'CBB Games'!I133,'CBB Games'!H133)</f>
        <v>0</v>
      </c>
      <c r="O133">
        <f>IF('CBB ESPN'!$AA132="Flip",'CBB Games'!H133,'CBB Games'!I133)</f>
        <v>0</v>
      </c>
      <c r="Q133" t="str">
        <f t="shared" ref="Q133:Q196" si="82">CONCATENATE(K133," ", G133, " ",L133)</f>
        <v>0 v 0</v>
      </c>
      <c r="S133" t="str">
        <f t="shared" ref="S133:S196" si="83">CONCATENATE(N133, " ", T133, " ",O133)</f>
        <v>0 v 0</v>
      </c>
      <c r="T133" s="13" t="s">
        <v>62</v>
      </c>
      <c r="V133" s="136" t="str">
        <f>IF(ISNUMBER(SEARCH('CBB Games'!$V$3,'CBB ESPN'!Y132)),"InPlay","")</f>
        <v/>
      </c>
      <c r="W133" s="13" t="str">
        <f>IF($V133="","",'CBB ESPN'!Z132)</f>
        <v/>
      </c>
      <c r="X133" s="135" t="str">
        <f>IF('CBB ESPN'!$Y132="Y",'CBB ESPN'!U132,"")</f>
        <v/>
      </c>
      <c r="Y133" s="137" t="str">
        <f>IF('CBB ESPN'!$Y132="Y",'CBB Games'!Q133,"")</f>
        <v/>
      </c>
      <c r="Z133" s="13" t="str">
        <f t="shared" si="69"/>
        <v/>
      </c>
      <c r="AA133" s="13" t="str">
        <f>IF('CBB ESPN'!$Y132="Y",'CBB Games'!S133,"")</f>
        <v/>
      </c>
      <c r="AB133" s="13" t="str">
        <f t="shared" si="70"/>
        <v/>
      </c>
      <c r="AD133" s="13" t="str">
        <f t="shared" ref="AD133:AD196" si="84">V133</f>
        <v/>
      </c>
      <c r="AE133" s="13" t="str">
        <f t="shared" ref="AE133:AE196" si="85">W133</f>
        <v/>
      </c>
      <c r="AF133" s="135" t="str">
        <f t="shared" ref="AF133:AF196" si="86">X133</f>
        <v/>
      </c>
      <c r="AG133" s="137" t="str">
        <f t="shared" ref="AG133:AG196" si="87">Y133</f>
        <v/>
      </c>
      <c r="AH133" s="13" t="str">
        <f t="shared" ref="AH133:AH196" si="88">Z133</f>
        <v/>
      </c>
      <c r="AI133" s="13" t="str">
        <f t="shared" ref="AI133:AI196" si="89">AA133</f>
        <v/>
      </c>
      <c r="AJ133" s="13" t="str">
        <f t="shared" ref="AJ133:AJ196" si="90">IF(AD133="","",$AJ$2)</f>
        <v/>
      </c>
      <c r="AK133" s="13" t="str">
        <f t="shared" si="76"/>
        <v/>
      </c>
      <c r="AL133" s="13" t="str">
        <f t="shared" si="77"/>
        <v/>
      </c>
      <c r="AM133" t="str">
        <f>'CBB ESPN'!AM133</f>
        <v/>
      </c>
      <c r="AN133" t="str">
        <f>'CBB ESPN'!AK133</f>
        <v/>
      </c>
      <c r="AO133" t="str">
        <f>'CBB ESPN'!AL133</f>
        <v/>
      </c>
      <c r="AQ133" s="13" t="str">
        <f t="shared" ref="AQ133:AQ196" si="91">V133</f>
        <v/>
      </c>
      <c r="AR133" s="13" t="str">
        <f t="shared" ref="AR133:AR196" si="92">W133</f>
        <v/>
      </c>
      <c r="AS133" s="135" t="str">
        <f t="shared" ref="AS133:AS196" si="93">X133</f>
        <v/>
      </c>
      <c r="AT133" s="138" t="str">
        <f t="shared" ref="AT133:AT196" si="94">Y133</f>
        <v/>
      </c>
      <c r="AU133" s="13" t="str">
        <f t="shared" ref="AU133:AU196" si="95">Z133</f>
        <v/>
      </c>
      <c r="AV133" s="13" t="str">
        <f t="shared" ref="AV133:AV196" si="96">AA133</f>
        <v/>
      </c>
      <c r="AW133" s="13" t="str">
        <f t="shared" ref="AW133:AW196" si="97">IF(AQ133="","",$AJ$2)</f>
        <v/>
      </c>
      <c r="AX133" s="13" t="str">
        <f t="shared" si="78"/>
        <v/>
      </c>
      <c r="AY133" s="13" t="str">
        <f t="shared" si="79"/>
        <v/>
      </c>
      <c r="AZ133" t="str">
        <f>'CBB ESPN'!AU133</f>
        <v/>
      </c>
      <c r="BA133" t="str">
        <f>'CBB ESPN'!AS133</f>
        <v/>
      </c>
      <c r="BB133" t="str">
        <f>'CBB ESPN'!AT133</f>
        <v/>
      </c>
      <c r="BD133" s="13" t="str">
        <f t="shared" ref="BD133:BD196" si="98">$V133</f>
        <v/>
      </c>
      <c r="BE133" s="13" t="str">
        <f t="shared" ref="BE133:BE196" si="99">$W133</f>
        <v/>
      </c>
      <c r="BF133" s="135" t="str">
        <f t="shared" ref="BF133:BF196" si="100">$X133</f>
        <v/>
      </c>
      <c r="BG133" s="138" t="str">
        <f t="shared" ref="BG133:BG196" si="101">$Y133</f>
        <v/>
      </c>
      <c r="BH133" s="13" t="str">
        <f t="shared" ref="BH133:BH196" si="102">$Z133</f>
        <v/>
      </c>
      <c r="BI133" s="13" t="str">
        <f t="shared" si="68"/>
        <v/>
      </c>
      <c r="BJ133" s="13" t="str">
        <f t="shared" ref="BJ133:BJ196" si="103">IF(BD133="","",$AJ$2)</f>
        <v/>
      </c>
      <c r="BK133" s="13" t="str">
        <f t="shared" si="80"/>
        <v/>
      </c>
      <c r="BL133" s="13" t="str">
        <f t="shared" si="81"/>
        <v/>
      </c>
      <c r="BM133" t="str">
        <f>'CBB ESPN'!BC133</f>
        <v/>
      </c>
      <c r="BN133" t="str">
        <f>'CBB ESPN'!BA133</f>
        <v/>
      </c>
      <c r="BO133" t="str">
        <f>'CBB ESPN'!BB133</f>
        <v/>
      </c>
    </row>
    <row r="134" spans="1:67">
      <c r="A134" t="str">
        <f>'CBB ESPN'!M134</f>
        <v>Illinois State</v>
      </c>
      <c r="B134" t="s">
        <v>968</v>
      </c>
      <c r="C134">
        <v>183</v>
      </c>
      <c r="E134">
        <f>IF(ISERROR(INDEX($B$4:$B$999,MATCH('CBB ESPN'!S133,'CBB Games'!$A$4:$A$999,0)))*1=1,"",INDEX('CBB Games'!$B$4:$B$999,MATCH('CBB ESPN'!S133,'CBB Games'!$A$4:$A$999,0)))</f>
        <v>0</v>
      </c>
      <c r="F134">
        <f>IF(ISERROR(INDEX($B$4:$B$999,MATCH('CBB ESPN'!T133,'CBB Games'!$A$4:$A$999,0)))*1=1,"",INDEX('CBB Games'!$B$4:$B$999,MATCH('CBB ESPN'!T133,'CBB Games'!$A$4:$A$999,0)))</f>
        <v>0</v>
      </c>
      <c r="G134" t="s">
        <v>62</v>
      </c>
      <c r="H134">
        <f>IF(ISERROR(INDEX($C$4:$C$999,MATCH('CBB ESPN'!S133,'CBB Games'!$A$4:$A$999,0)))*1=1,"",INDEX('CBB Games'!$C$4:$C$999,MATCH('CBB ESPN'!S133,'CBB Games'!$A$4:$A$999,0)))</f>
        <v>0</v>
      </c>
      <c r="I134">
        <f>IF(ISERROR(INDEX($C$4:$C$999,MATCH('CBB ESPN'!T133,'CBB Games'!$A$4:$A$999,0)))*1=1,"",INDEX('CBB Games'!$C$4:$C$999,MATCH('CBB ESPN'!T133,'CBB Games'!$A$4:$A$999,0)))</f>
        <v>0</v>
      </c>
      <c r="K134">
        <f>IF('CBB ESPN'!$AA133="Flip",'CBB Games'!F134,'CBB Games'!E134)</f>
        <v>0</v>
      </c>
      <c r="L134">
        <f>IF('CBB ESPN'!$AA133="Flip",'CBB Games'!E134,'CBB Games'!F134)</f>
        <v>0</v>
      </c>
      <c r="N134">
        <f>IF('CBB ESPN'!$AA133="Flip",'CBB Games'!I134,'CBB Games'!H134)</f>
        <v>0</v>
      </c>
      <c r="O134">
        <f>IF('CBB ESPN'!$AA133="Flip",'CBB Games'!H134,'CBB Games'!I134)</f>
        <v>0</v>
      </c>
      <c r="Q134" t="str">
        <f t="shared" si="82"/>
        <v>0 v 0</v>
      </c>
      <c r="S134" t="str">
        <f t="shared" si="83"/>
        <v>0 v 0</v>
      </c>
      <c r="T134" s="13" t="s">
        <v>62</v>
      </c>
      <c r="V134" s="136" t="str">
        <f>IF(ISNUMBER(SEARCH('CBB Games'!$V$3,'CBB ESPN'!Y133)),"InPlay","")</f>
        <v/>
      </c>
      <c r="W134" s="13" t="str">
        <f>IF($V134="","",'CBB ESPN'!Z133)</f>
        <v/>
      </c>
      <c r="X134" s="135" t="str">
        <f>IF('CBB ESPN'!$Y133="Y",'CBB ESPN'!U133,"")</f>
        <v/>
      </c>
      <c r="Y134" s="137" t="str">
        <f>IF('CBB ESPN'!$Y133="Y",'CBB Games'!Q134,"")</f>
        <v/>
      </c>
      <c r="Z134" s="13" t="str">
        <f t="shared" si="69"/>
        <v/>
      </c>
      <c r="AA134" s="13" t="str">
        <f>IF('CBB ESPN'!$Y133="Y",'CBB Games'!S134,"")</f>
        <v/>
      </c>
      <c r="AB134" s="13" t="str">
        <f t="shared" si="70"/>
        <v/>
      </c>
      <c r="AD134" s="13" t="str">
        <f t="shared" si="84"/>
        <v/>
      </c>
      <c r="AE134" s="13" t="str">
        <f t="shared" si="85"/>
        <v/>
      </c>
      <c r="AF134" s="135" t="str">
        <f t="shared" si="86"/>
        <v/>
      </c>
      <c r="AG134" s="137" t="str">
        <f t="shared" si="87"/>
        <v/>
      </c>
      <c r="AH134" s="13" t="str">
        <f t="shared" si="88"/>
        <v/>
      </c>
      <c r="AI134" s="13" t="str">
        <f t="shared" si="89"/>
        <v/>
      </c>
      <c r="AJ134" s="13" t="str">
        <f t="shared" si="90"/>
        <v/>
      </c>
      <c r="AK134" s="13" t="str">
        <f t="shared" si="76"/>
        <v/>
      </c>
      <c r="AL134" s="13" t="str">
        <f t="shared" si="77"/>
        <v/>
      </c>
      <c r="AM134" t="str">
        <f>'CBB ESPN'!AM134</f>
        <v/>
      </c>
      <c r="AN134" t="str">
        <f>'CBB ESPN'!AK134</f>
        <v/>
      </c>
      <c r="AO134" t="str">
        <f>'CBB ESPN'!AL134</f>
        <v/>
      </c>
      <c r="AQ134" s="13" t="str">
        <f t="shared" si="91"/>
        <v/>
      </c>
      <c r="AR134" s="13" t="str">
        <f t="shared" si="92"/>
        <v/>
      </c>
      <c r="AS134" s="135" t="str">
        <f t="shared" si="93"/>
        <v/>
      </c>
      <c r="AT134" s="138" t="str">
        <f t="shared" si="94"/>
        <v/>
      </c>
      <c r="AU134" s="13" t="str">
        <f t="shared" si="95"/>
        <v/>
      </c>
      <c r="AV134" s="13" t="str">
        <f t="shared" si="96"/>
        <v/>
      </c>
      <c r="AW134" s="13" t="str">
        <f t="shared" si="97"/>
        <v/>
      </c>
      <c r="AX134" s="13" t="str">
        <f t="shared" si="78"/>
        <v/>
      </c>
      <c r="AY134" s="13" t="str">
        <f t="shared" si="79"/>
        <v/>
      </c>
      <c r="AZ134" t="str">
        <f>'CBB ESPN'!AU134</f>
        <v/>
      </c>
      <c r="BA134" t="str">
        <f>'CBB ESPN'!AS134</f>
        <v/>
      </c>
      <c r="BB134" t="str">
        <f>'CBB ESPN'!AT134</f>
        <v/>
      </c>
      <c r="BD134" s="13" t="str">
        <f t="shared" si="98"/>
        <v/>
      </c>
      <c r="BE134" s="13" t="str">
        <f t="shared" si="99"/>
        <v/>
      </c>
      <c r="BF134" s="135" t="str">
        <f t="shared" si="100"/>
        <v/>
      </c>
      <c r="BG134" s="138" t="str">
        <f t="shared" si="101"/>
        <v/>
      </c>
      <c r="BH134" s="13" t="str">
        <f t="shared" si="102"/>
        <v/>
      </c>
      <c r="BI134" s="13" t="str">
        <f t="shared" ref="BI134:BI197" si="104">$AA134</f>
        <v/>
      </c>
      <c r="BJ134" s="13" t="str">
        <f t="shared" si="103"/>
        <v/>
      </c>
      <c r="BK134" s="13" t="str">
        <f t="shared" si="80"/>
        <v/>
      </c>
      <c r="BL134" s="13" t="str">
        <f t="shared" si="81"/>
        <v/>
      </c>
      <c r="BM134" t="str">
        <f>'CBB ESPN'!BC134</f>
        <v/>
      </c>
      <c r="BN134" t="str">
        <f>'CBB ESPN'!BA134</f>
        <v/>
      </c>
      <c r="BO134" t="str">
        <f>'CBB ESPN'!BB134</f>
        <v/>
      </c>
    </row>
    <row r="135" spans="1:67">
      <c r="A135" t="str">
        <f>'CBB ESPN'!M135</f>
        <v>Incarnate Word</v>
      </c>
      <c r="B135" t="s">
        <v>841</v>
      </c>
      <c r="C135">
        <v>192</v>
      </c>
      <c r="E135">
        <f>IF(ISERROR(INDEX($B$4:$B$999,MATCH('CBB ESPN'!S134,'CBB Games'!$A$4:$A$999,0)))*1=1,"",INDEX('CBB Games'!$B$4:$B$999,MATCH('CBB ESPN'!S134,'CBB Games'!$A$4:$A$999,0)))</f>
        <v>0</v>
      </c>
      <c r="F135">
        <f>IF(ISERROR(INDEX($B$4:$B$999,MATCH('CBB ESPN'!T134,'CBB Games'!$A$4:$A$999,0)))*1=1,"",INDEX('CBB Games'!$B$4:$B$999,MATCH('CBB ESPN'!T134,'CBB Games'!$A$4:$A$999,0)))</f>
        <v>0</v>
      </c>
      <c r="G135" t="s">
        <v>62</v>
      </c>
      <c r="H135">
        <f>IF(ISERROR(INDEX($C$4:$C$999,MATCH('CBB ESPN'!S134,'CBB Games'!$A$4:$A$999,0)))*1=1,"",INDEX('CBB Games'!$C$4:$C$999,MATCH('CBB ESPN'!S134,'CBB Games'!$A$4:$A$999,0)))</f>
        <v>0</v>
      </c>
      <c r="I135">
        <f>IF(ISERROR(INDEX($C$4:$C$999,MATCH('CBB ESPN'!T134,'CBB Games'!$A$4:$A$999,0)))*1=1,"",INDEX('CBB Games'!$C$4:$C$999,MATCH('CBB ESPN'!T134,'CBB Games'!$A$4:$A$999,0)))</f>
        <v>0</v>
      </c>
      <c r="K135">
        <f>IF('CBB ESPN'!$AA134="Flip",'CBB Games'!F135,'CBB Games'!E135)</f>
        <v>0</v>
      </c>
      <c r="L135">
        <f>IF('CBB ESPN'!$AA134="Flip",'CBB Games'!E135,'CBB Games'!F135)</f>
        <v>0</v>
      </c>
      <c r="N135">
        <f>IF('CBB ESPN'!$AA134="Flip",'CBB Games'!I135,'CBB Games'!H135)</f>
        <v>0</v>
      </c>
      <c r="O135">
        <f>IF('CBB ESPN'!$AA134="Flip",'CBB Games'!H135,'CBB Games'!I135)</f>
        <v>0</v>
      </c>
      <c r="Q135" t="str">
        <f t="shared" si="82"/>
        <v>0 v 0</v>
      </c>
      <c r="S135" t="str">
        <f t="shared" si="83"/>
        <v>0 v 0</v>
      </c>
      <c r="T135" s="13" t="s">
        <v>62</v>
      </c>
      <c r="V135" s="136" t="str">
        <f>IF(ISNUMBER(SEARCH('CBB Games'!$V$3,'CBB ESPN'!Y134)),"InPlay","")</f>
        <v/>
      </c>
      <c r="W135" s="13" t="str">
        <f>IF($V135="","",'CBB ESPN'!Z134)</f>
        <v/>
      </c>
      <c r="X135" s="135" t="str">
        <f>IF('CBB ESPN'!$Y134="Y",'CBB ESPN'!U134,"")</f>
        <v/>
      </c>
      <c r="Y135" s="137" t="str">
        <f>IF('CBB ESPN'!$Y134="Y",'CBB Games'!Q135,"")</f>
        <v/>
      </c>
      <c r="Z135" s="13" t="str">
        <f t="shared" si="69"/>
        <v/>
      </c>
      <c r="AA135" s="13" t="str">
        <f>IF('CBB ESPN'!$Y134="Y",'CBB Games'!S135,"")</f>
        <v/>
      </c>
      <c r="AB135" s="13" t="str">
        <f t="shared" si="70"/>
        <v/>
      </c>
      <c r="AD135" s="13" t="str">
        <f t="shared" si="84"/>
        <v/>
      </c>
      <c r="AE135" s="13" t="str">
        <f t="shared" si="85"/>
        <v/>
      </c>
      <c r="AF135" s="135" t="str">
        <f t="shared" si="86"/>
        <v/>
      </c>
      <c r="AG135" s="137" t="str">
        <f t="shared" si="87"/>
        <v/>
      </c>
      <c r="AH135" s="13" t="str">
        <f t="shared" si="88"/>
        <v/>
      </c>
      <c r="AI135" s="13" t="str">
        <f t="shared" si="89"/>
        <v/>
      </c>
      <c r="AJ135" s="13" t="str">
        <f t="shared" si="90"/>
        <v/>
      </c>
      <c r="AK135" s="13" t="str">
        <f t="shared" si="76"/>
        <v/>
      </c>
      <c r="AL135" s="13" t="str">
        <f t="shared" si="77"/>
        <v/>
      </c>
      <c r="AM135" t="str">
        <f>'CBB ESPN'!AM135</f>
        <v/>
      </c>
      <c r="AN135" t="str">
        <f>'CBB ESPN'!AK135</f>
        <v/>
      </c>
      <c r="AO135" t="str">
        <f>'CBB ESPN'!AL135</f>
        <v/>
      </c>
      <c r="AQ135" s="13" t="str">
        <f t="shared" si="91"/>
        <v/>
      </c>
      <c r="AR135" s="13" t="str">
        <f t="shared" si="92"/>
        <v/>
      </c>
      <c r="AS135" s="135" t="str">
        <f t="shared" si="93"/>
        <v/>
      </c>
      <c r="AT135" s="138" t="str">
        <f t="shared" si="94"/>
        <v/>
      </c>
      <c r="AU135" s="13" t="str">
        <f t="shared" si="95"/>
        <v/>
      </c>
      <c r="AV135" s="13" t="str">
        <f t="shared" si="96"/>
        <v/>
      </c>
      <c r="AW135" s="13" t="str">
        <f t="shared" si="97"/>
        <v/>
      </c>
      <c r="AX135" s="13" t="str">
        <f t="shared" si="78"/>
        <v/>
      </c>
      <c r="AY135" s="13" t="str">
        <f t="shared" si="79"/>
        <v/>
      </c>
      <c r="AZ135" t="str">
        <f>'CBB ESPN'!AU135</f>
        <v/>
      </c>
      <c r="BA135" t="str">
        <f>'CBB ESPN'!AS135</f>
        <v/>
      </c>
      <c r="BB135" t="str">
        <f>'CBB ESPN'!AT135</f>
        <v/>
      </c>
      <c r="BD135" s="13" t="str">
        <f t="shared" si="98"/>
        <v/>
      </c>
      <c r="BE135" s="13" t="str">
        <f t="shared" si="99"/>
        <v/>
      </c>
      <c r="BF135" s="135" t="str">
        <f t="shared" si="100"/>
        <v/>
      </c>
      <c r="BG135" s="138" t="str">
        <f t="shared" si="101"/>
        <v/>
      </c>
      <c r="BH135" s="13" t="str">
        <f t="shared" si="102"/>
        <v/>
      </c>
      <c r="BI135" s="13" t="str">
        <f t="shared" si="104"/>
        <v/>
      </c>
      <c r="BJ135" s="13" t="str">
        <f t="shared" si="103"/>
        <v/>
      </c>
      <c r="BK135" s="13" t="str">
        <f t="shared" si="80"/>
        <v/>
      </c>
      <c r="BL135" s="13" t="str">
        <f t="shared" si="81"/>
        <v/>
      </c>
      <c r="BM135" t="str">
        <f>'CBB ESPN'!BC135</f>
        <v/>
      </c>
      <c r="BN135" t="str">
        <f>'CBB ESPN'!BA135</f>
        <v/>
      </c>
      <c r="BO135" t="str">
        <f>'CBB ESPN'!BB135</f>
        <v/>
      </c>
    </row>
    <row r="136" spans="1:67">
      <c r="A136" t="str">
        <f>'CBB ESPN'!M136</f>
        <v>Indiana</v>
      </c>
      <c r="B136" t="s">
        <v>268</v>
      </c>
      <c r="C136">
        <v>185</v>
      </c>
      <c r="E136">
        <f>IF(ISERROR(INDEX($B$4:$B$999,MATCH('CBB ESPN'!S135,'CBB Games'!$A$4:$A$999,0)))*1=1,"",INDEX('CBB Games'!$B$4:$B$999,MATCH('CBB ESPN'!S135,'CBB Games'!$A$4:$A$999,0)))</f>
        <v>0</v>
      </c>
      <c r="F136">
        <f>IF(ISERROR(INDEX($B$4:$B$999,MATCH('CBB ESPN'!T135,'CBB Games'!$A$4:$A$999,0)))*1=1,"",INDEX('CBB Games'!$B$4:$B$999,MATCH('CBB ESPN'!T135,'CBB Games'!$A$4:$A$999,0)))</f>
        <v>0</v>
      </c>
      <c r="G136" t="s">
        <v>62</v>
      </c>
      <c r="H136">
        <f>IF(ISERROR(INDEX($C$4:$C$999,MATCH('CBB ESPN'!S135,'CBB Games'!$A$4:$A$999,0)))*1=1,"",INDEX('CBB Games'!$C$4:$C$999,MATCH('CBB ESPN'!S135,'CBB Games'!$A$4:$A$999,0)))</f>
        <v>0</v>
      </c>
      <c r="I136">
        <f>IF(ISERROR(INDEX($C$4:$C$999,MATCH('CBB ESPN'!T135,'CBB Games'!$A$4:$A$999,0)))*1=1,"",INDEX('CBB Games'!$C$4:$C$999,MATCH('CBB ESPN'!T135,'CBB Games'!$A$4:$A$999,0)))</f>
        <v>0</v>
      </c>
      <c r="K136">
        <f>IF('CBB ESPN'!$AA135="Flip",'CBB Games'!F136,'CBB Games'!E136)</f>
        <v>0</v>
      </c>
      <c r="L136">
        <f>IF('CBB ESPN'!$AA135="Flip",'CBB Games'!E136,'CBB Games'!F136)</f>
        <v>0</v>
      </c>
      <c r="N136">
        <f>IF('CBB ESPN'!$AA135="Flip",'CBB Games'!I136,'CBB Games'!H136)</f>
        <v>0</v>
      </c>
      <c r="O136">
        <f>IF('CBB ESPN'!$AA135="Flip",'CBB Games'!H136,'CBB Games'!I136)</f>
        <v>0</v>
      </c>
      <c r="Q136" t="str">
        <f t="shared" si="82"/>
        <v>0 v 0</v>
      </c>
      <c r="S136" t="str">
        <f t="shared" si="83"/>
        <v>0 v 0</v>
      </c>
      <c r="T136" s="13" t="s">
        <v>62</v>
      </c>
      <c r="V136" s="136" t="str">
        <f>IF(ISNUMBER(SEARCH('CBB Games'!$V$3,'CBB ESPN'!Y135)),"InPlay","")</f>
        <v/>
      </c>
      <c r="W136" s="13" t="str">
        <f>IF($V136="","",'CBB ESPN'!Z135)</f>
        <v/>
      </c>
      <c r="X136" s="135" t="str">
        <f>IF('CBB ESPN'!$Y135="Y",'CBB ESPN'!U135,"")</f>
        <v/>
      </c>
      <c r="Y136" s="137" t="str">
        <f>IF('CBB ESPN'!$Y135="Y",'CBB Games'!Q136,"")</f>
        <v/>
      </c>
      <c r="Z136" s="13" t="str">
        <f t="shared" si="69"/>
        <v/>
      </c>
      <c r="AA136" s="13" t="str">
        <f>IF('CBB ESPN'!$Y135="Y",'CBB Games'!S136,"")</f>
        <v/>
      </c>
      <c r="AB136" s="13" t="str">
        <f t="shared" si="70"/>
        <v/>
      </c>
      <c r="AD136" s="13" t="str">
        <f t="shared" si="84"/>
        <v/>
      </c>
      <c r="AE136" s="13" t="str">
        <f t="shared" si="85"/>
        <v/>
      </c>
      <c r="AF136" s="135" t="str">
        <f t="shared" si="86"/>
        <v/>
      </c>
      <c r="AG136" s="137" t="str">
        <f t="shared" si="87"/>
        <v/>
      </c>
      <c r="AH136" s="13" t="str">
        <f t="shared" si="88"/>
        <v/>
      </c>
      <c r="AI136" s="13" t="str">
        <f t="shared" si="89"/>
        <v/>
      </c>
      <c r="AJ136" s="13" t="str">
        <f t="shared" si="90"/>
        <v/>
      </c>
      <c r="AK136" s="13" t="str">
        <f t="shared" si="76"/>
        <v/>
      </c>
      <c r="AL136" s="13" t="str">
        <f t="shared" si="77"/>
        <v/>
      </c>
      <c r="AM136" t="str">
        <f>'CBB ESPN'!AM136</f>
        <v/>
      </c>
      <c r="AN136" t="str">
        <f>'CBB ESPN'!AK136</f>
        <v/>
      </c>
      <c r="AO136" t="str">
        <f>'CBB ESPN'!AL136</f>
        <v/>
      </c>
      <c r="AQ136" s="13" t="str">
        <f t="shared" si="91"/>
        <v/>
      </c>
      <c r="AR136" s="13" t="str">
        <f t="shared" si="92"/>
        <v/>
      </c>
      <c r="AS136" s="135" t="str">
        <f t="shared" si="93"/>
        <v/>
      </c>
      <c r="AT136" s="138" t="str">
        <f t="shared" si="94"/>
        <v/>
      </c>
      <c r="AU136" s="13" t="str">
        <f t="shared" si="95"/>
        <v/>
      </c>
      <c r="AV136" s="13" t="str">
        <f t="shared" si="96"/>
        <v/>
      </c>
      <c r="AW136" s="13" t="str">
        <f t="shared" si="97"/>
        <v/>
      </c>
      <c r="AX136" s="13" t="str">
        <f t="shared" si="78"/>
        <v/>
      </c>
      <c r="AY136" s="13" t="str">
        <f t="shared" si="79"/>
        <v/>
      </c>
      <c r="AZ136" t="str">
        <f>'CBB ESPN'!AU136</f>
        <v/>
      </c>
      <c r="BA136" t="str">
        <f>'CBB ESPN'!AS136</f>
        <v/>
      </c>
      <c r="BB136" t="str">
        <f>'CBB ESPN'!AT136</f>
        <v/>
      </c>
      <c r="BD136" s="13" t="str">
        <f t="shared" si="98"/>
        <v/>
      </c>
      <c r="BE136" s="13" t="str">
        <f t="shared" si="99"/>
        <v/>
      </c>
      <c r="BF136" s="135" t="str">
        <f t="shared" si="100"/>
        <v/>
      </c>
      <c r="BG136" s="138" t="str">
        <f t="shared" si="101"/>
        <v/>
      </c>
      <c r="BH136" s="13" t="str">
        <f t="shared" si="102"/>
        <v/>
      </c>
      <c r="BI136" s="13" t="str">
        <f t="shared" si="104"/>
        <v/>
      </c>
      <c r="BJ136" s="13" t="str">
        <f t="shared" si="103"/>
        <v/>
      </c>
      <c r="BK136" s="13" t="str">
        <f t="shared" si="80"/>
        <v/>
      </c>
      <c r="BL136" s="13" t="str">
        <f t="shared" si="81"/>
        <v/>
      </c>
      <c r="BM136" t="str">
        <f>'CBB ESPN'!BC136</f>
        <v/>
      </c>
      <c r="BN136" t="str">
        <f>'CBB ESPN'!BA136</f>
        <v/>
      </c>
      <c r="BO136" t="str">
        <f>'CBB ESPN'!BB136</f>
        <v/>
      </c>
    </row>
    <row r="137" spans="1:67">
      <c r="A137" t="str">
        <f>'CBB ESPN'!M137</f>
        <v>Indiana State</v>
      </c>
      <c r="B137" t="s">
        <v>922</v>
      </c>
      <c r="C137">
        <v>186</v>
      </c>
      <c r="E137">
        <f>IF(ISERROR(INDEX($B$4:$B$999,MATCH('CBB ESPN'!S136,'CBB Games'!$A$4:$A$999,0)))*1=1,"",INDEX('CBB Games'!$B$4:$B$999,MATCH('CBB ESPN'!S136,'CBB Games'!$A$4:$A$999,0)))</f>
        <v>0</v>
      </c>
      <c r="F137">
        <f>IF(ISERROR(INDEX($B$4:$B$999,MATCH('CBB ESPN'!T136,'CBB Games'!$A$4:$A$999,0)))*1=1,"",INDEX('CBB Games'!$B$4:$B$999,MATCH('CBB ESPN'!T136,'CBB Games'!$A$4:$A$999,0)))</f>
        <v>0</v>
      </c>
      <c r="G137" t="s">
        <v>62</v>
      </c>
      <c r="H137">
        <f>IF(ISERROR(INDEX($C$4:$C$999,MATCH('CBB ESPN'!S136,'CBB Games'!$A$4:$A$999,0)))*1=1,"",INDEX('CBB Games'!$C$4:$C$999,MATCH('CBB ESPN'!S136,'CBB Games'!$A$4:$A$999,0)))</f>
        <v>0</v>
      </c>
      <c r="I137">
        <f>IF(ISERROR(INDEX($C$4:$C$999,MATCH('CBB ESPN'!T136,'CBB Games'!$A$4:$A$999,0)))*1=1,"",INDEX('CBB Games'!$C$4:$C$999,MATCH('CBB ESPN'!T136,'CBB Games'!$A$4:$A$999,0)))</f>
        <v>0</v>
      </c>
      <c r="K137">
        <f>IF('CBB ESPN'!$AA136="Flip",'CBB Games'!F137,'CBB Games'!E137)</f>
        <v>0</v>
      </c>
      <c r="L137">
        <f>IF('CBB ESPN'!$AA136="Flip",'CBB Games'!E137,'CBB Games'!F137)</f>
        <v>0</v>
      </c>
      <c r="N137">
        <f>IF('CBB ESPN'!$AA136="Flip",'CBB Games'!I137,'CBB Games'!H137)</f>
        <v>0</v>
      </c>
      <c r="O137">
        <f>IF('CBB ESPN'!$AA136="Flip",'CBB Games'!H137,'CBB Games'!I137)</f>
        <v>0</v>
      </c>
      <c r="Q137" t="str">
        <f t="shared" si="82"/>
        <v>0 v 0</v>
      </c>
      <c r="S137" t="str">
        <f t="shared" si="83"/>
        <v>0 v 0</v>
      </c>
      <c r="T137" s="13" t="s">
        <v>62</v>
      </c>
      <c r="V137" s="136" t="str">
        <f>IF(ISNUMBER(SEARCH('CBB Games'!$V$3,'CBB ESPN'!Y136)),"InPlay","")</f>
        <v/>
      </c>
      <c r="W137" s="13" t="str">
        <f>IF($V137="","",'CBB ESPN'!Z136)</f>
        <v/>
      </c>
      <c r="X137" s="135" t="str">
        <f>IF('CBB ESPN'!$Y136="Y",'CBB ESPN'!U136,"")</f>
        <v/>
      </c>
      <c r="Y137" s="137" t="str">
        <f>IF('CBB ESPN'!$Y136="Y",'CBB Games'!Q137,"")</f>
        <v/>
      </c>
      <c r="Z137" s="13" t="str">
        <f t="shared" si="69"/>
        <v/>
      </c>
      <c r="AA137" s="13" t="str">
        <f>IF('CBB ESPN'!$Y136="Y",'CBB Games'!S137,"")</f>
        <v/>
      </c>
      <c r="AB137" s="13" t="str">
        <f t="shared" si="70"/>
        <v/>
      </c>
      <c r="AD137" s="13" t="str">
        <f t="shared" si="84"/>
        <v/>
      </c>
      <c r="AE137" s="13" t="str">
        <f t="shared" si="85"/>
        <v/>
      </c>
      <c r="AF137" s="135" t="str">
        <f t="shared" si="86"/>
        <v/>
      </c>
      <c r="AG137" s="137" t="str">
        <f t="shared" si="87"/>
        <v/>
      </c>
      <c r="AH137" s="13" t="str">
        <f t="shared" si="88"/>
        <v/>
      </c>
      <c r="AI137" s="13" t="str">
        <f t="shared" si="89"/>
        <v/>
      </c>
      <c r="AJ137" s="13" t="str">
        <f t="shared" si="90"/>
        <v/>
      </c>
      <c r="AK137" s="13" t="str">
        <f t="shared" si="76"/>
        <v/>
      </c>
      <c r="AL137" s="13" t="str">
        <f t="shared" si="77"/>
        <v/>
      </c>
      <c r="AM137" t="str">
        <f>'CBB ESPN'!AM137</f>
        <v/>
      </c>
      <c r="AN137" t="str">
        <f>'CBB ESPN'!AK137</f>
        <v/>
      </c>
      <c r="AO137" t="str">
        <f>'CBB ESPN'!AL137</f>
        <v/>
      </c>
      <c r="AQ137" s="13" t="str">
        <f t="shared" si="91"/>
        <v/>
      </c>
      <c r="AR137" s="13" t="str">
        <f t="shared" si="92"/>
        <v/>
      </c>
      <c r="AS137" s="135" t="str">
        <f t="shared" si="93"/>
        <v/>
      </c>
      <c r="AT137" s="138" t="str">
        <f t="shared" si="94"/>
        <v/>
      </c>
      <c r="AU137" s="13" t="str">
        <f t="shared" si="95"/>
        <v/>
      </c>
      <c r="AV137" s="13" t="str">
        <f t="shared" si="96"/>
        <v/>
      </c>
      <c r="AW137" s="13" t="str">
        <f t="shared" si="97"/>
        <v/>
      </c>
      <c r="AX137" s="13" t="str">
        <f t="shared" si="78"/>
        <v/>
      </c>
      <c r="AY137" s="13" t="str">
        <f t="shared" si="79"/>
        <v/>
      </c>
      <c r="AZ137" t="str">
        <f>'CBB ESPN'!AU137</f>
        <v/>
      </c>
      <c r="BA137" t="str">
        <f>'CBB ESPN'!AS137</f>
        <v/>
      </c>
      <c r="BB137" t="str">
        <f>'CBB ESPN'!AT137</f>
        <v/>
      </c>
      <c r="BD137" s="13" t="str">
        <f t="shared" si="98"/>
        <v/>
      </c>
      <c r="BE137" s="13" t="str">
        <f t="shared" si="99"/>
        <v/>
      </c>
      <c r="BF137" s="135" t="str">
        <f t="shared" si="100"/>
        <v/>
      </c>
      <c r="BG137" s="138" t="str">
        <f t="shared" si="101"/>
        <v/>
      </c>
      <c r="BH137" s="13" t="str">
        <f t="shared" si="102"/>
        <v/>
      </c>
      <c r="BI137" s="13" t="str">
        <f t="shared" si="104"/>
        <v/>
      </c>
      <c r="BJ137" s="13" t="str">
        <f t="shared" si="103"/>
        <v/>
      </c>
      <c r="BK137" s="13" t="str">
        <f t="shared" si="80"/>
        <v/>
      </c>
      <c r="BL137" s="13" t="str">
        <f t="shared" si="81"/>
        <v/>
      </c>
      <c r="BM137" t="str">
        <f>'CBB ESPN'!BC137</f>
        <v/>
      </c>
      <c r="BN137" t="str">
        <f>'CBB ESPN'!BA137</f>
        <v/>
      </c>
      <c r="BO137" t="str">
        <f>'CBB ESPN'!BB137</f>
        <v/>
      </c>
    </row>
    <row r="138" spans="1:67">
      <c r="A138" t="str">
        <f>'CBB ESPN'!M138</f>
        <v>Iona</v>
      </c>
      <c r="B138" t="s">
        <v>871</v>
      </c>
      <c r="C138">
        <v>187</v>
      </c>
      <c r="E138">
        <f>IF(ISERROR(INDEX($B$4:$B$999,MATCH('CBB ESPN'!S137,'CBB Games'!$A$4:$A$999,0)))*1=1,"",INDEX('CBB Games'!$B$4:$B$999,MATCH('CBB ESPN'!S137,'CBB Games'!$A$4:$A$999,0)))</f>
        <v>0</v>
      </c>
      <c r="F138">
        <f>IF(ISERROR(INDEX($B$4:$B$999,MATCH('CBB ESPN'!T137,'CBB Games'!$A$4:$A$999,0)))*1=1,"",INDEX('CBB Games'!$B$4:$B$999,MATCH('CBB ESPN'!T137,'CBB Games'!$A$4:$A$999,0)))</f>
        <v>0</v>
      </c>
      <c r="G138" t="s">
        <v>62</v>
      </c>
      <c r="H138">
        <f>IF(ISERROR(INDEX($C$4:$C$999,MATCH('CBB ESPN'!S137,'CBB Games'!$A$4:$A$999,0)))*1=1,"",INDEX('CBB Games'!$C$4:$C$999,MATCH('CBB ESPN'!S137,'CBB Games'!$A$4:$A$999,0)))</f>
        <v>0</v>
      </c>
      <c r="I138">
        <f>IF(ISERROR(INDEX($C$4:$C$999,MATCH('CBB ESPN'!T137,'CBB Games'!$A$4:$A$999,0)))*1=1,"",INDEX('CBB Games'!$C$4:$C$999,MATCH('CBB ESPN'!T137,'CBB Games'!$A$4:$A$999,0)))</f>
        <v>0</v>
      </c>
      <c r="K138">
        <f>IF('CBB ESPN'!$AA137="Flip",'CBB Games'!F138,'CBB Games'!E138)</f>
        <v>0</v>
      </c>
      <c r="L138">
        <f>IF('CBB ESPN'!$AA137="Flip",'CBB Games'!E138,'CBB Games'!F138)</f>
        <v>0</v>
      </c>
      <c r="N138">
        <f>IF('CBB ESPN'!$AA137="Flip",'CBB Games'!I138,'CBB Games'!H138)</f>
        <v>0</v>
      </c>
      <c r="O138">
        <f>IF('CBB ESPN'!$AA137="Flip",'CBB Games'!H138,'CBB Games'!I138)</f>
        <v>0</v>
      </c>
      <c r="Q138" t="str">
        <f t="shared" si="82"/>
        <v>0 v 0</v>
      </c>
      <c r="S138" t="str">
        <f t="shared" si="83"/>
        <v>0 v 0</v>
      </c>
      <c r="T138" s="13" t="s">
        <v>62</v>
      </c>
      <c r="V138" s="136" t="str">
        <f>IF(ISNUMBER(SEARCH('CBB Games'!$V$3,'CBB ESPN'!Y137)),"InPlay","")</f>
        <v/>
      </c>
      <c r="W138" s="13" t="str">
        <f>IF($V138="","",'CBB ESPN'!Z137)</f>
        <v/>
      </c>
      <c r="X138" s="135" t="str">
        <f>IF('CBB ESPN'!$Y137="Y",'CBB ESPN'!U137,"")</f>
        <v/>
      </c>
      <c r="Y138" s="137" t="str">
        <f>IF('CBB ESPN'!$Y137="Y",'CBB Games'!Q138,"")</f>
        <v/>
      </c>
      <c r="Z138" s="13" t="str">
        <f t="shared" si="69"/>
        <v/>
      </c>
      <c r="AA138" s="13" t="str">
        <f>IF('CBB ESPN'!$Y137="Y",'CBB Games'!S138,"")</f>
        <v/>
      </c>
      <c r="AB138" s="13" t="str">
        <f t="shared" si="70"/>
        <v/>
      </c>
      <c r="AD138" s="13" t="str">
        <f t="shared" si="84"/>
        <v/>
      </c>
      <c r="AE138" s="13" t="str">
        <f t="shared" si="85"/>
        <v/>
      </c>
      <c r="AF138" s="135" t="str">
        <f t="shared" si="86"/>
        <v/>
      </c>
      <c r="AG138" s="137" t="str">
        <f t="shared" si="87"/>
        <v/>
      </c>
      <c r="AH138" s="13" t="str">
        <f t="shared" si="88"/>
        <v/>
      </c>
      <c r="AI138" s="13" t="str">
        <f t="shared" si="89"/>
        <v/>
      </c>
      <c r="AJ138" s="13" t="str">
        <f t="shared" si="90"/>
        <v/>
      </c>
      <c r="AK138" s="13" t="str">
        <f t="shared" si="76"/>
        <v/>
      </c>
      <c r="AL138" s="13" t="str">
        <f t="shared" si="77"/>
        <v/>
      </c>
      <c r="AM138" t="str">
        <f>'CBB ESPN'!AM138</f>
        <v/>
      </c>
      <c r="AN138" t="str">
        <f>'CBB ESPN'!AK138</f>
        <v/>
      </c>
      <c r="AO138" t="str">
        <f>'CBB ESPN'!AL138</f>
        <v/>
      </c>
      <c r="AQ138" s="13" t="str">
        <f t="shared" si="91"/>
        <v/>
      </c>
      <c r="AR138" s="13" t="str">
        <f t="shared" si="92"/>
        <v/>
      </c>
      <c r="AS138" s="135" t="str">
        <f t="shared" si="93"/>
        <v/>
      </c>
      <c r="AT138" s="138" t="str">
        <f t="shared" si="94"/>
        <v/>
      </c>
      <c r="AU138" s="13" t="str">
        <f t="shared" si="95"/>
        <v/>
      </c>
      <c r="AV138" s="13" t="str">
        <f t="shared" si="96"/>
        <v/>
      </c>
      <c r="AW138" s="13" t="str">
        <f t="shared" si="97"/>
        <v/>
      </c>
      <c r="AX138" s="13" t="str">
        <f t="shared" si="78"/>
        <v/>
      </c>
      <c r="AY138" s="13" t="str">
        <f t="shared" si="79"/>
        <v/>
      </c>
      <c r="AZ138" t="str">
        <f>'CBB ESPN'!AU138</f>
        <v/>
      </c>
      <c r="BA138" t="str">
        <f>'CBB ESPN'!AS138</f>
        <v/>
      </c>
      <c r="BB138" t="str">
        <f>'CBB ESPN'!AT138</f>
        <v/>
      </c>
      <c r="BD138" s="13" t="str">
        <f t="shared" si="98"/>
        <v/>
      </c>
      <c r="BE138" s="13" t="str">
        <f t="shared" si="99"/>
        <v/>
      </c>
      <c r="BF138" s="135" t="str">
        <f t="shared" si="100"/>
        <v/>
      </c>
      <c r="BG138" s="138" t="str">
        <f t="shared" si="101"/>
        <v/>
      </c>
      <c r="BH138" s="13" t="str">
        <f t="shared" si="102"/>
        <v/>
      </c>
      <c r="BI138" s="13" t="str">
        <f t="shared" si="104"/>
        <v/>
      </c>
      <c r="BJ138" s="13" t="str">
        <f t="shared" si="103"/>
        <v/>
      </c>
      <c r="BK138" s="13" t="str">
        <f t="shared" si="80"/>
        <v/>
      </c>
      <c r="BL138" s="13" t="str">
        <f t="shared" si="81"/>
        <v/>
      </c>
      <c r="BM138" t="str">
        <f>'CBB ESPN'!BC138</f>
        <v/>
      </c>
      <c r="BN138" t="str">
        <f>'CBB ESPN'!BA138</f>
        <v/>
      </c>
      <c r="BO138" t="str">
        <f>'CBB ESPN'!BB138</f>
        <v/>
      </c>
    </row>
    <row r="139" spans="1:67">
      <c r="A139" t="str">
        <f>'CBB ESPN'!M139</f>
        <v>Iowa</v>
      </c>
      <c r="B139" t="s">
        <v>269</v>
      </c>
      <c r="C139">
        <v>188</v>
      </c>
      <c r="E139">
        <f>IF(ISERROR(INDEX($B$4:$B$999,MATCH('CBB ESPN'!S138,'CBB Games'!$A$4:$A$999,0)))*1=1,"",INDEX('CBB Games'!$B$4:$B$999,MATCH('CBB ESPN'!S138,'CBB Games'!$A$4:$A$999,0)))</f>
        <v>0</v>
      </c>
      <c r="F139">
        <f>IF(ISERROR(INDEX($B$4:$B$999,MATCH('CBB ESPN'!T138,'CBB Games'!$A$4:$A$999,0)))*1=1,"",INDEX('CBB Games'!$B$4:$B$999,MATCH('CBB ESPN'!T138,'CBB Games'!$A$4:$A$999,0)))</f>
        <v>0</v>
      </c>
      <c r="G139" t="s">
        <v>62</v>
      </c>
      <c r="H139">
        <f>IF(ISERROR(INDEX($C$4:$C$999,MATCH('CBB ESPN'!S138,'CBB Games'!$A$4:$A$999,0)))*1=1,"",INDEX('CBB Games'!$C$4:$C$999,MATCH('CBB ESPN'!S138,'CBB Games'!$A$4:$A$999,0)))</f>
        <v>0</v>
      </c>
      <c r="I139">
        <f>IF(ISERROR(INDEX($C$4:$C$999,MATCH('CBB ESPN'!T138,'CBB Games'!$A$4:$A$999,0)))*1=1,"",INDEX('CBB Games'!$C$4:$C$999,MATCH('CBB ESPN'!T138,'CBB Games'!$A$4:$A$999,0)))</f>
        <v>0</v>
      </c>
      <c r="K139">
        <f>IF('CBB ESPN'!$AA138="Flip",'CBB Games'!F139,'CBB Games'!E139)</f>
        <v>0</v>
      </c>
      <c r="L139">
        <f>IF('CBB ESPN'!$AA138="Flip",'CBB Games'!E139,'CBB Games'!F139)</f>
        <v>0</v>
      </c>
      <c r="N139">
        <f>IF('CBB ESPN'!$AA138="Flip",'CBB Games'!I139,'CBB Games'!H139)</f>
        <v>0</v>
      </c>
      <c r="O139">
        <f>IF('CBB ESPN'!$AA138="Flip",'CBB Games'!H139,'CBB Games'!I139)</f>
        <v>0</v>
      </c>
      <c r="Q139" t="str">
        <f t="shared" si="82"/>
        <v>0 v 0</v>
      </c>
      <c r="S139" t="str">
        <f t="shared" si="83"/>
        <v>0 v 0</v>
      </c>
      <c r="T139" s="13" t="s">
        <v>62</v>
      </c>
      <c r="V139" s="136" t="str">
        <f>IF(ISNUMBER(SEARCH('CBB Games'!$V$3,'CBB ESPN'!Y138)),"InPlay","")</f>
        <v/>
      </c>
      <c r="W139" s="13" t="str">
        <f>IF($V139="","",'CBB ESPN'!Z138)</f>
        <v/>
      </c>
      <c r="X139" s="135" t="str">
        <f>IF('CBB ESPN'!$Y138="Y",'CBB ESPN'!U138,"")</f>
        <v/>
      </c>
      <c r="Y139" s="137" t="str">
        <f>IF('CBB ESPN'!$Y138="Y",'CBB Games'!Q139,"")</f>
        <v/>
      </c>
      <c r="Z139" s="13" t="str">
        <f t="shared" si="69"/>
        <v/>
      </c>
      <c r="AA139" s="13" t="str">
        <f>IF('CBB ESPN'!$Y138="Y",'CBB Games'!S139,"")</f>
        <v/>
      </c>
      <c r="AB139" s="13" t="str">
        <f t="shared" si="70"/>
        <v/>
      </c>
      <c r="AD139" s="13" t="str">
        <f t="shared" si="84"/>
        <v/>
      </c>
      <c r="AE139" s="13" t="str">
        <f t="shared" si="85"/>
        <v/>
      </c>
      <c r="AF139" s="135" t="str">
        <f t="shared" si="86"/>
        <v/>
      </c>
      <c r="AG139" s="137" t="str">
        <f t="shared" si="87"/>
        <v/>
      </c>
      <c r="AH139" s="13" t="str">
        <f t="shared" si="88"/>
        <v/>
      </c>
      <c r="AI139" s="13" t="str">
        <f t="shared" si="89"/>
        <v/>
      </c>
      <c r="AJ139" s="13" t="str">
        <f t="shared" si="90"/>
        <v/>
      </c>
      <c r="AK139" s="13" t="str">
        <f t="shared" si="76"/>
        <v/>
      </c>
      <c r="AL139" s="13" t="str">
        <f t="shared" si="77"/>
        <v/>
      </c>
      <c r="AM139" t="str">
        <f>'CBB ESPN'!AM139</f>
        <v/>
      </c>
      <c r="AN139" t="str">
        <f>'CBB ESPN'!AK139</f>
        <v/>
      </c>
      <c r="AO139" t="str">
        <f>'CBB ESPN'!AL139</f>
        <v/>
      </c>
      <c r="AQ139" s="13" t="str">
        <f t="shared" si="91"/>
        <v/>
      </c>
      <c r="AR139" s="13" t="str">
        <f t="shared" si="92"/>
        <v/>
      </c>
      <c r="AS139" s="135" t="str">
        <f t="shared" si="93"/>
        <v/>
      </c>
      <c r="AT139" s="138" t="str">
        <f t="shared" si="94"/>
        <v/>
      </c>
      <c r="AU139" s="13" t="str">
        <f t="shared" si="95"/>
        <v/>
      </c>
      <c r="AV139" s="13" t="str">
        <f t="shared" si="96"/>
        <v/>
      </c>
      <c r="AW139" s="13" t="str">
        <f t="shared" si="97"/>
        <v/>
      </c>
      <c r="AX139" s="13" t="str">
        <f t="shared" si="78"/>
        <v/>
      </c>
      <c r="AY139" s="13" t="str">
        <f t="shared" si="79"/>
        <v/>
      </c>
      <c r="AZ139" t="str">
        <f>'CBB ESPN'!AU139</f>
        <v/>
      </c>
      <c r="BA139" t="str">
        <f>'CBB ESPN'!AS139</f>
        <v/>
      </c>
      <c r="BB139" t="str">
        <f>'CBB ESPN'!AT139</f>
        <v/>
      </c>
      <c r="BD139" s="13" t="str">
        <f t="shared" si="98"/>
        <v/>
      </c>
      <c r="BE139" s="13" t="str">
        <f t="shared" si="99"/>
        <v/>
      </c>
      <c r="BF139" s="135" t="str">
        <f t="shared" si="100"/>
        <v/>
      </c>
      <c r="BG139" s="138" t="str">
        <f t="shared" si="101"/>
        <v/>
      </c>
      <c r="BH139" s="13" t="str">
        <f t="shared" si="102"/>
        <v/>
      </c>
      <c r="BI139" s="13" t="str">
        <f t="shared" si="104"/>
        <v/>
      </c>
      <c r="BJ139" s="13" t="str">
        <f t="shared" si="103"/>
        <v/>
      </c>
      <c r="BK139" s="13" t="str">
        <f t="shared" si="80"/>
        <v/>
      </c>
      <c r="BL139" s="13" t="str">
        <f t="shared" si="81"/>
        <v/>
      </c>
      <c r="BM139" t="str">
        <f>'CBB ESPN'!BC139</f>
        <v/>
      </c>
      <c r="BN139" t="str">
        <f>'CBB ESPN'!BA139</f>
        <v/>
      </c>
      <c r="BO139" t="str">
        <f>'CBB ESPN'!BB139</f>
        <v/>
      </c>
    </row>
    <row r="140" spans="1:67">
      <c r="A140" t="str">
        <f>'CBB ESPN'!M140</f>
        <v>Iowa State</v>
      </c>
      <c r="B140" t="s">
        <v>409</v>
      </c>
      <c r="C140">
        <v>189</v>
      </c>
      <c r="E140">
        <f>IF(ISERROR(INDEX($B$4:$B$999,MATCH('CBB ESPN'!S139,'CBB Games'!$A$4:$A$999,0)))*1=1,"",INDEX('CBB Games'!$B$4:$B$999,MATCH('CBB ESPN'!S139,'CBB Games'!$A$4:$A$999,0)))</f>
        <v>0</v>
      </c>
      <c r="F140">
        <f>IF(ISERROR(INDEX($B$4:$B$999,MATCH('CBB ESPN'!T139,'CBB Games'!$A$4:$A$999,0)))*1=1,"",INDEX('CBB Games'!$B$4:$B$999,MATCH('CBB ESPN'!T139,'CBB Games'!$A$4:$A$999,0)))</f>
        <v>0</v>
      </c>
      <c r="G140" t="s">
        <v>62</v>
      </c>
      <c r="H140">
        <f>IF(ISERROR(INDEX($C$4:$C$999,MATCH('CBB ESPN'!S139,'CBB Games'!$A$4:$A$999,0)))*1=1,"",INDEX('CBB Games'!$C$4:$C$999,MATCH('CBB ESPN'!S139,'CBB Games'!$A$4:$A$999,0)))</f>
        <v>0</v>
      </c>
      <c r="I140">
        <f>IF(ISERROR(INDEX($C$4:$C$999,MATCH('CBB ESPN'!T139,'CBB Games'!$A$4:$A$999,0)))*1=1,"",INDEX('CBB Games'!$C$4:$C$999,MATCH('CBB ESPN'!T139,'CBB Games'!$A$4:$A$999,0)))</f>
        <v>0</v>
      </c>
      <c r="K140">
        <f>IF('CBB ESPN'!$AA139="Flip",'CBB Games'!F140,'CBB Games'!E140)</f>
        <v>0</v>
      </c>
      <c r="L140">
        <f>IF('CBB ESPN'!$AA139="Flip",'CBB Games'!E140,'CBB Games'!F140)</f>
        <v>0</v>
      </c>
      <c r="N140">
        <f>IF('CBB ESPN'!$AA139="Flip",'CBB Games'!I140,'CBB Games'!H140)</f>
        <v>0</v>
      </c>
      <c r="O140">
        <f>IF('CBB ESPN'!$AA139="Flip",'CBB Games'!H140,'CBB Games'!I140)</f>
        <v>0</v>
      </c>
      <c r="Q140" t="str">
        <f t="shared" si="82"/>
        <v>0 v 0</v>
      </c>
      <c r="S140" t="str">
        <f t="shared" si="83"/>
        <v>0 v 0</v>
      </c>
      <c r="T140" s="13" t="s">
        <v>62</v>
      </c>
      <c r="V140" s="136" t="str">
        <f>IF(ISNUMBER(SEARCH('CBB Games'!$V$3,'CBB ESPN'!Y139)),"InPlay","")</f>
        <v/>
      </c>
      <c r="W140" s="13" t="str">
        <f>IF($V140="","",'CBB ESPN'!Z139)</f>
        <v/>
      </c>
      <c r="X140" s="135" t="str">
        <f>IF('CBB ESPN'!$Y139="Y",'CBB ESPN'!U139,"")</f>
        <v/>
      </c>
      <c r="Y140" s="137" t="str">
        <f>IF('CBB ESPN'!$Y139="Y",'CBB Games'!Q140,"")</f>
        <v/>
      </c>
      <c r="Z140" s="13" t="str">
        <f t="shared" si="69"/>
        <v/>
      </c>
      <c r="AA140" s="13" t="str">
        <f>IF('CBB ESPN'!$Y139="Y",'CBB Games'!S140,"")</f>
        <v/>
      </c>
      <c r="AB140" s="13" t="str">
        <f t="shared" si="70"/>
        <v/>
      </c>
      <c r="AD140" s="13" t="str">
        <f t="shared" si="84"/>
        <v/>
      </c>
      <c r="AE140" s="13" t="str">
        <f t="shared" si="85"/>
        <v/>
      </c>
      <c r="AF140" s="135" t="str">
        <f t="shared" si="86"/>
        <v/>
      </c>
      <c r="AG140" s="137" t="str">
        <f t="shared" si="87"/>
        <v/>
      </c>
      <c r="AH140" s="13" t="str">
        <f t="shared" si="88"/>
        <v/>
      </c>
      <c r="AI140" s="13" t="str">
        <f t="shared" si="89"/>
        <v/>
      </c>
      <c r="AJ140" s="13" t="str">
        <f t="shared" si="90"/>
        <v/>
      </c>
      <c r="AK140" s="13" t="str">
        <f t="shared" si="76"/>
        <v/>
      </c>
      <c r="AL140" s="13" t="str">
        <f t="shared" si="77"/>
        <v/>
      </c>
      <c r="AM140" t="str">
        <f>'CBB ESPN'!AM140</f>
        <v/>
      </c>
      <c r="AN140" t="str">
        <f>'CBB ESPN'!AK140</f>
        <v/>
      </c>
      <c r="AO140" t="str">
        <f>'CBB ESPN'!AL140</f>
        <v/>
      </c>
      <c r="AQ140" s="13" t="str">
        <f t="shared" si="91"/>
        <v/>
      </c>
      <c r="AR140" s="13" t="str">
        <f t="shared" si="92"/>
        <v/>
      </c>
      <c r="AS140" s="135" t="str">
        <f t="shared" si="93"/>
        <v/>
      </c>
      <c r="AT140" s="138" t="str">
        <f t="shared" si="94"/>
        <v/>
      </c>
      <c r="AU140" s="13" t="str">
        <f t="shared" si="95"/>
        <v/>
      </c>
      <c r="AV140" s="13" t="str">
        <f t="shared" si="96"/>
        <v/>
      </c>
      <c r="AW140" s="13" t="str">
        <f t="shared" si="97"/>
        <v/>
      </c>
      <c r="AX140" s="13" t="str">
        <f t="shared" si="78"/>
        <v/>
      </c>
      <c r="AY140" s="13" t="str">
        <f t="shared" si="79"/>
        <v/>
      </c>
      <c r="AZ140" t="str">
        <f>'CBB ESPN'!AU140</f>
        <v/>
      </c>
      <c r="BA140" t="str">
        <f>'CBB ESPN'!AS140</f>
        <v/>
      </c>
      <c r="BB140" t="str">
        <f>'CBB ESPN'!AT140</f>
        <v/>
      </c>
      <c r="BD140" s="13" t="str">
        <f t="shared" si="98"/>
        <v/>
      </c>
      <c r="BE140" s="13" t="str">
        <f t="shared" si="99"/>
        <v/>
      </c>
      <c r="BF140" s="135" t="str">
        <f t="shared" si="100"/>
        <v/>
      </c>
      <c r="BG140" s="138" t="str">
        <f t="shared" si="101"/>
        <v/>
      </c>
      <c r="BH140" s="13" t="str">
        <f t="shared" si="102"/>
        <v/>
      </c>
      <c r="BI140" s="13" t="str">
        <f t="shared" si="104"/>
        <v/>
      </c>
      <c r="BJ140" s="13" t="str">
        <f t="shared" si="103"/>
        <v/>
      </c>
      <c r="BK140" s="13" t="str">
        <f t="shared" si="80"/>
        <v/>
      </c>
      <c r="BL140" s="13" t="str">
        <f t="shared" si="81"/>
        <v/>
      </c>
      <c r="BM140" t="str">
        <f>'CBB ESPN'!BC140</f>
        <v/>
      </c>
      <c r="BN140" t="str">
        <f>'CBB ESPN'!BA140</f>
        <v/>
      </c>
      <c r="BO140" t="str">
        <f>'CBB ESPN'!BB140</f>
        <v/>
      </c>
    </row>
    <row r="141" spans="1:67">
      <c r="A141" t="str">
        <f>'CBB ESPN'!M141</f>
        <v>Purdue Fort Wayne</v>
      </c>
      <c r="B141" t="s">
        <v>1264</v>
      </c>
      <c r="C141">
        <v>191</v>
      </c>
      <c r="E141">
        <f>IF(ISERROR(INDEX($B$4:$B$999,MATCH('CBB ESPN'!S140,'CBB Games'!$A$4:$A$999,0)))*1=1,"",INDEX('CBB Games'!$B$4:$B$999,MATCH('CBB ESPN'!S140,'CBB Games'!$A$4:$A$999,0)))</f>
        <v>0</v>
      </c>
      <c r="F141">
        <f>IF(ISERROR(INDEX($B$4:$B$999,MATCH('CBB ESPN'!T140,'CBB Games'!$A$4:$A$999,0)))*1=1,"",INDEX('CBB Games'!$B$4:$B$999,MATCH('CBB ESPN'!T140,'CBB Games'!$A$4:$A$999,0)))</f>
        <v>0</v>
      </c>
      <c r="G141" t="s">
        <v>62</v>
      </c>
      <c r="H141">
        <f>IF(ISERROR(INDEX($C$4:$C$999,MATCH('CBB ESPN'!S140,'CBB Games'!$A$4:$A$999,0)))*1=1,"",INDEX('CBB Games'!$C$4:$C$999,MATCH('CBB ESPN'!S140,'CBB Games'!$A$4:$A$999,0)))</f>
        <v>0</v>
      </c>
      <c r="I141">
        <f>IF(ISERROR(INDEX($C$4:$C$999,MATCH('CBB ESPN'!T140,'CBB Games'!$A$4:$A$999,0)))*1=1,"",INDEX('CBB Games'!$C$4:$C$999,MATCH('CBB ESPN'!T140,'CBB Games'!$A$4:$A$999,0)))</f>
        <v>0</v>
      </c>
      <c r="K141">
        <f>IF('CBB ESPN'!$AA140="Flip",'CBB Games'!F141,'CBB Games'!E141)</f>
        <v>0</v>
      </c>
      <c r="L141">
        <f>IF('CBB ESPN'!$AA140="Flip",'CBB Games'!E141,'CBB Games'!F141)</f>
        <v>0</v>
      </c>
      <c r="N141">
        <f>IF('CBB ESPN'!$AA140="Flip",'CBB Games'!I141,'CBB Games'!H141)</f>
        <v>0</v>
      </c>
      <c r="O141">
        <f>IF('CBB ESPN'!$AA140="Flip",'CBB Games'!H141,'CBB Games'!I141)</f>
        <v>0</v>
      </c>
      <c r="Q141" t="str">
        <f t="shared" si="82"/>
        <v>0 v 0</v>
      </c>
      <c r="S141" t="str">
        <f t="shared" si="83"/>
        <v>0 v 0</v>
      </c>
      <c r="T141" s="13" t="s">
        <v>62</v>
      </c>
      <c r="V141" s="136" t="str">
        <f>IF(ISNUMBER(SEARCH('CBB Games'!$V$3,'CBB ESPN'!Y140)),"InPlay","")</f>
        <v/>
      </c>
      <c r="W141" s="13" t="str">
        <f>IF($V141="","",'CBB ESPN'!Z140)</f>
        <v/>
      </c>
      <c r="X141" s="135" t="str">
        <f>IF('CBB ESPN'!$Y140="Y",'CBB ESPN'!U140,"")</f>
        <v/>
      </c>
      <c r="Y141" s="137" t="str">
        <f>IF('CBB ESPN'!$Y140="Y",'CBB Games'!Q141,"")</f>
        <v/>
      </c>
      <c r="Z141" s="13" t="str">
        <f t="shared" si="69"/>
        <v/>
      </c>
      <c r="AA141" s="13" t="str">
        <f>IF('CBB ESPN'!$Y140="Y",'CBB Games'!S141,"")</f>
        <v/>
      </c>
      <c r="AB141" s="13" t="str">
        <f t="shared" si="70"/>
        <v/>
      </c>
      <c r="AD141" s="13" t="str">
        <f t="shared" si="84"/>
        <v/>
      </c>
      <c r="AE141" s="13" t="str">
        <f t="shared" si="85"/>
        <v/>
      </c>
      <c r="AF141" s="135" t="str">
        <f t="shared" si="86"/>
        <v/>
      </c>
      <c r="AG141" s="137" t="str">
        <f t="shared" si="87"/>
        <v/>
      </c>
      <c r="AH141" s="13" t="str">
        <f t="shared" si="88"/>
        <v/>
      </c>
      <c r="AI141" s="13" t="str">
        <f t="shared" si="89"/>
        <v/>
      </c>
      <c r="AJ141" s="13" t="str">
        <f t="shared" si="90"/>
        <v/>
      </c>
      <c r="AK141" s="13" t="str">
        <f t="shared" si="76"/>
        <v/>
      </c>
      <c r="AL141" s="13" t="str">
        <f t="shared" si="77"/>
        <v/>
      </c>
      <c r="AM141" t="str">
        <f>'CBB ESPN'!AM141</f>
        <v/>
      </c>
      <c r="AN141" t="str">
        <f>'CBB ESPN'!AK141</f>
        <v/>
      </c>
      <c r="AO141" t="str">
        <f>'CBB ESPN'!AL141</f>
        <v/>
      </c>
      <c r="AQ141" s="13" t="str">
        <f t="shared" si="91"/>
        <v/>
      </c>
      <c r="AR141" s="13" t="str">
        <f t="shared" si="92"/>
        <v/>
      </c>
      <c r="AS141" s="135" t="str">
        <f t="shared" si="93"/>
        <v/>
      </c>
      <c r="AT141" s="138" t="str">
        <f t="shared" si="94"/>
        <v/>
      </c>
      <c r="AU141" s="13" t="str">
        <f t="shared" si="95"/>
        <v/>
      </c>
      <c r="AV141" s="13" t="str">
        <f t="shared" si="96"/>
        <v/>
      </c>
      <c r="AW141" s="13" t="str">
        <f t="shared" si="97"/>
        <v/>
      </c>
      <c r="AX141" s="13" t="str">
        <f t="shared" si="78"/>
        <v/>
      </c>
      <c r="AY141" s="13" t="str">
        <f t="shared" si="79"/>
        <v/>
      </c>
      <c r="AZ141" t="str">
        <f>'CBB ESPN'!AU141</f>
        <v/>
      </c>
      <c r="BA141" t="str">
        <f>'CBB ESPN'!AS141</f>
        <v/>
      </c>
      <c r="BB141" t="str">
        <f>'CBB ESPN'!AT141</f>
        <v/>
      </c>
      <c r="BD141" s="13" t="str">
        <f t="shared" si="98"/>
        <v/>
      </c>
      <c r="BE141" s="13" t="str">
        <f t="shared" si="99"/>
        <v/>
      </c>
      <c r="BF141" s="135" t="str">
        <f t="shared" si="100"/>
        <v/>
      </c>
      <c r="BG141" s="138" t="str">
        <f t="shared" si="101"/>
        <v/>
      </c>
      <c r="BH141" s="13" t="str">
        <f t="shared" si="102"/>
        <v/>
      </c>
      <c r="BI141" s="13" t="str">
        <f t="shared" si="104"/>
        <v/>
      </c>
      <c r="BJ141" s="13" t="str">
        <f t="shared" si="103"/>
        <v/>
      </c>
      <c r="BK141" s="13" t="str">
        <f t="shared" si="80"/>
        <v/>
      </c>
      <c r="BL141" s="13" t="str">
        <f t="shared" si="81"/>
        <v/>
      </c>
      <c r="BM141" t="str">
        <f>'CBB ESPN'!BC141</f>
        <v/>
      </c>
      <c r="BN141" t="str">
        <f>'CBB ESPN'!BA141</f>
        <v/>
      </c>
      <c r="BO141" t="str">
        <f>'CBB ESPN'!BB141</f>
        <v/>
      </c>
    </row>
    <row r="142" spans="1:67">
      <c r="A142" t="str">
        <f>'CBB ESPN'!M142</f>
        <v>IUPUI</v>
      </c>
      <c r="B142" t="s">
        <v>625</v>
      </c>
      <c r="C142">
        <v>190</v>
      </c>
      <c r="E142">
        <f>IF(ISERROR(INDEX($B$4:$B$999,MATCH('CBB ESPN'!S141,'CBB Games'!$A$4:$A$999,0)))*1=1,"",INDEX('CBB Games'!$B$4:$B$999,MATCH('CBB ESPN'!S141,'CBB Games'!$A$4:$A$999,0)))</f>
        <v>0</v>
      </c>
      <c r="F142">
        <f>IF(ISERROR(INDEX($B$4:$B$999,MATCH('CBB ESPN'!T141,'CBB Games'!$A$4:$A$999,0)))*1=1,"",INDEX('CBB Games'!$B$4:$B$999,MATCH('CBB ESPN'!T141,'CBB Games'!$A$4:$A$999,0)))</f>
        <v>0</v>
      </c>
      <c r="G142" t="s">
        <v>62</v>
      </c>
      <c r="H142">
        <f>IF(ISERROR(INDEX($C$4:$C$999,MATCH('CBB ESPN'!S141,'CBB Games'!$A$4:$A$999,0)))*1=1,"",INDEX('CBB Games'!$C$4:$C$999,MATCH('CBB ESPN'!S141,'CBB Games'!$A$4:$A$999,0)))</f>
        <v>0</v>
      </c>
      <c r="I142">
        <f>IF(ISERROR(INDEX($C$4:$C$999,MATCH('CBB ESPN'!T141,'CBB Games'!$A$4:$A$999,0)))*1=1,"",INDEX('CBB Games'!$C$4:$C$999,MATCH('CBB ESPN'!T141,'CBB Games'!$A$4:$A$999,0)))</f>
        <v>0</v>
      </c>
      <c r="K142">
        <f>IF('CBB ESPN'!$AA141="Flip",'CBB Games'!F142,'CBB Games'!E142)</f>
        <v>0</v>
      </c>
      <c r="L142">
        <f>IF('CBB ESPN'!$AA141="Flip",'CBB Games'!E142,'CBB Games'!F142)</f>
        <v>0</v>
      </c>
      <c r="N142">
        <f>IF('CBB ESPN'!$AA141="Flip",'CBB Games'!I142,'CBB Games'!H142)</f>
        <v>0</v>
      </c>
      <c r="O142">
        <f>IF('CBB ESPN'!$AA141="Flip",'CBB Games'!H142,'CBB Games'!I142)</f>
        <v>0</v>
      </c>
      <c r="Q142" t="str">
        <f t="shared" si="82"/>
        <v>0 v 0</v>
      </c>
      <c r="S142" t="str">
        <f t="shared" si="83"/>
        <v>0 v 0</v>
      </c>
      <c r="T142" s="13" t="s">
        <v>62</v>
      </c>
      <c r="V142" s="136" t="str">
        <f>IF(ISNUMBER(SEARCH('CBB Games'!$V$3,'CBB ESPN'!Y141)),"InPlay","")</f>
        <v/>
      </c>
      <c r="W142" s="13" t="str">
        <f>IF($V142="","",'CBB ESPN'!Z141)</f>
        <v/>
      </c>
      <c r="X142" s="135" t="str">
        <f>IF('CBB ESPN'!$Y141="Y",'CBB ESPN'!U141,"")</f>
        <v/>
      </c>
      <c r="Y142" s="137" t="str">
        <f>IF('CBB ESPN'!$Y141="Y",'CBB Games'!Q142,"")</f>
        <v/>
      </c>
      <c r="Z142" s="13" t="str">
        <f t="shared" si="69"/>
        <v/>
      </c>
      <c r="AA142" s="13" t="str">
        <f>IF('CBB ESPN'!$Y141="Y",'CBB Games'!S142,"")</f>
        <v/>
      </c>
      <c r="AB142" s="13" t="str">
        <f t="shared" si="70"/>
        <v/>
      </c>
      <c r="AD142" s="13" t="str">
        <f t="shared" si="84"/>
        <v/>
      </c>
      <c r="AE142" s="13" t="str">
        <f t="shared" si="85"/>
        <v/>
      </c>
      <c r="AF142" s="135" t="str">
        <f t="shared" si="86"/>
        <v/>
      </c>
      <c r="AG142" s="137" t="str">
        <f t="shared" si="87"/>
        <v/>
      </c>
      <c r="AH142" s="13" t="str">
        <f t="shared" si="88"/>
        <v/>
      </c>
      <c r="AI142" s="13" t="str">
        <f t="shared" si="89"/>
        <v/>
      </c>
      <c r="AJ142" s="13" t="str">
        <f t="shared" si="90"/>
        <v/>
      </c>
      <c r="AK142" s="13" t="str">
        <f t="shared" si="76"/>
        <v/>
      </c>
      <c r="AL142" s="13" t="str">
        <f t="shared" si="77"/>
        <v/>
      </c>
      <c r="AM142" t="str">
        <f>'CBB ESPN'!AM142</f>
        <v/>
      </c>
      <c r="AN142" t="str">
        <f>'CBB ESPN'!AK142</f>
        <v/>
      </c>
      <c r="AO142" t="str">
        <f>'CBB ESPN'!AL142</f>
        <v/>
      </c>
      <c r="AQ142" s="13" t="str">
        <f t="shared" si="91"/>
        <v/>
      </c>
      <c r="AR142" s="13" t="str">
        <f t="shared" si="92"/>
        <v/>
      </c>
      <c r="AS142" s="135" t="str">
        <f t="shared" si="93"/>
        <v/>
      </c>
      <c r="AT142" s="138" t="str">
        <f t="shared" si="94"/>
        <v/>
      </c>
      <c r="AU142" s="13" t="str">
        <f t="shared" si="95"/>
        <v/>
      </c>
      <c r="AV142" s="13" t="str">
        <f t="shared" si="96"/>
        <v/>
      </c>
      <c r="AW142" s="13" t="str">
        <f t="shared" si="97"/>
        <v/>
      </c>
      <c r="AX142" s="13" t="str">
        <f t="shared" si="78"/>
        <v/>
      </c>
      <c r="AY142" s="13" t="str">
        <f t="shared" si="79"/>
        <v/>
      </c>
      <c r="AZ142" t="str">
        <f>'CBB ESPN'!AU142</f>
        <v/>
      </c>
      <c r="BA142" t="str">
        <f>'CBB ESPN'!AS142</f>
        <v/>
      </c>
      <c r="BB142" t="str">
        <f>'CBB ESPN'!AT142</f>
        <v/>
      </c>
      <c r="BD142" s="13" t="str">
        <f t="shared" si="98"/>
        <v/>
      </c>
      <c r="BE142" s="13" t="str">
        <f t="shared" si="99"/>
        <v/>
      </c>
      <c r="BF142" s="135" t="str">
        <f t="shared" si="100"/>
        <v/>
      </c>
      <c r="BG142" s="138" t="str">
        <f t="shared" si="101"/>
        <v/>
      </c>
      <c r="BH142" s="13" t="str">
        <f t="shared" si="102"/>
        <v/>
      </c>
      <c r="BI142" s="13" t="str">
        <f t="shared" si="104"/>
        <v/>
      </c>
      <c r="BJ142" s="13" t="str">
        <f t="shared" si="103"/>
        <v/>
      </c>
      <c r="BK142" s="13" t="str">
        <f t="shared" si="80"/>
        <v/>
      </c>
      <c r="BL142" s="13" t="str">
        <f t="shared" si="81"/>
        <v/>
      </c>
      <c r="BM142" t="str">
        <f>'CBB ESPN'!BC142</f>
        <v/>
      </c>
      <c r="BN142" t="str">
        <f>'CBB ESPN'!BA142</f>
        <v/>
      </c>
      <c r="BO142" t="str">
        <f>'CBB ESPN'!BB142</f>
        <v/>
      </c>
    </row>
    <row r="143" spans="1:67">
      <c r="A143" t="str">
        <f>'CBB ESPN'!M143</f>
        <v>Jackson State</v>
      </c>
      <c r="B143" t="s">
        <v>1017</v>
      </c>
      <c r="C143">
        <v>201</v>
      </c>
      <c r="E143">
        <f>IF(ISERROR(INDEX($B$4:$B$999,MATCH('CBB ESPN'!S142,'CBB Games'!$A$4:$A$999,0)))*1=1,"",INDEX('CBB Games'!$B$4:$B$999,MATCH('CBB ESPN'!S142,'CBB Games'!$A$4:$A$999,0)))</f>
        <v>0</v>
      </c>
      <c r="F143">
        <f>IF(ISERROR(INDEX($B$4:$B$999,MATCH('CBB ESPN'!T142,'CBB Games'!$A$4:$A$999,0)))*1=1,"",INDEX('CBB Games'!$B$4:$B$999,MATCH('CBB ESPN'!T142,'CBB Games'!$A$4:$A$999,0)))</f>
        <v>0</v>
      </c>
      <c r="G143" t="s">
        <v>62</v>
      </c>
      <c r="H143">
        <f>IF(ISERROR(INDEX($C$4:$C$999,MATCH('CBB ESPN'!S142,'CBB Games'!$A$4:$A$999,0)))*1=1,"",INDEX('CBB Games'!$C$4:$C$999,MATCH('CBB ESPN'!S142,'CBB Games'!$A$4:$A$999,0)))</f>
        <v>0</v>
      </c>
      <c r="I143">
        <f>IF(ISERROR(INDEX($C$4:$C$999,MATCH('CBB ESPN'!T142,'CBB Games'!$A$4:$A$999,0)))*1=1,"",INDEX('CBB Games'!$C$4:$C$999,MATCH('CBB ESPN'!T142,'CBB Games'!$A$4:$A$999,0)))</f>
        <v>0</v>
      </c>
      <c r="K143">
        <f>IF('CBB ESPN'!$AA142="Flip",'CBB Games'!F143,'CBB Games'!E143)</f>
        <v>0</v>
      </c>
      <c r="L143">
        <f>IF('CBB ESPN'!$AA142="Flip",'CBB Games'!E143,'CBB Games'!F143)</f>
        <v>0</v>
      </c>
      <c r="N143">
        <f>IF('CBB ESPN'!$AA142="Flip",'CBB Games'!I143,'CBB Games'!H143)</f>
        <v>0</v>
      </c>
      <c r="O143">
        <f>IF('CBB ESPN'!$AA142="Flip",'CBB Games'!H143,'CBB Games'!I143)</f>
        <v>0</v>
      </c>
      <c r="Q143" t="str">
        <f t="shared" si="82"/>
        <v>0 v 0</v>
      </c>
      <c r="S143" t="str">
        <f t="shared" si="83"/>
        <v>0 v 0</v>
      </c>
      <c r="T143" s="13" t="s">
        <v>62</v>
      </c>
      <c r="V143" s="136" t="str">
        <f>IF(ISNUMBER(SEARCH('CBB Games'!$V$3,'CBB ESPN'!Y142)),"InPlay","")</f>
        <v/>
      </c>
      <c r="W143" s="13" t="str">
        <f>IF($V143="","",'CBB ESPN'!Z142)</f>
        <v/>
      </c>
      <c r="X143" s="135" t="str">
        <f>IF('CBB ESPN'!$Y142="Y",'CBB ESPN'!U142,"")</f>
        <v/>
      </c>
      <c r="Y143" s="137" t="str">
        <f>IF('CBB ESPN'!$Y142="Y",'CBB Games'!Q143,"")</f>
        <v/>
      </c>
      <c r="Z143" s="13" t="str">
        <f t="shared" ref="Z143:Z200" si="105">IF(V143="","",$Z$3)</f>
        <v/>
      </c>
      <c r="AA143" s="13" t="str">
        <f>IF('CBB ESPN'!$Y142="Y",'CBB Games'!S143,"")</f>
        <v/>
      </c>
      <c r="AB143" s="13" t="str">
        <f t="shared" ref="AB143:AB200" si="106">IF(V143="","",$AB$2)</f>
        <v/>
      </c>
      <c r="AD143" s="13" t="str">
        <f t="shared" si="84"/>
        <v/>
      </c>
      <c r="AE143" s="13" t="str">
        <f t="shared" si="85"/>
        <v/>
      </c>
      <c r="AF143" s="135" t="str">
        <f t="shared" si="86"/>
        <v/>
      </c>
      <c r="AG143" s="137" t="str">
        <f t="shared" si="87"/>
        <v/>
      </c>
      <c r="AH143" s="13" t="str">
        <f t="shared" si="88"/>
        <v/>
      </c>
      <c r="AI143" s="13" t="str">
        <f t="shared" si="89"/>
        <v/>
      </c>
      <c r="AJ143" s="13" t="str">
        <f t="shared" si="90"/>
        <v/>
      </c>
      <c r="AK143" s="13" t="str">
        <f t="shared" si="76"/>
        <v/>
      </c>
      <c r="AL143" s="13" t="str">
        <f t="shared" si="77"/>
        <v/>
      </c>
      <c r="AM143" t="str">
        <f>'CBB ESPN'!AM143</f>
        <v/>
      </c>
      <c r="AN143" t="str">
        <f>'CBB ESPN'!AK143</f>
        <v/>
      </c>
      <c r="AO143" t="str">
        <f>'CBB ESPN'!AL143</f>
        <v/>
      </c>
      <c r="AQ143" s="13" t="str">
        <f t="shared" si="91"/>
        <v/>
      </c>
      <c r="AR143" s="13" t="str">
        <f t="shared" si="92"/>
        <v/>
      </c>
      <c r="AS143" s="135" t="str">
        <f t="shared" si="93"/>
        <v/>
      </c>
      <c r="AT143" s="138" t="str">
        <f t="shared" si="94"/>
        <v/>
      </c>
      <c r="AU143" s="13" t="str">
        <f t="shared" si="95"/>
        <v/>
      </c>
      <c r="AV143" s="13" t="str">
        <f t="shared" si="96"/>
        <v/>
      </c>
      <c r="AW143" s="13" t="str">
        <f t="shared" si="97"/>
        <v/>
      </c>
      <c r="AX143" s="13" t="str">
        <f t="shared" si="78"/>
        <v/>
      </c>
      <c r="AY143" s="13" t="str">
        <f t="shared" si="79"/>
        <v/>
      </c>
      <c r="AZ143" t="str">
        <f>'CBB ESPN'!AU143</f>
        <v/>
      </c>
      <c r="BA143" t="str">
        <f>'CBB ESPN'!AS143</f>
        <v/>
      </c>
      <c r="BB143" t="str">
        <f>'CBB ESPN'!AT143</f>
        <v/>
      </c>
      <c r="BD143" s="13" t="str">
        <f t="shared" si="98"/>
        <v/>
      </c>
      <c r="BE143" s="13" t="str">
        <f t="shared" si="99"/>
        <v/>
      </c>
      <c r="BF143" s="135" t="str">
        <f t="shared" si="100"/>
        <v/>
      </c>
      <c r="BG143" s="138" t="str">
        <f t="shared" si="101"/>
        <v/>
      </c>
      <c r="BH143" s="13" t="str">
        <f t="shared" si="102"/>
        <v/>
      </c>
      <c r="BI143" s="13" t="str">
        <f t="shared" si="104"/>
        <v/>
      </c>
      <c r="BJ143" s="13" t="str">
        <f t="shared" si="103"/>
        <v/>
      </c>
      <c r="BK143" s="13" t="str">
        <f t="shared" si="80"/>
        <v/>
      </c>
      <c r="BL143" s="13" t="str">
        <f t="shared" si="81"/>
        <v/>
      </c>
      <c r="BM143" t="str">
        <f>'CBB ESPN'!BC143</f>
        <v/>
      </c>
      <c r="BN143" t="str">
        <f>'CBB ESPN'!BA143</f>
        <v/>
      </c>
      <c r="BO143" t="str">
        <f>'CBB ESPN'!BB143</f>
        <v/>
      </c>
    </row>
    <row r="144" spans="1:67">
      <c r="A144" t="str">
        <f>'CBB ESPN'!M144</f>
        <v>Jacksonville</v>
      </c>
      <c r="B144" t="s">
        <v>204</v>
      </c>
      <c r="C144">
        <v>202</v>
      </c>
      <c r="E144">
        <f>IF(ISERROR(INDEX($B$4:$B$999,MATCH('CBB ESPN'!S143,'CBB Games'!$A$4:$A$999,0)))*1=1,"",INDEX('CBB Games'!$B$4:$B$999,MATCH('CBB ESPN'!S143,'CBB Games'!$A$4:$A$999,0)))</f>
        <v>0</v>
      </c>
      <c r="F144">
        <f>IF(ISERROR(INDEX($B$4:$B$999,MATCH('CBB ESPN'!T143,'CBB Games'!$A$4:$A$999,0)))*1=1,"",INDEX('CBB Games'!$B$4:$B$999,MATCH('CBB ESPN'!T143,'CBB Games'!$A$4:$A$999,0)))</f>
        <v>0</v>
      </c>
      <c r="G144" t="s">
        <v>62</v>
      </c>
      <c r="H144">
        <f>IF(ISERROR(INDEX($C$4:$C$999,MATCH('CBB ESPN'!S143,'CBB Games'!$A$4:$A$999,0)))*1=1,"",INDEX('CBB Games'!$C$4:$C$999,MATCH('CBB ESPN'!S143,'CBB Games'!$A$4:$A$999,0)))</f>
        <v>0</v>
      </c>
      <c r="I144">
        <f>IF(ISERROR(INDEX($C$4:$C$999,MATCH('CBB ESPN'!T143,'CBB Games'!$A$4:$A$999,0)))*1=1,"",INDEX('CBB Games'!$C$4:$C$999,MATCH('CBB ESPN'!T143,'CBB Games'!$A$4:$A$999,0)))</f>
        <v>0</v>
      </c>
      <c r="K144">
        <f>IF('CBB ESPN'!$AA143="Flip",'CBB Games'!F144,'CBB Games'!E144)</f>
        <v>0</v>
      </c>
      <c r="L144">
        <f>IF('CBB ESPN'!$AA143="Flip",'CBB Games'!E144,'CBB Games'!F144)</f>
        <v>0</v>
      </c>
      <c r="N144">
        <f>IF('CBB ESPN'!$AA143="Flip",'CBB Games'!I144,'CBB Games'!H144)</f>
        <v>0</v>
      </c>
      <c r="O144">
        <f>IF('CBB ESPN'!$AA143="Flip",'CBB Games'!H144,'CBB Games'!I144)</f>
        <v>0</v>
      </c>
      <c r="Q144" t="str">
        <f t="shared" si="82"/>
        <v>0 v 0</v>
      </c>
      <c r="S144" t="str">
        <f t="shared" si="83"/>
        <v>0 v 0</v>
      </c>
      <c r="T144" s="13" t="s">
        <v>62</v>
      </c>
      <c r="V144" s="136" t="str">
        <f>IF(ISNUMBER(SEARCH('CBB Games'!$V$3,'CBB ESPN'!Y143)),"InPlay","")</f>
        <v/>
      </c>
      <c r="W144" s="13" t="str">
        <f>IF($V144="","",'CBB ESPN'!Z143)</f>
        <v/>
      </c>
      <c r="X144" s="135" t="str">
        <f>IF('CBB ESPN'!$Y143="Y",'CBB ESPN'!U143,"")</f>
        <v/>
      </c>
      <c r="Y144" s="137" t="str">
        <f>IF('CBB ESPN'!$Y143="Y",'CBB Games'!Q144,"")</f>
        <v/>
      </c>
      <c r="Z144" s="13" t="str">
        <f t="shared" si="105"/>
        <v/>
      </c>
      <c r="AA144" s="13" t="str">
        <f>IF('CBB ESPN'!$Y143="Y",'CBB Games'!S144,"")</f>
        <v/>
      </c>
      <c r="AB144" s="13" t="str">
        <f t="shared" si="106"/>
        <v/>
      </c>
      <c r="AD144" s="13" t="str">
        <f t="shared" si="84"/>
        <v/>
      </c>
      <c r="AE144" s="13" t="str">
        <f t="shared" si="85"/>
        <v/>
      </c>
      <c r="AF144" s="135" t="str">
        <f t="shared" si="86"/>
        <v/>
      </c>
      <c r="AG144" s="137" t="str">
        <f t="shared" si="87"/>
        <v/>
      </c>
      <c r="AH144" s="13" t="str">
        <f t="shared" si="88"/>
        <v/>
      </c>
      <c r="AI144" s="13" t="str">
        <f t="shared" si="89"/>
        <v/>
      </c>
      <c r="AJ144" s="13" t="str">
        <f t="shared" si="90"/>
        <v/>
      </c>
      <c r="AK144" s="13" t="str">
        <f t="shared" si="76"/>
        <v/>
      </c>
      <c r="AL144" s="13" t="str">
        <f t="shared" si="77"/>
        <v/>
      </c>
      <c r="AM144" t="str">
        <f>'CBB ESPN'!AM144</f>
        <v/>
      </c>
      <c r="AN144" t="str">
        <f>'CBB ESPN'!AK144</f>
        <v/>
      </c>
      <c r="AO144" t="str">
        <f>'CBB ESPN'!AL144</f>
        <v/>
      </c>
      <c r="AQ144" s="13" t="str">
        <f t="shared" si="91"/>
        <v/>
      </c>
      <c r="AR144" s="13" t="str">
        <f t="shared" si="92"/>
        <v/>
      </c>
      <c r="AS144" s="135" t="str">
        <f t="shared" si="93"/>
        <v/>
      </c>
      <c r="AT144" s="138" t="str">
        <f t="shared" si="94"/>
        <v/>
      </c>
      <c r="AU144" s="13" t="str">
        <f t="shared" si="95"/>
        <v/>
      </c>
      <c r="AV144" s="13" t="str">
        <f t="shared" si="96"/>
        <v/>
      </c>
      <c r="AW144" s="13" t="str">
        <f t="shared" si="97"/>
        <v/>
      </c>
      <c r="AX144" s="13" t="str">
        <f t="shared" si="78"/>
        <v/>
      </c>
      <c r="AY144" s="13" t="str">
        <f t="shared" si="79"/>
        <v/>
      </c>
      <c r="AZ144" t="str">
        <f>'CBB ESPN'!AU144</f>
        <v/>
      </c>
      <c r="BA144" t="str">
        <f>'CBB ESPN'!AS144</f>
        <v/>
      </c>
      <c r="BB144" t="str">
        <f>'CBB ESPN'!AT144</f>
        <v/>
      </c>
      <c r="BD144" s="13" t="str">
        <f t="shared" si="98"/>
        <v/>
      </c>
      <c r="BE144" s="13" t="str">
        <f t="shared" si="99"/>
        <v/>
      </c>
      <c r="BF144" s="135" t="str">
        <f t="shared" si="100"/>
        <v/>
      </c>
      <c r="BG144" s="138" t="str">
        <f t="shared" si="101"/>
        <v/>
      </c>
      <c r="BH144" s="13" t="str">
        <f t="shared" si="102"/>
        <v/>
      </c>
      <c r="BI144" s="13" t="str">
        <f t="shared" si="104"/>
        <v/>
      </c>
      <c r="BJ144" s="13" t="str">
        <f t="shared" si="103"/>
        <v/>
      </c>
      <c r="BK144" s="13" t="str">
        <f t="shared" si="80"/>
        <v/>
      </c>
      <c r="BL144" s="13" t="str">
        <f t="shared" si="81"/>
        <v/>
      </c>
      <c r="BM144" t="str">
        <f>'CBB ESPN'!BC144</f>
        <v/>
      </c>
      <c r="BN144" t="str">
        <f>'CBB ESPN'!BA144</f>
        <v/>
      </c>
      <c r="BO144" t="str">
        <f>'CBB ESPN'!BB144</f>
        <v/>
      </c>
    </row>
    <row r="145" spans="1:67">
      <c r="A145" t="str">
        <f>'CBB ESPN'!M145</f>
        <v>Jacksonville State</v>
      </c>
      <c r="B145" t="s">
        <v>543</v>
      </c>
      <c r="C145">
        <v>203</v>
      </c>
      <c r="E145">
        <f>IF(ISERROR(INDEX($B$4:$B$999,MATCH('CBB ESPN'!S144,'CBB Games'!$A$4:$A$999,0)))*1=1,"",INDEX('CBB Games'!$B$4:$B$999,MATCH('CBB ESPN'!S144,'CBB Games'!$A$4:$A$999,0)))</f>
        <v>0</v>
      </c>
      <c r="F145">
        <f>IF(ISERROR(INDEX($B$4:$B$999,MATCH('CBB ESPN'!T144,'CBB Games'!$A$4:$A$999,0)))*1=1,"",INDEX('CBB Games'!$B$4:$B$999,MATCH('CBB ESPN'!T144,'CBB Games'!$A$4:$A$999,0)))</f>
        <v>0</v>
      </c>
      <c r="G145" t="s">
        <v>62</v>
      </c>
      <c r="H145">
        <f>IF(ISERROR(INDEX($C$4:$C$999,MATCH('CBB ESPN'!S144,'CBB Games'!$A$4:$A$999,0)))*1=1,"",INDEX('CBB Games'!$C$4:$C$999,MATCH('CBB ESPN'!S144,'CBB Games'!$A$4:$A$999,0)))</f>
        <v>0</v>
      </c>
      <c r="I145">
        <f>IF(ISERROR(INDEX($C$4:$C$999,MATCH('CBB ESPN'!T144,'CBB Games'!$A$4:$A$999,0)))*1=1,"",INDEX('CBB Games'!$C$4:$C$999,MATCH('CBB ESPN'!T144,'CBB Games'!$A$4:$A$999,0)))</f>
        <v>0</v>
      </c>
      <c r="K145">
        <f>IF('CBB ESPN'!$AA144="Flip",'CBB Games'!F145,'CBB Games'!E145)</f>
        <v>0</v>
      </c>
      <c r="L145">
        <f>IF('CBB ESPN'!$AA144="Flip",'CBB Games'!E145,'CBB Games'!F145)</f>
        <v>0</v>
      </c>
      <c r="N145">
        <f>IF('CBB ESPN'!$AA144="Flip",'CBB Games'!I145,'CBB Games'!H145)</f>
        <v>0</v>
      </c>
      <c r="O145">
        <f>IF('CBB ESPN'!$AA144="Flip",'CBB Games'!H145,'CBB Games'!I145)</f>
        <v>0</v>
      </c>
      <c r="Q145" t="str">
        <f t="shared" si="82"/>
        <v>0 v 0</v>
      </c>
      <c r="S145" t="str">
        <f t="shared" si="83"/>
        <v>0 v 0</v>
      </c>
      <c r="T145" s="13" t="s">
        <v>62</v>
      </c>
      <c r="V145" s="136" t="str">
        <f>IF(ISNUMBER(SEARCH('CBB Games'!$V$3,'CBB ESPN'!Y144)),"InPlay","")</f>
        <v/>
      </c>
      <c r="W145" s="13" t="str">
        <f>IF($V145="","",'CBB ESPN'!Z144)</f>
        <v/>
      </c>
      <c r="X145" s="135" t="str">
        <f>IF('CBB ESPN'!$Y144="Y",'CBB ESPN'!U144,"")</f>
        <v/>
      </c>
      <c r="Y145" s="137" t="str">
        <f>IF('CBB ESPN'!$Y144="Y",'CBB Games'!Q145,"")</f>
        <v/>
      </c>
      <c r="Z145" s="13" t="str">
        <f t="shared" si="105"/>
        <v/>
      </c>
      <c r="AA145" s="13" t="str">
        <f>IF('CBB ESPN'!$Y144="Y",'CBB Games'!S145,"")</f>
        <v/>
      </c>
      <c r="AB145" s="13" t="str">
        <f t="shared" si="106"/>
        <v/>
      </c>
      <c r="AD145" s="13" t="str">
        <f t="shared" si="84"/>
        <v/>
      </c>
      <c r="AE145" s="13" t="str">
        <f t="shared" si="85"/>
        <v/>
      </c>
      <c r="AF145" s="135" t="str">
        <f t="shared" si="86"/>
        <v/>
      </c>
      <c r="AG145" s="137" t="str">
        <f t="shared" si="87"/>
        <v/>
      </c>
      <c r="AH145" s="13" t="str">
        <f t="shared" si="88"/>
        <v/>
      </c>
      <c r="AI145" s="13" t="str">
        <f t="shared" si="89"/>
        <v/>
      </c>
      <c r="AJ145" s="13" t="str">
        <f t="shared" si="90"/>
        <v/>
      </c>
      <c r="AK145" s="13" t="str">
        <f t="shared" si="76"/>
        <v/>
      </c>
      <c r="AL145" s="13" t="str">
        <f t="shared" si="77"/>
        <v/>
      </c>
      <c r="AM145" t="str">
        <f>'CBB ESPN'!AM145</f>
        <v/>
      </c>
      <c r="AN145" t="str">
        <f>'CBB ESPN'!AK145</f>
        <v/>
      </c>
      <c r="AO145" t="str">
        <f>'CBB ESPN'!AL145</f>
        <v/>
      </c>
      <c r="AQ145" s="13" t="str">
        <f t="shared" si="91"/>
        <v/>
      </c>
      <c r="AR145" s="13" t="str">
        <f t="shared" si="92"/>
        <v/>
      </c>
      <c r="AS145" s="135" t="str">
        <f t="shared" si="93"/>
        <v/>
      </c>
      <c r="AT145" s="138" t="str">
        <f t="shared" si="94"/>
        <v/>
      </c>
      <c r="AU145" s="13" t="str">
        <f t="shared" si="95"/>
        <v/>
      </c>
      <c r="AV145" s="13" t="str">
        <f t="shared" si="96"/>
        <v/>
      </c>
      <c r="AW145" s="13" t="str">
        <f t="shared" si="97"/>
        <v/>
      </c>
      <c r="AX145" s="13" t="str">
        <f t="shared" si="78"/>
        <v/>
      </c>
      <c r="AY145" s="13" t="str">
        <f t="shared" si="79"/>
        <v/>
      </c>
      <c r="AZ145" t="str">
        <f>'CBB ESPN'!AU145</f>
        <v/>
      </c>
      <c r="BA145" t="str">
        <f>'CBB ESPN'!AS145</f>
        <v/>
      </c>
      <c r="BB145" t="str">
        <f>'CBB ESPN'!AT145</f>
        <v/>
      </c>
      <c r="BD145" s="13" t="str">
        <f t="shared" si="98"/>
        <v/>
      </c>
      <c r="BE145" s="13" t="str">
        <f t="shared" si="99"/>
        <v/>
      </c>
      <c r="BF145" s="135" t="str">
        <f t="shared" si="100"/>
        <v/>
      </c>
      <c r="BG145" s="138" t="str">
        <f t="shared" si="101"/>
        <v/>
      </c>
      <c r="BH145" s="13" t="str">
        <f t="shared" si="102"/>
        <v/>
      </c>
      <c r="BI145" s="13" t="str">
        <f t="shared" si="104"/>
        <v/>
      </c>
      <c r="BJ145" s="13" t="str">
        <f t="shared" si="103"/>
        <v/>
      </c>
      <c r="BK145" s="13" t="str">
        <f t="shared" si="80"/>
        <v/>
      </c>
      <c r="BL145" s="13" t="str">
        <f t="shared" si="81"/>
        <v/>
      </c>
      <c r="BM145" t="str">
        <f>'CBB ESPN'!BC145</f>
        <v/>
      </c>
      <c r="BN145" t="str">
        <f>'CBB ESPN'!BA145</f>
        <v/>
      </c>
      <c r="BO145" t="str">
        <f>'CBB ESPN'!BB145</f>
        <v/>
      </c>
    </row>
    <row r="146" spans="1:67">
      <c r="A146" t="str">
        <f>'CBB ESPN'!M146</f>
        <v>James Madison</v>
      </c>
      <c r="B146" t="s">
        <v>950</v>
      </c>
      <c r="C146">
        <v>200</v>
      </c>
      <c r="E146">
        <f>IF(ISERROR(INDEX($B$4:$B$999,MATCH('CBB ESPN'!S145,'CBB Games'!$A$4:$A$999,0)))*1=1,"",INDEX('CBB Games'!$B$4:$B$999,MATCH('CBB ESPN'!S145,'CBB Games'!$A$4:$A$999,0)))</f>
        <v>0</v>
      </c>
      <c r="F146">
        <f>IF(ISERROR(INDEX($B$4:$B$999,MATCH('CBB ESPN'!T145,'CBB Games'!$A$4:$A$999,0)))*1=1,"",INDEX('CBB Games'!$B$4:$B$999,MATCH('CBB ESPN'!T145,'CBB Games'!$A$4:$A$999,0)))</f>
        <v>0</v>
      </c>
      <c r="G146" t="s">
        <v>62</v>
      </c>
      <c r="H146">
        <f>IF(ISERROR(INDEX($C$4:$C$999,MATCH('CBB ESPN'!S145,'CBB Games'!$A$4:$A$999,0)))*1=1,"",INDEX('CBB Games'!$C$4:$C$999,MATCH('CBB ESPN'!S145,'CBB Games'!$A$4:$A$999,0)))</f>
        <v>0</v>
      </c>
      <c r="I146">
        <f>IF(ISERROR(INDEX($C$4:$C$999,MATCH('CBB ESPN'!T145,'CBB Games'!$A$4:$A$999,0)))*1=1,"",INDEX('CBB Games'!$C$4:$C$999,MATCH('CBB ESPN'!T145,'CBB Games'!$A$4:$A$999,0)))</f>
        <v>0</v>
      </c>
      <c r="K146">
        <f>IF('CBB ESPN'!$AA145="Flip",'CBB Games'!F146,'CBB Games'!E146)</f>
        <v>0</v>
      </c>
      <c r="L146">
        <f>IF('CBB ESPN'!$AA145="Flip",'CBB Games'!E146,'CBB Games'!F146)</f>
        <v>0</v>
      </c>
      <c r="N146">
        <f>IF('CBB ESPN'!$AA145="Flip",'CBB Games'!I146,'CBB Games'!H146)</f>
        <v>0</v>
      </c>
      <c r="O146">
        <f>IF('CBB ESPN'!$AA145="Flip",'CBB Games'!H146,'CBB Games'!I146)</f>
        <v>0</v>
      </c>
      <c r="Q146" t="str">
        <f t="shared" si="82"/>
        <v>0 v 0</v>
      </c>
      <c r="S146" t="str">
        <f t="shared" si="83"/>
        <v>0 v 0</v>
      </c>
      <c r="T146" s="13" t="s">
        <v>62</v>
      </c>
      <c r="V146" s="136" t="str">
        <f>IF(ISNUMBER(SEARCH('CBB Games'!$V$3,'CBB ESPN'!Y145)),"InPlay","")</f>
        <v/>
      </c>
      <c r="W146" s="13" t="str">
        <f>IF($V146="","",'CBB ESPN'!Z145)</f>
        <v/>
      </c>
      <c r="X146" s="135" t="str">
        <f>IF('CBB ESPN'!$Y145="Y",'CBB ESPN'!U145,"")</f>
        <v/>
      </c>
      <c r="Y146" s="137" t="str">
        <f>IF('CBB ESPN'!$Y145="Y",'CBB Games'!Q146,"")</f>
        <v/>
      </c>
      <c r="Z146" s="13" t="str">
        <f t="shared" si="105"/>
        <v/>
      </c>
      <c r="AA146" s="13" t="str">
        <f>IF('CBB ESPN'!$Y145="Y",'CBB Games'!S146,"")</f>
        <v/>
      </c>
      <c r="AB146" s="13" t="str">
        <f t="shared" si="106"/>
        <v/>
      </c>
      <c r="AD146" s="13" t="str">
        <f t="shared" si="84"/>
        <v/>
      </c>
      <c r="AE146" s="13" t="str">
        <f t="shared" si="85"/>
        <v/>
      </c>
      <c r="AF146" s="135" t="str">
        <f t="shared" si="86"/>
        <v/>
      </c>
      <c r="AG146" s="137" t="str">
        <f t="shared" si="87"/>
        <v/>
      </c>
      <c r="AH146" s="13" t="str">
        <f t="shared" si="88"/>
        <v/>
      </c>
      <c r="AI146" s="13" t="str">
        <f t="shared" si="89"/>
        <v/>
      </c>
      <c r="AJ146" s="13" t="str">
        <f t="shared" si="90"/>
        <v/>
      </c>
      <c r="AK146" s="13" t="str">
        <f t="shared" si="76"/>
        <v/>
      </c>
      <c r="AL146" s="13" t="str">
        <f t="shared" si="77"/>
        <v/>
      </c>
      <c r="AM146" t="str">
        <f>'CBB ESPN'!AM146</f>
        <v/>
      </c>
      <c r="AN146" t="str">
        <f>'CBB ESPN'!AK146</f>
        <v/>
      </c>
      <c r="AO146" t="str">
        <f>'CBB ESPN'!AL146</f>
        <v/>
      </c>
      <c r="AQ146" s="13" t="str">
        <f t="shared" si="91"/>
        <v/>
      </c>
      <c r="AR146" s="13" t="str">
        <f t="shared" si="92"/>
        <v/>
      </c>
      <c r="AS146" s="135" t="str">
        <f t="shared" si="93"/>
        <v/>
      </c>
      <c r="AT146" s="138" t="str">
        <f t="shared" si="94"/>
        <v/>
      </c>
      <c r="AU146" s="13" t="str">
        <f t="shared" si="95"/>
        <v/>
      </c>
      <c r="AV146" s="13" t="str">
        <f t="shared" si="96"/>
        <v/>
      </c>
      <c r="AW146" s="13" t="str">
        <f t="shared" si="97"/>
        <v/>
      </c>
      <c r="AX146" s="13" t="str">
        <f t="shared" si="78"/>
        <v/>
      </c>
      <c r="AY146" s="13" t="str">
        <f t="shared" si="79"/>
        <v/>
      </c>
      <c r="AZ146" t="str">
        <f>'CBB ESPN'!AU146</f>
        <v/>
      </c>
      <c r="BA146" t="str">
        <f>'CBB ESPN'!AS146</f>
        <v/>
      </c>
      <c r="BB146" t="str">
        <f>'CBB ESPN'!AT146</f>
        <v/>
      </c>
      <c r="BD146" s="13" t="str">
        <f t="shared" si="98"/>
        <v/>
      </c>
      <c r="BE146" s="13" t="str">
        <f t="shared" si="99"/>
        <v/>
      </c>
      <c r="BF146" s="135" t="str">
        <f t="shared" si="100"/>
        <v/>
      </c>
      <c r="BG146" s="138" t="str">
        <f t="shared" si="101"/>
        <v/>
      </c>
      <c r="BH146" s="13" t="str">
        <f t="shared" si="102"/>
        <v/>
      </c>
      <c r="BI146" s="13" t="str">
        <f t="shared" si="104"/>
        <v/>
      </c>
      <c r="BJ146" s="13" t="str">
        <f t="shared" si="103"/>
        <v/>
      </c>
      <c r="BK146" s="13" t="str">
        <f t="shared" si="80"/>
        <v/>
      </c>
      <c r="BL146" s="13" t="str">
        <f t="shared" si="81"/>
        <v/>
      </c>
      <c r="BM146" t="str">
        <f>'CBB ESPN'!BC146</f>
        <v/>
      </c>
      <c r="BN146" t="str">
        <f>'CBB ESPN'!BA146</f>
        <v/>
      </c>
      <c r="BO146" t="str">
        <f>'CBB ESPN'!BB146</f>
        <v/>
      </c>
    </row>
    <row r="147" spans="1:67">
      <c r="A147" t="str">
        <f>'CBB ESPN'!M147</f>
        <v>Johns Hopkins</v>
      </c>
      <c r="B147" t="s">
        <v>1265</v>
      </c>
      <c r="C147">
        <v>964</v>
      </c>
      <c r="E147">
        <f>IF(ISERROR(INDEX($B$4:$B$999,MATCH('CBB ESPN'!S146,'CBB Games'!$A$4:$A$999,0)))*1=1,"",INDEX('CBB Games'!$B$4:$B$999,MATCH('CBB ESPN'!S146,'CBB Games'!$A$4:$A$999,0)))</f>
        <v>0</v>
      </c>
      <c r="F147">
        <f>IF(ISERROR(INDEX($B$4:$B$999,MATCH('CBB ESPN'!T146,'CBB Games'!$A$4:$A$999,0)))*1=1,"",INDEX('CBB Games'!$B$4:$B$999,MATCH('CBB ESPN'!T146,'CBB Games'!$A$4:$A$999,0)))</f>
        <v>0</v>
      </c>
      <c r="G147" t="s">
        <v>62</v>
      </c>
      <c r="H147">
        <f>IF(ISERROR(INDEX($C$4:$C$999,MATCH('CBB ESPN'!S146,'CBB Games'!$A$4:$A$999,0)))*1=1,"",INDEX('CBB Games'!$C$4:$C$999,MATCH('CBB ESPN'!S146,'CBB Games'!$A$4:$A$999,0)))</f>
        <v>0</v>
      </c>
      <c r="I147">
        <f>IF(ISERROR(INDEX($C$4:$C$999,MATCH('CBB ESPN'!T146,'CBB Games'!$A$4:$A$999,0)))*1=1,"",INDEX('CBB Games'!$C$4:$C$999,MATCH('CBB ESPN'!T146,'CBB Games'!$A$4:$A$999,0)))</f>
        <v>0</v>
      </c>
      <c r="K147">
        <f>IF('CBB ESPN'!$AA146="Flip",'CBB Games'!F147,'CBB Games'!E147)</f>
        <v>0</v>
      </c>
      <c r="L147">
        <f>IF('CBB ESPN'!$AA146="Flip",'CBB Games'!E147,'CBB Games'!F147)</f>
        <v>0</v>
      </c>
      <c r="N147">
        <f>IF('CBB ESPN'!$AA146="Flip",'CBB Games'!I147,'CBB Games'!H147)</f>
        <v>0</v>
      </c>
      <c r="O147">
        <f>IF('CBB ESPN'!$AA146="Flip",'CBB Games'!H147,'CBB Games'!I147)</f>
        <v>0</v>
      </c>
      <c r="Q147" t="str">
        <f t="shared" si="82"/>
        <v>0 v 0</v>
      </c>
      <c r="S147" t="str">
        <f t="shared" si="83"/>
        <v>0 v 0</v>
      </c>
      <c r="T147" s="13" t="s">
        <v>62</v>
      </c>
      <c r="V147" s="136" t="str">
        <f>IF(ISNUMBER(SEARCH('CBB Games'!$V$3,'CBB ESPN'!Y146)),"InPlay","")</f>
        <v/>
      </c>
      <c r="W147" s="13" t="str">
        <f>IF($V147="","",'CBB ESPN'!Z146)</f>
        <v/>
      </c>
      <c r="X147" s="135" t="str">
        <f>IF('CBB ESPN'!$Y146="Y",'CBB ESPN'!U146,"")</f>
        <v/>
      </c>
      <c r="Y147" s="137" t="str">
        <f>IF('CBB ESPN'!$Y146="Y",'CBB Games'!Q147,"")</f>
        <v/>
      </c>
      <c r="Z147" s="13" t="str">
        <f t="shared" si="105"/>
        <v/>
      </c>
      <c r="AA147" s="13" t="str">
        <f>IF('CBB ESPN'!$Y146="Y",'CBB Games'!S147,"")</f>
        <v/>
      </c>
      <c r="AB147" s="13" t="str">
        <f t="shared" si="106"/>
        <v/>
      </c>
      <c r="AD147" s="13" t="str">
        <f t="shared" si="84"/>
        <v/>
      </c>
      <c r="AE147" s="13" t="str">
        <f t="shared" si="85"/>
        <v/>
      </c>
      <c r="AF147" s="135" t="str">
        <f t="shared" si="86"/>
        <v/>
      </c>
      <c r="AG147" s="137" t="str">
        <f t="shared" si="87"/>
        <v/>
      </c>
      <c r="AH147" s="13" t="str">
        <f t="shared" si="88"/>
        <v/>
      </c>
      <c r="AI147" s="13" t="str">
        <f t="shared" si="89"/>
        <v/>
      </c>
      <c r="AJ147" s="13" t="str">
        <f t="shared" si="90"/>
        <v/>
      </c>
      <c r="AK147" s="13" t="str">
        <f t="shared" si="76"/>
        <v/>
      </c>
      <c r="AL147" s="13" t="str">
        <f t="shared" si="77"/>
        <v/>
      </c>
      <c r="AM147" t="str">
        <f>'CBB ESPN'!AM147</f>
        <v/>
      </c>
      <c r="AN147" t="str">
        <f>'CBB ESPN'!AK147</f>
        <v/>
      </c>
      <c r="AO147" t="str">
        <f>'CBB ESPN'!AL147</f>
        <v/>
      </c>
      <c r="AQ147" s="13" t="str">
        <f t="shared" si="91"/>
        <v/>
      </c>
      <c r="AR147" s="13" t="str">
        <f t="shared" si="92"/>
        <v/>
      </c>
      <c r="AS147" s="135" t="str">
        <f t="shared" si="93"/>
        <v/>
      </c>
      <c r="AT147" s="138" t="str">
        <f t="shared" si="94"/>
        <v/>
      </c>
      <c r="AU147" s="13" t="str">
        <f t="shared" si="95"/>
        <v/>
      </c>
      <c r="AV147" s="13" t="str">
        <f t="shared" si="96"/>
        <v/>
      </c>
      <c r="AW147" s="13" t="str">
        <f t="shared" si="97"/>
        <v/>
      </c>
      <c r="AX147" s="13" t="str">
        <f t="shared" si="78"/>
        <v/>
      </c>
      <c r="AY147" s="13" t="str">
        <f t="shared" si="79"/>
        <v/>
      </c>
      <c r="AZ147" t="str">
        <f>'CBB ESPN'!AU147</f>
        <v/>
      </c>
      <c r="BA147" t="str">
        <f>'CBB ESPN'!AS147</f>
        <v/>
      </c>
      <c r="BB147" t="str">
        <f>'CBB ESPN'!AT147</f>
        <v/>
      </c>
      <c r="BD147" s="13" t="str">
        <f t="shared" si="98"/>
        <v/>
      </c>
      <c r="BE147" s="13" t="str">
        <f t="shared" si="99"/>
        <v/>
      </c>
      <c r="BF147" s="135" t="str">
        <f t="shared" si="100"/>
        <v/>
      </c>
      <c r="BG147" s="138" t="str">
        <f t="shared" si="101"/>
        <v/>
      </c>
      <c r="BH147" s="13" t="str">
        <f t="shared" si="102"/>
        <v/>
      </c>
      <c r="BI147" s="13" t="str">
        <f t="shared" si="104"/>
        <v/>
      </c>
      <c r="BJ147" s="13" t="str">
        <f t="shared" si="103"/>
        <v/>
      </c>
      <c r="BK147" s="13" t="str">
        <f t="shared" si="80"/>
        <v/>
      </c>
      <c r="BL147" s="13" t="str">
        <f t="shared" si="81"/>
        <v/>
      </c>
      <c r="BM147" t="str">
        <f>'CBB ESPN'!BC147</f>
        <v/>
      </c>
      <c r="BN147" t="str">
        <f>'CBB ESPN'!BA147</f>
        <v/>
      </c>
      <c r="BO147" t="str">
        <f>'CBB ESPN'!BB147</f>
        <v/>
      </c>
    </row>
    <row r="148" spans="1:67">
      <c r="A148" t="str">
        <f>'CBB ESPN'!M148</f>
        <v>Kansas</v>
      </c>
      <c r="B148" t="s">
        <v>270</v>
      </c>
      <c r="C148">
        <v>213</v>
      </c>
      <c r="E148">
        <f>IF(ISERROR(INDEX($B$4:$B$999,MATCH('CBB ESPN'!S147,'CBB Games'!$A$4:$A$999,0)))*1=1,"",INDEX('CBB Games'!$B$4:$B$999,MATCH('CBB ESPN'!S147,'CBB Games'!$A$4:$A$999,0)))</f>
        <v>0</v>
      </c>
      <c r="F148">
        <f>IF(ISERROR(INDEX($B$4:$B$999,MATCH('CBB ESPN'!T147,'CBB Games'!$A$4:$A$999,0)))*1=1,"",INDEX('CBB Games'!$B$4:$B$999,MATCH('CBB ESPN'!T147,'CBB Games'!$A$4:$A$999,0)))</f>
        <v>0</v>
      </c>
      <c r="G148" t="s">
        <v>62</v>
      </c>
      <c r="H148">
        <f>IF(ISERROR(INDEX($C$4:$C$999,MATCH('CBB ESPN'!S147,'CBB Games'!$A$4:$A$999,0)))*1=1,"",INDEX('CBB Games'!$C$4:$C$999,MATCH('CBB ESPN'!S147,'CBB Games'!$A$4:$A$999,0)))</f>
        <v>0</v>
      </c>
      <c r="I148">
        <f>IF(ISERROR(INDEX($C$4:$C$999,MATCH('CBB ESPN'!T147,'CBB Games'!$A$4:$A$999,0)))*1=1,"",INDEX('CBB Games'!$C$4:$C$999,MATCH('CBB ESPN'!T147,'CBB Games'!$A$4:$A$999,0)))</f>
        <v>0</v>
      </c>
      <c r="K148">
        <f>IF('CBB ESPN'!$AA147="Flip",'CBB Games'!F148,'CBB Games'!E148)</f>
        <v>0</v>
      </c>
      <c r="L148">
        <f>IF('CBB ESPN'!$AA147="Flip",'CBB Games'!E148,'CBB Games'!F148)</f>
        <v>0</v>
      </c>
      <c r="N148">
        <f>IF('CBB ESPN'!$AA147="Flip",'CBB Games'!I148,'CBB Games'!H148)</f>
        <v>0</v>
      </c>
      <c r="O148">
        <f>IF('CBB ESPN'!$AA147="Flip",'CBB Games'!H148,'CBB Games'!I148)</f>
        <v>0</v>
      </c>
      <c r="Q148" t="str">
        <f t="shared" si="82"/>
        <v>0 v 0</v>
      </c>
      <c r="S148" t="str">
        <f t="shared" si="83"/>
        <v>0 v 0</v>
      </c>
      <c r="T148" s="13" t="s">
        <v>62</v>
      </c>
      <c r="V148" s="136" t="str">
        <f>IF(ISNUMBER(SEARCH('CBB Games'!$V$3,'CBB ESPN'!Y147)),"InPlay","")</f>
        <v/>
      </c>
      <c r="W148" s="13" t="str">
        <f>IF($V148="","",'CBB ESPN'!Z147)</f>
        <v/>
      </c>
      <c r="X148" s="135" t="str">
        <f>IF('CBB ESPN'!$Y147="Y",'CBB ESPN'!U147,"")</f>
        <v/>
      </c>
      <c r="Y148" s="137" t="str">
        <f>IF('CBB ESPN'!$Y147="Y",'CBB Games'!Q148,"")</f>
        <v/>
      </c>
      <c r="Z148" s="13" t="str">
        <f t="shared" si="105"/>
        <v/>
      </c>
      <c r="AA148" s="13" t="str">
        <f>IF('CBB ESPN'!$Y147="Y",'CBB Games'!S148,"")</f>
        <v/>
      </c>
      <c r="AB148" s="13" t="str">
        <f t="shared" si="106"/>
        <v/>
      </c>
      <c r="AD148" s="13" t="str">
        <f t="shared" si="84"/>
        <v/>
      </c>
      <c r="AE148" s="13" t="str">
        <f t="shared" si="85"/>
        <v/>
      </c>
      <c r="AF148" s="135" t="str">
        <f t="shared" si="86"/>
        <v/>
      </c>
      <c r="AG148" s="137" t="str">
        <f t="shared" si="87"/>
        <v/>
      </c>
      <c r="AH148" s="13" t="str">
        <f t="shared" si="88"/>
        <v/>
      </c>
      <c r="AI148" s="13" t="str">
        <f t="shared" si="89"/>
        <v/>
      </c>
      <c r="AJ148" s="13" t="str">
        <f t="shared" si="90"/>
        <v/>
      </c>
      <c r="AK148" s="13" t="str">
        <f t="shared" si="76"/>
        <v/>
      </c>
      <c r="AL148" s="13" t="str">
        <f t="shared" si="77"/>
        <v/>
      </c>
      <c r="AM148" t="str">
        <f>'CBB ESPN'!AM148</f>
        <v/>
      </c>
      <c r="AN148" t="str">
        <f>'CBB ESPN'!AK148</f>
        <v/>
      </c>
      <c r="AO148" t="str">
        <f>'CBB ESPN'!AL148</f>
        <v/>
      </c>
      <c r="AQ148" s="13" t="str">
        <f t="shared" si="91"/>
        <v/>
      </c>
      <c r="AR148" s="13" t="str">
        <f t="shared" si="92"/>
        <v/>
      </c>
      <c r="AS148" s="135" t="str">
        <f t="shared" si="93"/>
        <v/>
      </c>
      <c r="AT148" s="138" t="str">
        <f t="shared" si="94"/>
        <v/>
      </c>
      <c r="AU148" s="13" t="str">
        <f t="shared" si="95"/>
        <v/>
      </c>
      <c r="AV148" s="13" t="str">
        <f t="shared" si="96"/>
        <v/>
      </c>
      <c r="AW148" s="13" t="str">
        <f t="shared" si="97"/>
        <v/>
      </c>
      <c r="AX148" s="13" t="str">
        <f t="shared" si="78"/>
        <v/>
      </c>
      <c r="AY148" s="13" t="str">
        <f t="shared" si="79"/>
        <v/>
      </c>
      <c r="AZ148" t="str">
        <f>'CBB ESPN'!AU148</f>
        <v/>
      </c>
      <c r="BA148" t="str">
        <f>'CBB ESPN'!AS148</f>
        <v/>
      </c>
      <c r="BB148" t="str">
        <f>'CBB ESPN'!AT148</f>
        <v/>
      </c>
      <c r="BD148" s="13" t="str">
        <f t="shared" si="98"/>
        <v/>
      </c>
      <c r="BE148" s="13" t="str">
        <f t="shared" si="99"/>
        <v/>
      </c>
      <c r="BF148" s="135" t="str">
        <f t="shared" si="100"/>
        <v/>
      </c>
      <c r="BG148" s="138" t="str">
        <f t="shared" si="101"/>
        <v/>
      </c>
      <c r="BH148" s="13" t="str">
        <f t="shared" si="102"/>
        <v/>
      </c>
      <c r="BI148" s="13" t="str">
        <f t="shared" si="104"/>
        <v/>
      </c>
      <c r="BJ148" s="13" t="str">
        <f t="shared" si="103"/>
        <v/>
      </c>
      <c r="BK148" s="13" t="str">
        <f t="shared" si="80"/>
        <v/>
      </c>
      <c r="BL148" s="13" t="str">
        <f t="shared" si="81"/>
        <v/>
      </c>
      <c r="BM148" t="str">
        <f>'CBB ESPN'!BC148</f>
        <v/>
      </c>
      <c r="BN148" t="str">
        <f>'CBB ESPN'!BA148</f>
        <v/>
      </c>
      <c r="BO148" t="str">
        <f>'CBB ESPN'!BB148</f>
        <v/>
      </c>
    </row>
    <row r="149" spans="1:67">
      <c r="A149" t="str">
        <f>'CBB ESPN'!M149</f>
        <v>Kansas State</v>
      </c>
      <c r="B149" t="s">
        <v>408</v>
      </c>
      <c r="C149">
        <v>214</v>
      </c>
      <c r="E149">
        <f>IF(ISERROR(INDEX($B$4:$B$999,MATCH('CBB ESPN'!S148,'CBB Games'!$A$4:$A$999,0)))*1=1,"",INDEX('CBB Games'!$B$4:$B$999,MATCH('CBB ESPN'!S148,'CBB Games'!$A$4:$A$999,0)))</f>
        <v>0</v>
      </c>
      <c r="F149">
        <f>IF(ISERROR(INDEX($B$4:$B$999,MATCH('CBB ESPN'!T148,'CBB Games'!$A$4:$A$999,0)))*1=1,"",INDEX('CBB Games'!$B$4:$B$999,MATCH('CBB ESPN'!T148,'CBB Games'!$A$4:$A$999,0)))</f>
        <v>0</v>
      </c>
      <c r="G149" t="s">
        <v>62</v>
      </c>
      <c r="H149">
        <f>IF(ISERROR(INDEX($C$4:$C$999,MATCH('CBB ESPN'!S148,'CBB Games'!$A$4:$A$999,0)))*1=1,"",INDEX('CBB Games'!$C$4:$C$999,MATCH('CBB ESPN'!S148,'CBB Games'!$A$4:$A$999,0)))</f>
        <v>0</v>
      </c>
      <c r="I149">
        <f>IF(ISERROR(INDEX($C$4:$C$999,MATCH('CBB ESPN'!T148,'CBB Games'!$A$4:$A$999,0)))*1=1,"",INDEX('CBB Games'!$C$4:$C$999,MATCH('CBB ESPN'!T148,'CBB Games'!$A$4:$A$999,0)))</f>
        <v>0</v>
      </c>
      <c r="K149">
        <f>IF('CBB ESPN'!$AA148="Flip",'CBB Games'!F149,'CBB Games'!E149)</f>
        <v>0</v>
      </c>
      <c r="L149">
        <f>IF('CBB ESPN'!$AA148="Flip",'CBB Games'!E149,'CBB Games'!F149)</f>
        <v>0</v>
      </c>
      <c r="N149">
        <f>IF('CBB ESPN'!$AA148="Flip",'CBB Games'!I149,'CBB Games'!H149)</f>
        <v>0</v>
      </c>
      <c r="O149">
        <f>IF('CBB ESPN'!$AA148="Flip",'CBB Games'!H149,'CBB Games'!I149)</f>
        <v>0</v>
      </c>
      <c r="Q149" t="str">
        <f t="shared" si="82"/>
        <v>0 v 0</v>
      </c>
      <c r="S149" t="str">
        <f t="shared" si="83"/>
        <v>0 v 0</v>
      </c>
      <c r="T149" s="13" t="s">
        <v>62</v>
      </c>
      <c r="V149" s="136" t="str">
        <f>IF(ISNUMBER(SEARCH('CBB Games'!$V$3,'CBB ESPN'!Y148)),"InPlay","")</f>
        <v/>
      </c>
      <c r="W149" s="13" t="str">
        <f>IF($V149="","",'CBB ESPN'!Z148)</f>
        <v/>
      </c>
      <c r="X149" s="135" t="str">
        <f>IF('CBB ESPN'!$Y148="Y",'CBB ESPN'!U148,"")</f>
        <v/>
      </c>
      <c r="Y149" s="137" t="str">
        <f>IF('CBB ESPN'!$Y148="Y",'CBB Games'!Q149,"")</f>
        <v/>
      </c>
      <c r="Z149" s="13" t="str">
        <f t="shared" si="105"/>
        <v/>
      </c>
      <c r="AA149" s="13" t="str">
        <f>IF('CBB ESPN'!$Y148="Y",'CBB Games'!S149,"")</f>
        <v/>
      </c>
      <c r="AB149" s="13" t="str">
        <f t="shared" si="106"/>
        <v/>
      </c>
      <c r="AD149" s="13" t="str">
        <f t="shared" si="84"/>
        <v/>
      </c>
      <c r="AE149" s="13" t="str">
        <f t="shared" si="85"/>
        <v/>
      </c>
      <c r="AF149" s="135" t="str">
        <f t="shared" si="86"/>
        <v/>
      </c>
      <c r="AG149" s="137" t="str">
        <f t="shared" si="87"/>
        <v/>
      </c>
      <c r="AH149" s="13" t="str">
        <f t="shared" si="88"/>
        <v/>
      </c>
      <c r="AI149" s="13" t="str">
        <f t="shared" si="89"/>
        <v/>
      </c>
      <c r="AJ149" s="13" t="str">
        <f t="shared" si="90"/>
        <v/>
      </c>
      <c r="AK149" s="13" t="str">
        <f t="shared" si="76"/>
        <v/>
      </c>
      <c r="AL149" s="13" t="str">
        <f t="shared" si="77"/>
        <v/>
      </c>
      <c r="AM149" t="str">
        <f>'CBB ESPN'!AM149</f>
        <v/>
      </c>
      <c r="AN149" t="str">
        <f>'CBB ESPN'!AK149</f>
        <v/>
      </c>
      <c r="AO149" t="str">
        <f>'CBB ESPN'!AL149</f>
        <v/>
      </c>
      <c r="AQ149" s="13" t="str">
        <f t="shared" si="91"/>
        <v/>
      </c>
      <c r="AR149" s="13" t="str">
        <f t="shared" si="92"/>
        <v/>
      </c>
      <c r="AS149" s="135" t="str">
        <f t="shared" si="93"/>
        <v/>
      </c>
      <c r="AT149" s="138" t="str">
        <f t="shared" si="94"/>
        <v/>
      </c>
      <c r="AU149" s="13" t="str">
        <f t="shared" si="95"/>
        <v/>
      </c>
      <c r="AV149" s="13" t="str">
        <f t="shared" si="96"/>
        <v/>
      </c>
      <c r="AW149" s="13" t="str">
        <f t="shared" si="97"/>
        <v/>
      </c>
      <c r="AX149" s="13" t="str">
        <f t="shared" si="78"/>
        <v/>
      </c>
      <c r="AY149" s="13" t="str">
        <f t="shared" si="79"/>
        <v/>
      </c>
      <c r="AZ149" t="str">
        <f>'CBB ESPN'!AU149</f>
        <v/>
      </c>
      <c r="BA149" t="str">
        <f>'CBB ESPN'!AS149</f>
        <v/>
      </c>
      <c r="BB149" t="str">
        <f>'CBB ESPN'!AT149</f>
        <v/>
      </c>
      <c r="BD149" s="13" t="str">
        <f t="shared" si="98"/>
        <v/>
      </c>
      <c r="BE149" s="13" t="str">
        <f t="shared" si="99"/>
        <v/>
      </c>
      <c r="BF149" s="135" t="str">
        <f t="shared" si="100"/>
        <v/>
      </c>
      <c r="BG149" s="138" t="str">
        <f t="shared" si="101"/>
        <v/>
      </c>
      <c r="BH149" s="13" t="str">
        <f t="shared" si="102"/>
        <v/>
      </c>
      <c r="BI149" s="13" t="str">
        <f t="shared" si="104"/>
        <v/>
      </c>
      <c r="BJ149" s="13" t="str">
        <f t="shared" si="103"/>
        <v/>
      </c>
      <c r="BK149" s="13" t="str">
        <f t="shared" si="80"/>
        <v/>
      </c>
      <c r="BL149" s="13" t="str">
        <f t="shared" si="81"/>
        <v/>
      </c>
      <c r="BM149" t="str">
        <f>'CBB ESPN'!BC149</f>
        <v/>
      </c>
      <c r="BN149" t="str">
        <f>'CBB ESPN'!BA149</f>
        <v/>
      </c>
      <c r="BO149" t="str">
        <f>'CBB ESPN'!BB149</f>
        <v/>
      </c>
    </row>
    <row r="150" spans="1:67">
      <c r="A150" t="str">
        <f>'CBB ESPN'!M150</f>
        <v>Kennesaw State</v>
      </c>
      <c r="B150" t="s">
        <v>585</v>
      </c>
      <c r="C150">
        <v>531</v>
      </c>
      <c r="E150">
        <f>IF(ISERROR(INDEX($B$4:$B$999,MATCH('CBB ESPN'!S149,'CBB Games'!$A$4:$A$999,0)))*1=1,"",INDEX('CBB Games'!$B$4:$B$999,MATCH('CBB ESPN'!S149,'CBB Games'!$A$4:$A$999,0)))</f>
        <v>0</v>
      </c>
      <c r="F150">
        <f>IF(ISERROR(INDEX($B$4:$B$999,MATCH('CBB ESPN'!T149,'CBB Games'!$A$4:$A$999,0)))*1=1,"",INDEX('CBB Games'!$B$4:$B$999,MATCH('CBB ESPN'!T149,'CBB Games'!$A$4:$A$999,0)))</f>
        <v>0</v>
      </c>
      <c r="G150" t="s">
        <v>62</v>
      </c>
      <c r="H150">
        <f>IF(ISERROR(INDEX($C$4:$C$999,MATCH('CBB ESPN'!S149,'CBB Games'!$A$4:$A$999,0)))*1=1,"",INDEX('CBB Games'!$C$4:$C$999,MATCH('CBB ESPN'!S149,'CBB Games'!$A$4:$A$999,0)))</f>
        <v>0</v>
      </c>
      <c r="I150">
        <f>IF(ISERROR(INDEX($C$4:$C$999,MATCH('CBB ESPN'!T149,'CBB Games'!$A$4:$A$999,0)))*1=1,"",INDEX('CBB Games'!$C$4:$C$999,MATCH('CBB ESPN'!T149,'CBB Games'!$A$4:$A$999,0)))</f>
        <v>0</v>
      </c>
      <c r="K150">
        <f>IF('CBB ESPN'!$AA149="Flip",'CBB Games'!F150,'CBB Games'!E150)</f>
        <v>0</v>
      </c>
      <c r="L150">
        <f>IF('CBB ESPN'!$AA149="Flip",'CBB Games'!E150,'CBB Games'!F150)</f>
        <v>0</v>
      </c>
      <c r="N150">
        <f>IF('CBB ESPN'!$AA149="Flip",'CBB Games'!I150,'CBB Games'!H150)</f>
        <v>0</v>
      </c>
      <c r="O150">
        <f>IF('CBB ESPN'!$AA149="Flip",'CBB Games'!H150,'CBB Games'!I150)</f>
        <v>0</v>
      </c>
      <c r="Q150" t="str">
        <f t="shared" si="82"/>
        <v>0 v 0</v>
      </c>
      <c r="S150" t="str">
        <f t="shared" si="83"/>
        <v>0 v 0</v>
      </c>
      <c r="T150" s="13" t="s">
        <v>62</v>
      </c>
      <c r="V150" s="136" t="str">
        <f>IF(ISNUMBER(SEARCH('CBB Games'!$V$3,'CBB ESPN'!Y149)),"InPlay","")</f>
        <v/>
      </c>
      <c r="W150" s="13" t="str">
        <f>IF($V150="","",'CBB ESPN'!Z149)</f>
        <v/>
      </c>
      <c r="X150" s="135" t="str">
        <f>IF('CBB ESPN'!$Y149="Y",'CBB ESPN'!U149,"")</f>
        <v/>
      </c>
      <c r="Y150" s="137" t="str">
        <f>IF('CBB ESPN'!$Y149="Y",'CBB Games'!Q150,"")</f>
        <v/>
      </c>
      <c r="Z150" s="13" t="str">
        <f t="shared" si="105"/>
        <v/>
      </c>
      <c r="AA150" s="13" t="str">
        <f>IF('CBB ESPN'!$Y149="Y",'CBB Games'!S150,"")</f>
        <v/>
      </c>
      <c r="AB150" s="13" t="str">
        <f t="shared" si="106"/>
        <v/>
      </c>
      <c r="AD150" s="13" t="str">
        <f t="shared" si="84"/>
        <v/>
      </c>
      <c r="AE150" s="13" t="str">
        <f t="shared" si="85"/>
        <v/>
      </c>
      <c r="AF150" s="135" t="str">
        <f t="shared" si="86"/>
        <v/>
      </c>
      <c r="AG150" s="137" t="str">
        <f t="shared" si="87"/>
        <v/>
      </c>
      <c r="AH150" s="13" t="str">
        <f t="shared" si="88"/>
        <v/>
      </c>
      <c r="AI150" s="13" t="str">
        <f t="shared" si="89"/>
        <v/>
      </c>
      <c r="AJ150" s="13" t="str">
        <f t="shared" si="90"/>
        <v/>
      </c>
      <c r="AK150" s="13" t="str">
        <f t="shared" si="76"/>
        <v/>
      </c>
      <c r="AL150" s="13" t="str">
        <f t="shared" si="77"/>
        <v/>
      </c>
      <c r="AM150" t="str">
        <f>'CBB ESPN'!AM150</f>
        <v/>
      </c>
      <c r="AN150" t="str">
        <f>'CBB ESPN'!AK150</f>
        <v/>
      </c>
      <c r="AO150" t="str">
        <f>'CBB ESPN'!AL150</f>
        <v/>
      </c>
      <c r="AQ150" s="13" t="str">
        <f t="shared" si="91"/>
        <v/>
      </c>
      <c r="AR150" s="13" t="str">
        <f t="shared" si="92"/>
        <v/>
      </c>
      <c r="AS150" s="135" t="str">
        <f t="shared" si="93"/>
        <v/>
      </c>
      <c r="AT150" s="138" t="str">
        <f t="shared" si="94"/>
        <v/>
      </c>
      <c r="AU150" s="13" t="str">
        <f t="shared" si="95"/>
        <v/>
      </c>
      <c r="AV150" s="13" t="str">
        <f t="shared" si="96"/>
        <v/>
      </c>
      <c r="AW150" s="13" t="str">
        <f t="shared" si="97"/>
        <v/>
      </c>
      <c r="AX150" s="13" t="str">
        <f t="shared" si="78"/>
        <v/>
      </c>
      <c r="AY150" s="13" t="str">
        <f t="shared" si="79"/>
        <v/>
      </c>
      <c r="AZ150" t="str">
        <f>'CBB ESPN'!AU150</f>
        <v/>
      </c>
      <c r="BA150" t="str">
        <f>'CBB ESPN'!AS150</f>
        <v/>
      </c>
      <c r="BB150" t="str">
        <f>'CBB ESPN'!AT150</f>
        <v/>
      </c>
      <c r="BD150" s="13" t="str">
        <f t="shared" si="98"/>
        <v/>
      </c>
      <c r="BE150" s="13" t="str">
        <f t="shared" si="99"/>
        <v/>
      </c>
      <c r="BF150" s="135" t="str">
        <f t="shared" si="100"/>
        <v/>
      </c>
      <c r="BG150" s="138" t="str">
        <f t="shared" si="101"/>
        <v/>
      </c>
      <c r="BH150" s="13" t="str">
        <f t="shared" si="102"/>
        <v/>
      </c>
      <c r="BI150" s="13" t="str">
        <f t="shared" si="104"/>
        <v/>
      </c>
      <c r="BJ150" s="13" t="str">
        <f t="shared" si="103"/>
        <v/>
      </c>
      <c r="BK150" s="13" t="str">
        <f t="shared" si="80"/>
        <v/>
      </c>
      <c r="BL150" s="13" t="str">
        <f t="shared" si="81"/>
        <v/>
      </c>
      <c r="BM150" t="str">
        <f>'CBB ESPN'!BC150</f>
        <v/>
      </c>
      <c r="BN150" t="str">
        <f>'CBB ESPN'!BA150</f>
        <v/>
      </c>
      <c r="BO150" t="str">
        <f>'CBB ESPN'!BB150</f>
        <v/>
      </c>
    </row>
    <row r="151" spans="1:67">
      <c r="A151" t="str">
        <f>'CBB ESPN'!M151</f>
        <v>Kent State</v>
      </c>
      <c r="B151" t="s">
        <v>398</v>
      </c>
      <c r="C151">
        <v>215</v>
      </c>
      <c r="E151">
        <f>IF(ISERROR(INDEX($B$4:$B$999,MATCH('CBB ESPN'!S150,'CBB Games'!$A$4:$A$999,0)))*1=1,"",INDEX('CBB Games'!$B$4:$B$999,MATCH('CBB ESPN'!S150,'CBB Games'!$A$4:$A$999,0)))</f>
        <v>0</v>
      </c>
      <c r="F151">
        <f>IF(ISERROR(INDEX($B$4:$B$999,MATCH('CBB ESPN'!T150,'CBB Games'!$A$4:$A$999,0)))*1=1,"",INDEX('CBB Games'!$B$4:$B$999,MATCH('CBB ESPN'!T150,'CBB Games'!$A$4:$A$999,0)))</f>
        <v>0</v>
      </c>
      <c r="G151" t="s">
        <v>62</v>
      </c>
      <c r="H151">
        <f>IF(ISERROR(INDEX($C$4:$C$999,MATCH('CBB ESPN'!S150,'CBB Games'!$A$4:$A$999,0)))*1=1,"",INDEX('CBB Games'!$C$4:$C$999,MATCH('CBB ESPN'!S150,'CBB Games'!$A$4:$A$999,0)))</f>
        <v>0</v>
      </c>
      <c r="I151">
        <f>IF(ISERROR(INDEX($C$4:$C$999,MATCH('CBB ESPN'!T150,'CBB Games'!$A$4:$A$999,0)))*1=1,"",INDEX('CBB Games'!$C$4:$C$999,MATCH('CBB ESPN'!T150,'CBB Games'!$A$4:$A$999,0)))</f>
        <v>0</v>
      </c>
      <c r="K151">
        <f>IF('CBB ESPN'!$AA150="Flip",'CBB Games'!F151,'CBB Games'!E151)</f>
        <v>0</v>
      </c>
      <c r="L151">
        <f>IF('CBB ESPN'!$AA150="Flip",'CBB Games'!E151,'CBB Games'!F151)</f>
        <v>0</v>
      </c>
      <c r="N151">
        <f>IF('CBB ESPN'!$AA150="Flip",'CBB Games'!I151,'CBB Games'!H151)</f>
        <v>0</v>
      </c>
      <c r="O151">
        <f>IF('CBB ESPN'!$AA150="Flip",'CBB Games'!H151,'CBB Games'!I151)</f>
        <v>0</v>
      </c>
      <c r="Q151" t="str">
        <f t="shared" si="82"/>
        <v>0 v 0</v>
      </c>
      <c r="S151" t="str">
        <f t="shared" si="83"/>
        <v>0 v 0</v>
      </c>
      <c r="T151" s="13" t="s">
        <v>62</v>
      </c>
      <c r="V151" s="136" t="str">
        <f>IF(ISNUMBER(SEARCH('CBB Games'!$V$3,'CBB ESPN'!Y150)),"InPlay","")</f>
        <v/>
      </c>
      <c r="W151" s="13" t="str">
        <f>IF($V151="","",'CBB ESPN'!Z150)</f>
        <v/>
      </c>
      <c r="X151" s="135" t="str">
        <f>IF('CBB ESPN'!$Y150="Y",'CBB ESPN'!U150,"")</f>
        <v/>
      </c>
      <c r="Y151" s="137" t="str">
        <f>IF('CBB ESPN'!$Y150="Y",'CBB Games'!Q151,"")</f>
        <v/>
      </c>
      <c r="Z151" s="13" t="str">
        <f t="shared" si="105"/>
        <v/>
      </c>
      <c r="AA151" s="13" t="str">
        <f>IF('CBB ESPN'!$Y150="Y",'CBB Games'!S151,"")</f>
        <v/>
      </c>
      <c r="AB151" s="13" t="str">
        <f t="shared" si="106"/>
        <v/>
      </c>
      <c r="AD151" s="13" t="str">
        <f t="shared" si="84"/>
        <v/>
      </c>
      <c r="AE151" s="13" t="str">
        <f t="shared" si="85"/>
        <v/>
      </c>
      <c r="AF151" s="135" t="str">
        <f t="shared" si="86"/>
        <v/>
      </c>
      <c r="AG151" s="137" t="str">
        <f t="shared" si="87"/>
        <v/>
      </c>
      <c r="AH151" s="13" t="str">
        <f t="shared" si="88"/>
        <v/>
      </c>
      <c r="AI151" s="13" t="str">
        <f t="shared" si="89"/>
        <v/>
      </c>
      <c r="AJ151" s="13" t="str">
        <f t="shared" si="90"/>
        <v/>
      </c>
      <c r="AK151" s="13" t="str">
        <f t="shared" si="76"/>
        <v/>
      </c>
      <c r="AL151" s="13" t="str">
        <f t="shared" si="77"/>
        <v/>
      </c>
      <c r="AM151" t="str">
        <f>'CBB ESPN'!AM151</f>
        <v/>
      </c>
      <c r="AN151" t="str">
        <f>'CBB ESPN'!AK151</f>
        <v/>
      </c>
      <c r="AO151" t="str">
        <f>'CBB ESPN'!AL151</f>
        <v/>
      </c>
      <c r="AQ151" s="13" t="str">
        <f t="shared" si="91"/>
        <v/>
      </c>
      <c r="AR151" s="13" t="str">
        <f t="shared" si="92"/>
        <v/>
      </c>
      <c r="AS151" s="135" t="str">
        <f t="shared" si="93"/>
        <v/>
      </c>
      <c r="AT151" s="138" t="str">
        <f t="shared" si="94"/>
        <v/>
      </c>
      <c r="AU151" s="13" t="str">
        <f t="shared" si="95"/>
        <v/>
      </c>
      <c r="AV151" s="13" t="str">
        <f t="shared" si="96"/>
        <v/>
      </c>
      <c r="AW151" s="13" t="str">
        <f t="shared" si="97"/>
        <v/>
      </c>
      <c r="AX151" s="13" t="str">
        <f t="shared" si="78"/>
        <v/>
      </c>
      <c r="AY151" s="13" t="str">
        <f t="shared" si="79"/>
        <v/>
      </c>
      <c r="AZ151" t="str">
        <f>'CBB ESPN'!AU151</f>
        <v/>
      </c>
      <c r="BA151" t="str">
        <f>'CBB ESPN'!AS151</f>
        <v/>
      </c>
      <c r="BB151" t="str">
        <f>'CBB ESPN'!AT151</f>
        <v/>
      </c>
      <c r="BD151" s="13" t="str">
        <f t="shared" si="98"/>
        <v/>
      </c>
      <c r="BE151" s="13" t="str">
        <f t="shared" si="99"/>
        <v/>
      </c>
      <c r="BF151" s="135" t="str">
        <f t="shared" si="100"/>
        <v/>
      </c>
      <c r="BG151" s="138" t="str">
        <f t="shared" si="101"/>
        <v/>
      </c>
      <c r="BH151" s="13" t="str">
        <f t="shared" si="102"/>
        <v/>
      </c>
      <c r="BI151" s="13" t="str">
        <f t="shared" si="104"/>
        <v/>
      </c>
      <c r="BJ151" s="13" t="str">
        <f t="shared" si="103"/>
        <v/>
      </c>
      <c r="BK151" s="13" t="str">
        <f t="shared" si="80"/>
        <v/>
      </c>
      <c r="BL151" s="13" t="str">
        <f t="shared" si="81"/>
        <v/>
      </c>
      <c r="BM151" t="str">
        <f>'CBB ESPN'!BC151</f>
        <v/>
      </c>
      <c r="BN151" t="str">
        <f>'CBB ESPN'!BA151</f>
        <v/>
      </c>
      <c r="BO151" t="str">
        <f>'CBB ESPN'!BB151</f>
        <v/>
      </c>
    </row>
    <row r="152" spans="1:67">
      <c r="A152" t="str">
        <f>'CBB ESPN'!M152</f>
        <v>Kentucky</v>
      </c>
      <c r="B152" t="s">
        <v>272</v>
      </c>
      <c r="C152">
        <v>216</v>
      </c>
      <c r="E152">
        <f>IF(ISERROR(INDEX($B$4:$B$999,MATCH('CBB ESPN'!S151,'CBB Games'!$A$4:$A$999,0)))*1=1,"",INDEX('CBB Games'!$B$4:$B$999,MATCH('CBB ESPN'!S151,'CBB Games'!$A$4:$A$999,0)))</f>
        <v>0</v>
      </c>
      <c r="F152">
        <f>IF(ISERROR(INDEX($B$4:$B$999,MATCH('CBB ESPN'!T151,'CBB Games'!$A$4:$A$999,0)))*1=1,"",INDEX('CBB Games'!$B$4:$B$999,MATCH('CBB ESPN'!T151,'CBB Games'!$A$4:$A$999,0)))</f>
        <v>0</v>
      </c>
      <c r="G152" t="s">
        <v>62</v>
      </c>
      <c r="H152">
        <f>IF(ISERROR(INDEX($C$4:$C$999,MATCH('CBB ESPN'!S151,'CBB Games'!$A$4:$A$999,0)))*1=1,"",INDEX('CBB Games'!$C$4:$C$999,MATCH('CBB ESPN'!S151,'CBB Games'!$A$4:$A$999,0)))</f>
        <v>0</v>
      </c>
      <c r="I152">
        <f>IF(ISERROR(INDEX($C$4:$C$999,MATCH('CBB ESPN'!T151,'CBB Games'!$A$4:$A$999,0)))*1=1,"",INDEX('CBB Games'!$C$4:$C$999,MATCH('CBB ESPN'!T151,'CBB Games'!$A$4:$A$999,0)))</f>
        <v>0</v>
      </c>
      <c r="K152">
        <f>IF('CBB ESPN'!$AA151="Flip",'CBB Games'!F152,'CBB Games'!E152)</f>
        <v>0</v>
      </c>
      <c r="L152">
        <f>IF('CBB ESPN'!$AA151="Flip",'CBB Games'!E152,'CBB Games'!F152)</f>
        <v>0</v>
      </c>
      <c r="N152">
        <f>IF('CBB ESPN'!$AA151="Flip",'CBB Games'!I152,'CBB Games'!H152)</f>
        <v>0</v>
      </c>
      <c r="O152">
        <f>IF('CBB ESPN'!$AA151="Flip",'CBB Games'!H152,'CBB Games'!I152)</f>
        <v>0</v>
      </c>
      <c r="Q152" t="str">
        <f t="shared" si="82"/>
        <v>0 v 0</v>
      </c>
      <c r="S152" t="str">
        <f t="shared" si="83"/>
        <v>0 v 0</v>
      </c>
      <c r="T152" s="13" t="s">
        <v>62</v>
      </c>
      <c r="V152" s="136" t="str">
        <f>IF(ISNUMBER(SEARCH('CBB Games'!$V$3,'CBB ESPN'!Y151)),"InPlay","")</f>
        <v/>
      </c>
      <c r="W152" s="13" t="str">
        <f>IF($V152="","",'CBB ESPN'!Z151)</f>
        <v/>
      </c>
      <c r="X152" s="135" t="str">
        <f>IF('CBB ESPN'!$Y151="Y",'CBB ESPN'!U151,"")</f>
        <v/>
      </c>
      <c r="Y152" s="137" t="str">
        <f>IF('CBB ESPN'!$Y151="Y",'CBB Games'!Q152,"")</f>
        <v/>
      </c>
      <c r="Z152" s="13" t="str">
        <f t="shared" si="105"/>
        <v/>
      </c>
      <c r="AA152" s="13" t="str">
        <f>IF('CBB ESPN'!$Y151="Y",'CBB Games'!S152,"")</f>
        <v/>
      </c>
      <c r="AB152" s="13" t="str">
        <f t="shared" si="106"/>
        <v/>
      </c>
      <c r="AD152" s="13" t="str">
        <f t="shared" si="84"/>
        <v/>
      </c>
      <c r="AE152" s="13" t="str">
        <f t="shared" si="85"/>
        <v/>
      </c>
      <c r="AF152" s="135" t="str">
        <f t="shared" si="86"/>
        <v/>
      </c>
      <c r="AG152" s="137" t="str">
        <f t="shared" si="87"/>
        <v/>
      </c>
      <c r="AH152" s="13" t="str">
        <f t="shared" si="88"/>
        <v/>
      </c>
      <c r="AI152" s="13" t="str">
        <f t="shared" si="89"/>
        <v/>
      </c>
      <c r="AJ152" s="13" t="str">
        <f t="shared" si="90"/>
        <v/>
      </c>
      <c r="AK152" s="13" t="str">
        <f t="shared" si="76"/>
        <v/>
      </c>
      <c r="AL152" s="13" t="str">
        <f t="shared" si="77"/>
        <v/>
      </c>
      <c r="AM152" t="str">
        <f>'CBB ESPN'!AM152</f>
        <v/>
      </c>
      <c r="AN152" t="str">
        <f>'CBB ESPN'!AK152</f>
        <v/>
      </c>
      <c r="AO152" t="str">
        <f>'CBB ESPN'!AL152</f>
        <v/>
      </c>
      <c r="AQ152" s="13" t="str">
        <f t="shared" si="91"/>
        <v/>
      </c>
      <c r="AR152" s="13" t="str">
        <f t="shared" si="92"/>
        <v/>
      </c>
      <c r="AS152" s="135" t="str">
        <f t="shared" si="93"/>
        <v/>
      </c>
      <c r="AT152" s="138" t="str">
        <f t="shared" si="94"/>
        <v/>
      </c>
      <c r="AU152" s="13" t="str">
        <f t="shared" si="95"/>
        <v/>
      </c>
      <c r="AV152" s="13" t="str">
        <f t="shared" si="96"/>
        <v/>
      </c>
      <c r="AW152" s="13" t="str">
        <f t="shared" si="97"/>
        <v/>
      </c>
      <c r="AX152" s="13" t="str">
        <f t="shared" si="78"/>
        <v/>
      </c>
      <c r="AY152" s="13" t="str">
        <f t="shared" si="79"/>
        <v/>
      </c>
      <c r="AZ152" t="str">
        <f>'CBB ESPN'!AU152</f>
        <v/>
      </c>
      <c r="BA152" t="str">
        <f>'CBB ESPN'!AS152</f>
        <v/>
      </c>
      <c r="BB152" t="str">
        <f>'CBB ESPN'!AT152</f>
        <v/>
      </c>
      <c r="BD152" s="13" t="str">
        <f t="shared" si="98"/>
        <v/>
      </c>
      <c r="BE152" s="13" t="str">
        <f t="shared" si="99"/>
        <v/>
      </c>
      <c r="BF152" s="135" t="str">
        <f t="shared" si="100"/>
        <v/>
      </c>
      <c r="BG152" s="138" t="str">
        <f t="shared" si="101"/>
        <v/>
      </c>
      <c r="BH152" s="13" t="str">
        <f t="shared" si="102"/>
        <v/>
      </c>
      <c r="BI152" s="13" t="str">
        <f t="shared" si="104"/>
        <v/>
      </c>
      <c r="BJ152" s="13" t="str">
        <f t="shared" si="103"/>
        <v/>
      </c>
      <c r="BK152" s="13" t="str">
        <f t="shared" si="80"/>
        <v/>
      </c>
      <c r="BL152" s="13" t="str">
        <f t="shared" si="81"/>
        <v/>
      </c>
      <c r="BM152" t="str">
        <f>'CBB ESPN'!BC152</f>
        <v/>
      </c>
      <c r="BN152" t="str">
        <f>'CBB ESPN'!BA152</f>
        <v/>
      </c>
      <c r="BO152" t="str">
        <f>'CBB ESPN'!BB152</f>
        <v/>
      </c>
    </row>
    <row r="153" spans="1:67">
      <c r="A153" t="str">
        <f>'CBB ESPN'!M153</f>
        <v>La Salle</v>
      </c>
      <c r="B153" t="s">
        <v>873</v>
      </c>
      <c r="C153">
        <v>228</v>
      </c>
      <c r="E153">
        <f>IF(ISERROR(INDEX($B$4:$B$999,MATCH('CBB ESPN'!S152,'CBB Games'!$A$4:$A$999,0)))*1=1,"",INDEX('CBB Games'!$B$4:$B$999,MATCH('CBB ESPN'!S152,'CBB Games'!$A$4:$A$999,0)))</f>
        <v>0</v>
      </c>
      <c r="F153">
        <f>IF(ISERROR(INDEX($B$4:$B$999,MATCH('CBB ESPN'!T152,'CBB Games'!$A$4:$A$999,0)))*1=1,"",INDEX('CBB Games'!$B$4:$B$999,MATCH('CBB ESPN'!T152,'CBB Games'!$A$4:$A$999,0)))</f>
        <v>0</v>
      </c>
      <c r="G153" t="s">
        <v>62</v>
      </c>
      <c r="H153">
        <f>IF(ISERROR(INDEX($C$4:$C$999,MATCH('CBB ESPN'!S152,'CBB Games'!$A$4:$A$999,0)))*1=1,"",INDEX('CBB Games'!$C$4:$C$999,MATCH('CBB ESPN'!S152,'CBB Games'!$A$4:$A$999,0)))</f>
        <v>0</v>
      </c>
      <c r="I153">
        <f>IF(ISERROR(INDEX($C$4:$C$999,MATCH('CBB ESPN'!T152,'CBB Games'!$A$4:$A$999,0)))*1=1,"",INDEX('CBB Games'!$C$4:$C$999,MATCH('CBB ESPN'!T152,'CBB Games'!$A$4:$A$999,0)))</f>
        <v>0</v>
      </c>
      <c r="K153">
        <f>IF('CBB ESPN'!$AA152="Flip",'CBB Games'!F153,'CBB Games'!E153)</f>
        <v>0</v>
      </c>
      <c r="L153">
        <f>IF('CBB ESPN'!$AA152="Flip",'CBB Games'!E153,'CBB Games'!F153)</f>
        <v>0</v>
      </c>
      <c r="N153">
        <f>IF('CBB ESPN'!$AA152="Flip",'CBB Games'!I153,'CBB Games'!H153)</f>
        <v>0</v>
      </c>
      <c r="O153">
        <f>IF('CBB ESPN'!$AA152="Flip",'CBB Games'!H153,'CBB Games'!I153)</f>
        <v>0</v>
      </c>
      <c r="Q153" t="str">
        <f t="shared" si="82"/>
        <v>0 v 0</v>
      </c>
      <c r="S153" t="str">
        <f t="shared" si="83"/>
        <v>0 v 0</v>
      </c>
      <c r="T153" s="13" t="s">
        <v>62</v>
      </c>
      <c r="V153" s="136" t="str">
        <f>IF(ISNUMBER(SEARCH('CBB Games'!$V$3,'CBB ESPN'!Y152)),"InPlay","")</f>
        <v/>
      </c>
      <c r="W153" s="13" t="str">
        <f>IF($V153="","",'CBB ESPN'!Z152)</f>
        <v/>
      </c>
      <c r="X153" s="135" t="str">
        <f>IF('CBB ESPN'!$Y152="Y",'CBB ESPN'!U152,"")</f>
        <v/>
      </c>
      <c r="Y153" s="137" t="str">
        <f>IF('CBB ESPN'!$Y152="Y",'CBB Games'!Q153,"")</f>
        <v/>
      </c>
      <c r="Z153" s="13" t="str">
        <f t="shared" si="105"/>
        <v/>
      </c>
      <c r="AA153" s="13" t="str">
        <f>IF('CBB ESPN'!$Y152="Y",'CBB Games'!S153,"")</f>
        <v/>
      </c>
      <c r="AB153" s="13" t="str">
        <f t="shared" si="106"/>
        <v/>
      </c>
      <c r="AD153" s="13" t="str">
        <f t="shared" si="84"/>
        <v/>
      </c>
      <c r="AE153" s="13" t="str">
        <f t="shared" si="85"/>
        <v/>
      </c>
      <c r="AF153" s="135" t="str">
        <f t="shared" si="86"/>
        <v/>
      </c>
      <c r="AG153" s="137" t="str">
        <f t="shared" si="87"/>
        <v/>
      </c>
      <c r="AH153" s="13" t="str">
        <f t="shared" si="88"/>
        <v/>
      </c>
      <c r="AI153" s="13" t="str">
        <f t="shared" si="89"/>
        <v/>
      </c>
      <c r="AJ153" s="13" t="str">
        <f t="shared" si="90"/>
        <v/>
      </c>
      <c r="AK153" s="13" t="str">
        <f t="shared" si="76"/>
        <v/>
      </c>
      <c r="AL153" s="13" t="str">
        <f t="shared" si="77"/>
        <v/>
      </c>
      <c r="AM153" t="str">
        <f>'CBB ESPN'!AM153</f>
        <v/>
      </c>
      <c r="AN153" t="str">
        <f>'CBB ESPN'!AK153</f>
        <v/>
      </c>
      <c r="AO153" t="str">
        <f>'CBB ESPN'!AL153</f>
        <v/>
      </c>
      <c r="AQ153" s="13" t="str">
        <f t="shared" si="91"/>
        <v/>
      </c>
      <c r="AR153" s="13" t="str">
        <f t="shared" si="92"/>
        <v/>
      </c>
      <c r="AS153" s="135" t="str">
        <f t="shared" si="93"/>
        <v/>
      </c>
      <c r="AT153" s="138" t="str">
        <f t="shared" si="94"/>
        <v/>
      </c>
      <c r="AU153" s="13" t="str">
        <f t="shared" si="95"/>
        <v/>
      </c>
      <c r="AV153" s="13" t="str">
        <f t="shared" si="96"/>
        <v/>
      </c>
      <c r="AW153" s="13" t="str">
        <f t="shared" si="97"/>
        <v/>
      </c>
      <c r="AX153" s="13" t="str">
        <f t="shared" si="78"/>
        <v/>
      </c>
      <c r="AY153" s="13" t="str">
        <f t="shared" si="79"/>
        <v/>
      </c>
      <c r="AZ153" t="str">
        <f>'CBB ESPN'!AU153</f>
        <v/>
      </c>
      <c r="BA153" t="str">
        <f>'CBB ESPN'!AS153</f>
        <v/>
      </c>
      <c r="BB153" t="str">
        <f>'CBB ESPN'!AT153</f>
        <v/>
      </c>
      <c r="BD153" s="13" t="str">
        <f t="shared" si="98"/>
        <v/>
      </c>
      <c r="BE153" s="13" t="str">
        <f t="shared" si="99"/>
        <v/>
      </c>
      <c r="BF153" s="135" t="str">
        <f t="shared" si="100"/>
        <v/>
      </c>
      <c r="BG153" s="138" t="str">
        <f t="shared" si="101"/>
        <v/>
      </c>
      <c r="BH153" s="13" t="str">
        <f t="shared" si="102"/>
        <v/>
      </c>
      <c r="BI153" s="13" t="str">
        <f t="shared" si="104"/>
        <v/>
      </c>
      <c r="BJ153" s="13" t="str">
        <f t="shared" si="103"/>
        <v/>
      </c>
      <c r="BK153" s="13" t="str">
        <f t="shared" si="80"/>
        <v/>
      </c>
      <c r="BL153" s="13" t="str">
        <f t="shared" si="81"/>
        <v/>
      </c>
      <c r="BM153" t="str">
        <f>'CBB ESPN'!BC153</f>
        <v/>
      </c>
      <c r="BN153" t="str">
        <f>'CBB ESPN'!BA153</f>
        <v/>
      </c>
      <c r="BO153" t="str">
        <f>'CBB ESPN'!BB153</f>
        <v/>
      </c>
    </row>
    <row r="154" spans="1:67">
      <c r="A154" t="str">
        <f>'CBB ESPN'!M154</f>
        <v>Lafayette</v>
      </c>
      <c r="B154" t="s">
        <v>1081</v>
      </c>
      <c r="C154">
        <v>230</v>
      </c>
      <c r="E154">
        <f>IF(ISERROR(INDEX($B$4:$B$999,MATCH('CBB ESPN'!S153,'CBB Games'!$A$4:$A$999,0)))*1=1,"",INDEX('CBB Games'!$B$4:$B$999,MATCH('CBB ESPN'!S153,'CBB Games'!$A$4:$A$999,0)))</f>
        <v>0</v>
      </c>
      <c r="F154">
        <f>IF(ISERROR(INDEX($B$4:$B$999,MATCH('CBB ESPN'!T153,'CBB Games'!$A$4:$A$999,0)))*1=1,"",INDEX('CBB Games'!$B$4:$B$999,MATCH('CBB ESPN'!T153,'CBB Games'!$A$4:$A$999,0)))</f>
        <v>0</v>
      </c>
      <c r="G154" t="s">
        <v>62</v>
      </c>
      <c r="H154">
        <f>IF(ISERROR(INDEX($C$4:$C$999,MATCH('CBB ESPN'!S153,'CBB Games'!$A$4:$A$999,0)))*1=1,"",INDEX('CBB Games'!$C$4:$C$999,MATCH('CBB ESPN'!S153,'CBB Games'!$A$4:$A$999,0)))</f>
        <v>0</v>
      </c>
      <c r="I154">
        <f>IF(ISERROR(INDEX($C$4:$C$999,MATCH('CBB ESPN'!T153,'CBB Games'!$A$4:$A$999,0)))*1=1,"",INDEX('CBB Games'!$C$4:$C$999,MATCH('CBB ESPN'!T153,'CBB Games'!$A$4:$A$999,0)))</f>
        <v>0</v>
      </c>
      <c r="K154">
        <f>IF('CBB ESPN'!$AA153="Flip",'CBB Games'!F154,'CBB Games'!E154)</f>
        <v>0</v>
      </c>
      <c r="L154">
        <f>IF('CBB ESPN'!$AA153="Flip",'CBB Games'!E154,'CBB Games'!F154)</f>
        <v>0</v>
      </c>
      <c r="N154">
        <f>IF('CBB ESPN'!$AA153="Flip",'CBB Games'!I154,'CBB Games'!H154)</f>
        <v>0</v>
      </c>
      <c r="O154">
        <f>IF('CBB ESPN'!$AA153="Flip",'CBB Games'!H154,'CBB Games'!I154)</f>
        <v>0</v>
      </c>
      <c r="Q154" t="str">
        <f t="shared" si="82"/>
        <v>0 v 0</v>
      </c>
      <c r="S154" t="str">
        <f t="shared" si="83"/>
        <v>0 v 0</v>
      </c>
      <c r="T154" s="13" t="s">
        <v>62</v>
      </c>
      <c r="V154" s="136" t="str">
        <f>IF(ISNUMBER(SEARCH('CBB Games'!$V$3,'CBB ESPN'!Y153)),"InPlay","")</f>
        <v/>
      </c>
      <c r="W154" s="13" t="str">
        <f>IF($V154="","",'CBB ESPN'!Z153)</f>
        <v/>
      </c>
      <c r="X154" s="135" t="str">
        <f>IF('CBB ESPN'!$Y153="Y",'CBB ESPN'!U153,"")</f>
        <v/>
      </c>
      <c r="Y154" s="137" t="str">
        <f>IF('CBB ESPN'!$Y153="Y",'CBB Games'!Q154,"")</f>
        <v/>
      </c>
      <c r="Z154" s="13" t="str">
        <f t="shared" si="105"/>
        <v/>
      </c>
      <c r="AA154" s="13" t="str">
        <f>IF('CBB ESPN'!$Y153="Y",'CBB Games'!S154,"")</f>
        <v/>
      </c>
      <c r="AB154" s="13" t="str">
        <f t="shared" si="106"/>
        <v/>
      </c>
      <c r="AD154" s="13" t="str">
        <f t="shared" si="84"/>
        <v/>
      </c>
      <c r="AE154" s="13" t="str">
        <f t="shared" si="85"/>
        <v/>
      </c>
      <c r="AF154" s="135" t="str">
        <f t="shared" si="86"/>
        <v/>
      </c>
      <c r="AG154" s="137" t="str">
        <f t="shared" si="87"/>
        <v/>
      </c>
      <c r="AH154" s="13" t="str">
        <f t="shared" si="88"/>
        <v/>
      </c>
      <c r="AI154" s="13" t="str">
        <f t="shared" si="89"/>
        <v/>
      </c>
      <c r="AJ154" s="13" t="str">
        <f t="shared" si="90"/>
        <v/>
      </c>
      <c r="AK154" s="13" t="str">
        <f t="shared" si="76"/>
        <v/>
      </c>
      <c r="AL154" s="13" t="str">
        <f t="shared" si="77"/>
        <v/>
      </c>
      <c r="AM154" t="str">
        <f>'CBB ESPN'!AM154</f>
        <v/>
      </c>
      <c r="AN154" t="str">
        <f>'CBB ESPN'!AK154</f>
        <v/>
      </c>
      <c r="AO154" t="str">
        <f>'CBB ESPN'!AL154</f>
        <v/>
      </c>
      <c r="AQ154" s="13" t="str">
        <f t="shared" si="91"/>
        <v/>
      </c>
      <c r="AR154" s="13" t="str">
        <f t="shared" si="92"/>
        <v/>
      </c>
      <c r="AS154" s="135" t="str">
        <f t="shared" si="93"/>
        <v/>
      </c>
      <c r="AT154" s="138" t="str">
        <f t="shared" si="94"/>
        <v/>
      </c>
      <c r="AU154" s="13" t="str">
        <f t="shared" si="95"/>
        <v/>
      </c>
      <c r="AV154" s="13" t="str">
        <f t="shared" si="96"/>
        <v/>
      </c>
      <c r="AW154" s="13" t="str">
        <f t="shared" si="97"/>
        <v/>
      </c>
      <c r="AX154" s="13" t="str">
        <f t="shared" si="78"/>
        <v/>
      </c>
      <c r="AY154" s="13" t="str">
        <f t="shared" si="79"/>
        <v/>
      </c>
      <c r="AZ154" t="str">
        <f>'CBB ESPN'!AU154</f>
        <v/>
      </c>
      <c r="BA154" t="str">
        <f>'CBB ESPN'!AS154</f>
        <v/>
      </c>
      <c r="BB154" t="str">
        <f>'CBB ESPN'!AT154</f>
        <v/>
      </c>
      <c r="BD154" s="13" t="str">
        <f t="shared" si="98"/>
        <v/>
      </c>
      <c r="BE154" s="13" t="str">
        <f t="shared" si="99"/>
        <v/>
      </c>
      <c r="BF154" s="135" t="str">
        <f t="shared" si="100"/>
        <v/>
      </c>
      <c r="BG154" s="138" t="str">
        <f t="shared" si="101"/>
        <v/>
      </c>
      <c r="BH154" s="13" t="str">
        <f t="shared" si="102"/>
        <v/>
      </c>
      <c r="BI154" s="13" t="str">
        <f t="shared" si="104"/>
        <v/>
      </c>
      <c r="BJ154" s="13" t="str">
        <f t="shared" si="103"/>
        <v/>
      </c>
      <c r="BK154" s="13" t="str">
        <f t="shared" si="80"/>
        <v/>
      </c>
      <c r="BL154" s="13" t="str">
        <f t="shared" si="81"/>
        <v/>
      </c>
      <c r="BM154" t="str">
        <f>'CBB ESPN'!BC154</f>
        <v/>
      </c>
      <c r="BN154" t="str">
        <f>'CBB ESPN'!BA154</f>
        <v/>
      </c>
      <c r="BO154" t="str">
        <f>'CBB ESPN'!BB154</f>
        <v/>
      </c>
    </row>
    <row r="155" spans="1:67">
      <c r="A155" t="str">
        <f>'CBB ESPN'!M155</f>
        <v>Lamar</v>
      </c>
      <c r="B155" t="s">
        <v>999</v>
      </c>
      <c r="C155">
        <v>231</v>
      </c>
      <c r="E155">
        <f>IF(ISERROR(INDEX($B$4:$B$999,MATCH('CBB ESPN'!S154,'CBB Games'!$A$4:$A$999,0)))*1=1,"",INDEX('CBB Games'!$B$4:$B$999,MATCH('CBB ESPN'!S154,'CBB Games'!$A$4:$A$999,0)))</f>
        <v>0</v>
      </c>
      <c r="F155">
        <f>IF(ISERROR(INDEX($B$4:$B$999,MATCH('CBB ESPN'!T154,'CBB Games'!$A$4:$A$999,0)))*1=1,"",INDEX('CBB Games'!$B$4:$B$999,MATCH('CBB ESPN'!T154,'CBB Games'!$A$4:$A$999,0)))</f>
        <v>0</v>
      </c>
      <c r="G155" t="s">
        <v>62</v>
      </c>
      <c r="H155">
        <f>IF(ISERROR(INDEX($C$4:$C$999,MATCH('CBB ESPN'!S154,'CBB Games'!$A$4:$A$999,0)))*1=1,"",INDEX('CBB Games'!$C$4:$C$999,MATCH('CBB ESPN'!S154,'CBB Games'!$A$4:$A$999,0)))</f>
        <v>0</v>
      </c>
      <c r="I155">
        <f>IF(ISERROR(INDEX($C$4:$C$999,MATCH('CBB ESPN'!T154,'CBB Games'!$A$4:$A$999,0)))*1=1,"",INDEX('CBB Games'!$C$4:$C$999,MATCH('CBB ESPN'!T154,'CBB Games'!$A$4:$A$999,0)))</f>
        <v>0</v>
      </c>
      <c r="K155">
        <f>IF('CBB ESPN'!$AA154="Flip",'CBB Games'!F155,'CBB Games'!E155)</f>
        <v>0</v>
      </c>
      <c r="L155">
        <f>IF('CBB ESPN'!$AA154="Flip",'CBB Games'!E155,'CBB Games'!F155)</f>
        <v>0</v>
      </c>
      <c r="N155">
        <f>IF('CBB ESPN'!$AA154="Flip",'CBB Games'!I155,'CBB Games'!H155)</f>
        <v>0</v>
      </c>
      <c r="O155">
        <f>IF('CBB ESPN'!$AA154="Flip",'CBB Games'!H155,'CBB Games'!I155)</f>
        <v>0</v>
      </c>
      <c r="Q155" t="str">
        <f t="shared" si="82"/>
        <v>0 v 0</v>
      </c>
      <c r="S155" t="str">
        <f t="shared" si="83"/>
        <v>0 v 0</v>
      </c>
      <c r="T155" s="13" t="s">
        <v>62</v>
      </c>
      <c r="V155" s="136" t="str">
        <f>IF(ISNUMBER(SEARCH('CBB Games'!$V$3,'CBB ESPN'!Y154)),"InPlay","")</f>
        <v/>
      </c>
      <c r="W155" s="13" t="str">
        <f>IF($V155="","",'CBB ESPN'!Z154)</f>
        <v/>
      </c>
      <c r="X155" s="135" t="str">
        <f>IF('CBB ESPN'!$Y154="Y",'CBB ESPN'!U154,"")</f>
        <v/>
      </c>
      <c r="Y155" s="137" t="str">
        <f>IF('CBB ESPN'!$Y154="Y",'CBB Games'!Q155,"")</f>
        <v/>
      </c>
      <c r="Z155" s="13" t="str">
        <f t="shared" si="105"/>
        <v/>
      </c>
      <c r="AA155" s="13" t="str">
        <f>IF('CBB ESPN'!$Y154="Y",'CBB Games'!S155,"")</f>
        <v/>
      </c>
      <c r="AB155" s="13" t="str">
        <f t="shared" si="106"/>
        <v/>
      </c>
      <c r="AD155" s="13" t="str">
        <f t="shared" si="84"/>
        <v/>
      </c>
      <c r="AE155" s="13" t="str">
        <f t="shared" si="85"/>
        <v/>
      </c>
      <c r="AF155" s="135" t="str">
        <f t="shared" si="86"/>
        <v/>
      </c>
      <c r="AG155" s="137" t="str">
        <f t="shared" si="87"/>
        <v/>
      </c>
      <c r="AH155" s="13" t="str">
        <f t="shared" si="88"/>
        <v/>
      </c>
      <c r="AI155" s="13" t="str">
        <f t="shared" si="89"/>
        <v/>
      </c>
      <c r="AJ155" s="13" t="str">
        <f t="shared" si="90"/>
        <v/>
      </c>
      <c r="AK155" s="13" t="str">
        <f t="shared" si="76"/>
        <v/>
      </c>
      <c r="AL155" s="13" t="str">
        <f t="shared" si="77"/>
        <v/>
      </c>
      <c r="AM155" t="str">
        <f>'CBB ESPN'!AM155</f>
        <v/>
      </c>
      <c r="AN155" t="str">
        <f>'CBB ESPN'!AK155</f>
        <v/>
      </c>
      <c r="AO155" t="str">
        <f>'CBB ESPN'!AL155</f>
        <v/>
      </c>
      <c r="AQ155" s="13" t="str">
        <f t="shared" si="91"/>
        <v/>
      </c>
      <c r="AR155" s="13" t="str">
        <f t="shared" si="92"/>
        <v/>
      </c>
      <c r="AS155" s="135" t="str">
        <f t="shared" si="93"/>
        <v/>
      </c>
      <c r="AT155" s="138" t="str">
        <f t="shared" si="94"/>
        <v/>
      </c>
      <c r="AU155" s="13" t="str">
        <f t="shared" si="95"/>
        <v/>
      </c>
      <c r="AV155" s="13" t="str">
        <f t="shared" si="96"/>
        <v/>
      </c>
      <c r="AW155" s="13" t="str">
        <f t="shared" si="97"/>
        <v/>
      </c>
      <c r="AX155" s="13" t="str">
        <f t="shared" si="78"/>
        <v/>
      </c>
      <c r="AY155" s="13" t="str">
        <f t="shared" si="79"/>
        <v/>
      </c>
      <c r="AZ155" t="str">
        <f>'CBB ESPN'!AU155</f>
        <v/>
      </c>
      <c r="BA155" t="str">
        <f>'CBB ESPN'!AS155</f>
        <v/>
      </c>
      <c r="BB155" t="str">
        <f>'CBB ESPN'!AT155</f>
        <v/>
      </c>
      <c r="BD155" s="13" t="str">
        <f t="shared" si="98"/>
        <v/>
      </c>
      <c r="BE155" s="13" t="str">
        <f t="shared" si="99"/>
        <v/>
      </c>
      <c r="BF155" s="135" t="str">
        <f t="shared" si="100"/>
        <v/>
      </c>
      <c r="BG155" s="138" t="str">
        <f t="shared" si="101"/>
        <v/>
      </c>
      <c r="BH155" s="13" t="str">
        <f t="shared" si="102"/>
        <v/>
      </c>
      <c r="BI155" s="13" t="str">
        <f t="shared" si="104"/>
        <v/>
      </c>
      <c r="BJ155" s="13" t="str">
        <f t="shared" si="103"/>
        <v/>
      </c>
      <c r="BK155" s="13" t="str">
        <f t="shared" si="80"/>
        <v/>
      </c>
      <c r="BL155" s="13" t="str">
        <f t="shared" si="81"/>
        <v/>
      </c>
      <c r="BM155" t="str">
        <f>'CBB ESPN'!BC155</f>
        <v/>
      </c>
      <c r="BN155" t="str">
        <f>'CBB ESPN'!BA155</f>
        <v/>
      </c>
      <c r="BO155" t="str">
        <f>'CBB ESPN'!BB155</f>
        <v/>
      </c>
    </row>
    <row r="156" spans="1:67">
      <c r="A156" t="str">
        <f>'CBB ESPN'!M156</f>
        <v>Lehigh</v>
      </c>
      <c r="B156" t="s">
        <v>1105</v>
      </c>
      <c r="C156">
        <v>232</v>
      </c>
      <c r="E156">
        <f>IF(ISERROR(INDEX($B$4:$B$999,MATCH('CBB ESPN'!S155,'CBB Games'!$A$4:$A$999,0)))*1=1,"",INDEX('CBB Games'!$B$4:$B$999,MATCH('CBB ESPN'!S155,'CBB Games'!$A$4:$A$999,0)))</f>
        <v>0</v>
      </c>
      <c r="F156">
        <f>IF(ISERROR(INDEX($B$4:$B$999,MATCH('CBB ESPN'!T155,'CBB Games'!$A$4:$A$999,0)))*1=1,"",INDEX('CBB Games'!$B$4:$B$999,MATCH('CBB ESPN'!T155,'CBB Games'!$A$4:$A$999,0)))</f>
        <v>0</v>
      </c>
      <c r="G156" t="s">
        <v>62</v>
      </c>
      <c r="H156">
        <f>IF(ISERROR(INDEX($C$4:$C$999,MATCH('CBB ESPN'!S155,'CBB Games'!$A$4:$A$999,0)))*1=1,"",INDEX('CBB Games'!$C$4:$C$999,MATCH('CBB ESPN'!S155,'CBB Games'!$A$4:$A$999,0)))</f>
        <v>0</v>
      </c>
      <c r="I156">
        <f>IF(ISERROR(INDEX($C$4:$C$999,MATCH('CBB ESPN'!T155,'CBB Games'!$A$4:$A$999,0)))*1=1,"",INDEX('CBB Games'!$C$4:$C$999,MATCH('CBB ESPN'!T155,'CBB Games'!$A$4:$A$999,0)))</f>
        <v>0</v>
      </c>
      <c r="K156">
        <f>IF('CBB ESPN'!$AA155="Flip",'CBB Games'!F156,'CBB Games'!E156)</f>
        <v>0</v>
      </c>
      <c r="L156">
        <f>IF('CBB ESPN'!$AA155="Flip",'CBB Games'!E156,'CBB Games'!F156)</f>
        <v>0</v>
      </c>
      <c r="N156">
        <f>IF('CBB ESPN'!$AA155="Flip",'CBB Games'!I156,'CBB Games'!H156)</f>
        <v>0</v>
      </c>
      <c r="O156">
        <f>IF('CBB ESPN'!$AA155="Flip",'CBB Games'!H156,'CBB Games'!I156)</f>
        <v>0</v>
      </c>
      <c r="Q156" t="str">
        <f t="shared" si="82"/>
        <v>0 v 0</v>
      </c>
      <c r="S156" t="str">
        <f t="shared" si="83"/>
        <v>0 v 0</v>
      </c>
      <c r="T156" s="13" t="s">
        <v>62</v>
      </c>
      <c r="V156" s="136" t="str">
        <f>IF(ISNUMBER(SEARCH('CBB Games'!$V$3,'CBB ESPN'!Y155)),"InPlay","")</f>
        <v/>
      </c>
      <c r="W156" s="13" t="str">
        <f>IF($V156="","",'CBB ESPN'!Z155)</f>
        <v/>
      </c>
      <c r="X156" s="135" t="str">
        <f>IF('CBB ESPN'!$Y155="Y",'CBB ESPN'!U155,"")</f>
        <v/>
      </c>
      <c r="Y156" s="137" t="str">
        <f>IF('CBB ESPN'!$Y155="Y",'CBB Games'!Q156,"")</f>
        <v/>
      </c>
      <c r="Z156" s="13" t="str">
        <f t="shared" si="105"/>
        <v/>
      </c>
      <c r="AA156" s="13" t="str">
        <f>IF('CBB ESPN'!$Y155="Y",'CBB Games'!S156,"")</f>
        <v/>
      </c>
      <c r="AB156" s="13" t="str">
        <f t="shared" si="106"/>
        <v/>
      </c>
      <c r="AD156" s="13" t="str">
        <f t="shared" si="84"/>
        <v/>
      </c>
      <c r="AE156" s="13" t="str">
        <f t="shared" si="85"/>
        <v/>
      </c>
      <c r="AF156" s="135" t="str">
        <f t="shared" si="86"/>
        <v/>
      </c>
      <c r="AG156" s="137" t="str">
        <f t="shared" si="87"/>
        <v/>
      </c>
      <c r="AH156" s="13" t="str">
        <f t="shared" si="88"/>
        <v/>
      </c>
      <c r="AI156" s="13" t="str">
        <f t="shared" si="89"/>
        <v/>
      </c>
      <c r="AJ156" s="13" t="str">
        <f t="shared" si="90"/>
        <v/>
      </c>
      <c r="AK156" s="13" t="str">
        <f t="shared" si="76"/>
        <v/>
      </c>
      <c r="AL156" s="13" t="str">
        <f t="shared" si="77"/>
        <v/>
      </c>
      <c r="AM156" t="str">
        <f>'CBB ESPN'!AM156</f>
        <v/>
      </c>
      <c r="AN156" t="str">
        <f>'CBB ESPN'!AK156</f>
        <v/>
      </c>
      <c r="AO156" t="str">
        <f>'CBB ESPN'!AL156</f>
        <v/>
      </c>
      <c r="AQ156" s="13" t="str">
        <f t="shared" si="91"/>
        <v/>
      </c>
      <c r="AR156" s="13" t="str">
        <f t="shared" si="92"/>
        <v/>
      </c>
      <c r="AS156" s="135" t="str">
        <f t="shared" si="93"/>
        <v/>
      </c>
      <c r="AT156" s="138" t="str">
        <f t="shared" si="94"/>
        <v/>
      </c>
      <c r="AU156" s="13" t="str">
        <f t="shared" si="95"/>
        <v/>
      </c>
      <c r="AV156" s="13" t="str">
        <f t="shared" si="96"/>
        <v/>
      </c>
      <c r="AW156" s="13" t="str">
        <f t="shared" si="97"/>
        <v/>
      </c>
      <c r="AX156" s="13" t="str">
        <f t="shared" si="78"/>
        <v/>
      </c>
      <c r="AY156" s="13" t="str">
        <f t="shared" si="79"/>
        <v/>
      </c>
      <c r="AZ156" t="str">
        <f>'CBB ESPN'!AU156</f>
        <v/>
      </c>
      <c r="BA156" t="str">
        <f>'CBB ESPN'!AS156</f>
        <v/>
      </c>
      <c r="BB156" t="str">
        <f>'CBB ESPN'!AT156</f>
        <v/>
      </c>
      <c r="BD156" s="13" t="str">
        <f t="shared" si="98"/>
        <v/>
      </c>
      <c r="BE156" s="13" t="str">
        <f t="shared" si="99"/>
        <v/>
      </c>
      <c r="BF156" s="135" t="str">
        <f t="shared" si="100"/>
        <v/>
      </c>
      <c r="BG156" s="138" t="str">
        <f t="shared" si="101"/>
        <v/>
      </c>
      <c r="BH156" s="13" t="str">
        <f t="shared" si="102"/>
        <v/>
      </c>
      <c r="BI156" s="13" t="str">
        <f t="shared" si="104"/>
        <v/>
      </c>
      <c r="BJ156" s="13" t="str">
        <f t="shared" si="103"/>
        <v/>
      </c>
      <c r="BK156" s="13" t="str">
        <f t="shared" si="80"/>
        <v/>
      </c>
      <c r="BL156" s="13" t="str">
        <f t="shared" si="81"/>
        <v/>
      </c>
      <c r="BM156" t="str">
        <f>'CBB ESPN'!BC156</f>
        <v/>
      </c>
      <c r="BN156" t="str">
        <f>'CBB ESPN'!BA156</f>
        <v/>
      </c>
      <c r="BO156" t="str">
        <f>'CBB ESPN'!BB156</f>
        <v/>
      </c>
    </row>
    <row r="157" spans="1:67">
      <c r="A157" t="str">
        <f>'CBB ESPN'!M157</f>
        <v>Liberty</v>
      </c>
      <c r="B157" t="s">
        <v>496</v>
      </c>
      <c r="C157">
        <v>233</v>
      </c>
      <c r="E157">
        <f>IF(ISERROR(INDEX($B$4:$B$999,MATCH('CBB ESPN'!S156,'CBB Games'!$A$4:$A$999,0)))*1=1,"",INDEX('CBB Games'!$B$4:$B$999,MATCH('CBB ESPN'!S156,'CBB Games'!$A$4:$A$999,0)))</f>
        <v>0</v>
      </c>
      <c r="F157">
        <f>IF(ISERROR(INDEX($B$4:$B$999,MATCH('CBB ESPN'!T156,'CBB Games'!$A$4:$A$999,0)))*1=1,"",INDEX('CBB Games'!$B$4:$B$999,MATCH('CBB ESPN'!T156,'CBB Games'!$A$4:$A$999,0)))</f>
        <v>0</v>
      </c>
      <c r="G157" t="s">
        <v>62</v>
      </c>
      <c r="H157">
        <f>IF(ISERROR(INDEX($C$4:$C$999,MATCH('CBB ESPN'!S156,'CBB Games'!$A$4:$A$999,0)))*1=1,"",INDEX('CBB Games'!$C$4:$C$999,MATCH('CBB ESPN'!S156,'CBB Games'!$A$4:$A$999,0)))</f>
        <v>0</v>
      </c>
      <c r="I157">
        <f>IF(ISERROR(INDEX($C$4:$C$999,MATCH('CBB ESPN'!T156,'CBB Games'!$A$4:$A$999,0)))*1=1,"",INDEX('CBB Games'!$C$4:$C$999,MATCH('CBB ESPN'!T156,'CBB Games'!$A$4:$A$999,0)))</f>
        <v>0</v>
      </c>
      <c r="K157">
        <f>IF('CBB ESPN'!$AA156="Flip",'CBB Games'!F157,'CBB Games'!E157)</f>
        <v>0</v>
      </c>
      <c r="L157">
        <f>IF('CBB ESPN'!$AA156="Flip",'CBB Games'!E157,'CBB Games'!F157)</f>
        <v>0</v>
      </c>
      <c r="N157">
        <f>IF('CBB ESPN'!$AA156="Flip",'CBB Games'!I157,'CBB Games'!H157)</f>
        <v>0</v>
      </c>
      <c r="O157">
        <f>IF('CBB ESPN'!$AA156="Flip",'CBB Games'!H157,'CBB Games'!I157)</f>
        <v>0</v>
      </c>
      <c r="Q157" t="str">
        <f t="shared" si="82"/>
        <v>0 v 0</v>
      </c>
      <c r="S157" t="str">
        <f t="shared" si="83"/>
        <v>0 v 0</v>
      </c>
      <c r="T157" s="13" t="s">
        <v>62</v>
      </c>
      <c r="V157" s="136" t="str">
        <f>IF(ISNUMBER(SEARCH('CBB Games'!$V$3,'CBB ESPN'!Y156)),"InPlay","")</f>
        <v/>
      </c>
      <c r="W157" s="13" t="str">
        <f>IF($V157="","",'CBB ESPN'!Z156)</f>
        <v/>
      </c>
      <c r="X157" s="135" t="str">
        <f>IF('CBB ESPN'!$Y156="Y",'CBB ESPN'!U156,"")</f>
        <v/>
      </c>
      <c r="Y157" s="137" t="str">
        <f>IF('CBB ESPN'!$Y156="Y",'CBB Games'!Q157,"")</f>
        <v/>
      </c>
      <c r="Z157" s="13" t="str">
        <f t="shared" si="105"/>
        <v/>
      </c>
      <c r="AA157" s="13" t="str">
        <f>IF('CBB ESPN'!$Y156="Y",'CBB Games'!S157,"")</f>
        <v/>
      </c>
      <c r="AB157" s="13" t="str">
        <f t="shared" si="106"/>
        <v/>
      </c>
      <c r="AD157" s="13" t="str">
        <f t="shared" si="84"/>
        <v/>
      </c>
      <c r="AE157" s="13" t="str">
        <f t="shared" si="85"/>
        <v/>
      </c>
      <c r="AF157" s="135" t="str">
        <f t="shared" si="86"/>
        <v/>
      </c>
      <c r="AG157" s="137" t="str">
        <f t="shared" si="87"/>
        <v/>
      </c>
      <c r="AH157" s="13" t="str">
        <f t="shared" si="88"/>
        <v/>
      </c>
      <c r="AI157" s="13" t="str">
        <f t="shared" si="89"/>
        <v/>
      </c>
      <c r="AJ157" s="13" t="str">
        <f t="shared" si="90"/>
        <v/>
      </c>
      <c r="AK157" s="13" t="str">
        <f t="shared" si="76"/>
        <v/>
      </c>
      <c r="AL157" s="13" t="str">
        <f t="shared" si="77"/>
        <v/>
      </c>
      <c r="AM157" t="str">
        <f>'CBB ESPN'!AM157</f>
        <v/>
      </c>
      <c r="AN157" t="str">
        <f>'CBB ESPN'!AK157</f>
        <v/>
      </c>
      <c r="AO157" t="str">
        <f>'CBB ESPN'!AL157</f>
        <v/>
      </c>
      <c r="AQ157" s="13" t="str">
        <f t="shared" si="91"/>
        <v/>
      </c>
      <c r="AR157" s="13" t="str">
        <f t="shared" si="92"/>
        <v/>
      </c>
      <c r="AS157" s="135" t="str">
        <f t="shared" si="93"/>
        <v/>
      </c>
      <c r="AT157" s="138" t="str">
        <f t="shared" si="94"/>
        <v/>
      </c>
      <c r="AU157" s="13" t="str">
        <f t="shared" si="95"/>
        <v/>
      </c>
      <c r="AV157" s="13" t="str">
        <f t="shared" si="96"/>
        <v/>
      </c>
      <c r="AW157" s="13" t="str">
        <f t="shared" si="97"/>
        <v/>
      </c>
      <c r="AX157" s="13" t="str">
        <f t="shared" si="78"/>
        <v/>
      </c>
      <c r="AY157" s="13" t="str">
        <f t="shared" si="79"/>
        <v/>
      </c>
      <c r="AZ157" t="str">
        <f>'CBB ESPN'!AU157</f>
        <v/>
      </c>
      <c r="BA157" t="str">
        <f>'CBB ESPN'!AS157</f>
        <v/>
      </c>
      <c r="BB157" t="str">
        <f>'CBB ESPN'!AT157</f>
        <v/>
      </c>
      <c r="BD157" s="13" t="str">
        <f t="shared" si="98"/>
        <v/>
      </c>
      <c r="BE157" s="13" t="str">
        <f t="shared" si="99"/>
        <v/>
      </c>
      <c r="BF157" s="135" t="str">
        <f t="shared" si="100"/>
        <v/>
      </c>
      <c r="BG157" s="138" t="str">
        <f t="shared" si="101"/>
        <v/>
      </c>
      <c r="BH157" s="13" t="str">
        <f t="shared" si="102"/>
        <v/>
      </c>
      <c r="BI157" s="13" t="str">
        <f t="shared" si="104"/>
        <v/>
      </c>
      <c r="BJ157" s="13" t="str">
        <f t="shared" si="103"/>
        <v/>
      </c>
      <c r="BK157" s="13" t="str">
        <f t="shared" si="80"/>
        <v/>
      </c>
      <c r="BL157" s="13" t="str">
        <f t="shared" si="81"/>
        <v/>
      </c>
      <c r="BM157" t="str">
        <f>'CBB ESPN'!BC157</f>
        <v/>
      </c>
      <c r="BN157" t="str">
        <f>'CBB ESPN'!BA157</f>
        <v/>
      </c>
      <c r="BO157" t="str">
        <f>'CBB ESPN'!BB157</f>
        <v/>
      </c>
    </row>
    <row r="158" spans="1:67">
      <c r="A158" t="str">
        <f>'CBB ESPN'!M158</f>
        <v>Lipscomb</v>
      </c>
      <c r="B158" t="s">
        <v>960</v>
      </c>
      <c r="C158">
        <v>240</v>
      </c>
      <c r="E158">
        <f>IF(ISERROR(INDEX($B$4:$B$999,MATCH('CBB ESPN'!S157,'CBB Games'!$A$4:$A$999,0)))*1=1,"",INDEX('CBB Games'!$B$4:$B$999,MATCH('CBB ESPN'!S157,'CBB Games'!$A$4:$A$999,0)))</f>
        <v>0</v>
      </c>
      <c r="F158">
        <f>IF(ISERROR(INDEX($B$4:$B$999,MATCH('CBB ESPN'!T157,'CBB Games'!$A$4:$A$999,0)))*1=1,"",INDEX('CBB Games'!$B$4:$B$999,MATCH('CBB ESPN'!T157,'CBB Games'!$A$4:$A$999,0)))</f>
        <v>0</v>
      </c>
      <c r="G158" t="s">
        <v>62</v>
      </c>
      <c r="H158">
        <f>IF(ISERROR(INDEX($C$4:$C$999,MATCH('CBB ESPN'!S157,'CBB Games'!$A$4:$A$999,0)))*1=1,"",INDEX('CBB Games'!$C$4:$C$999,MATCH('CBB ESPN'!S157,'CBB Games'!$A$4:$A$999,0)))</f>
        <v>0</v>
      </c>
      <c r="I158">
        <f>IF(ISERROR(INDEX($C$4:$C$999,MATCH('CBB ESPN'!T157,'CBB Games'!$A$4:$A$999,0)))*1=1,"",INDEX('CBB Games'!$C$4:$C$999,MATCH('CBB ESPN'!T157,'CBB Games'!$A$4:$A$999,0)))</f>
        <v>0</v>
      </c>
      <c r="K158">
        <f>IF('CBB ESPN'!$AA157="Flip",'CBB Games'!F158,'CBB Games'!E158)</f>
        <v>0</v>
      </c>
      <c r="L158">
        <f>IF('CBB ESPN'!$AA157="Flip",'CBB Games'!E158,'CBB Games'!F158)</f>
        <v>0</v>
      </c>
      <c r="N158">
        <f>IF('CBB ESPN'!$AA157="Flip",'CBB Games'!I158,'CBB Games'!H158)</f>
        <v>0</v>
      </c>
      <c r="O158">
        <f>IF('CBB ESPN'!$AA157="Flip",'CBB Games'!H158,'CBB Games'!I158)</f>
        <v>0</v>
      </c>
      <c r="Q158" t="str">
        <f t="shared" si="82"/>
        <v>0 v 0</v>
      </c>
      <c r="S158" t="str">
        <f t="shared" si="83"/>
        <v>0 v 0</v>
      </c>
      <c r="T158" s="13" t="s">
        <v>62</v>
      </c>
      <c r="V158" s="136" t="str">
        <f>IF(ISNUMBER(SEARCH('CBB Games'!$V$3,'CBB ESPN'!Y157)),"InPlay","")</f>
        <v/>
      </c>
      <c r="W158" s="13" t="str">
        <f>IF($V158="","",'CBB ESPN'!Z157)</f>
        <v/>
      </c>
      <c r="X158" s="135" t="str">
        <f>IF('CBB ESPN'!$Y157="Y",'CBB ESPN'!U157,"")</f>
        <v/>
      </c>
      <c r="Y158" s="137" t="str">
        <f>IF('CBB ESPN'!$Y157="Y",'CBB Games'!Q158,"")</f>
        <v/>
      </c>
      <c r="Z158" s="13" t="str">
        <f t="shared" si="105"/>
        <v/>
      </c>
      <c r="AA158" s="13" t="str">
        <f>IF('CBB ESPN'!$Y157="Y",'CBB Games'!S158,"")</f>
        <v/>
      </c>
      <c r="AB158" s="13" t="str">
        <f t="shared" si="106"/>
        <v/>
      </c>
      <c r="AD158" s="13" t="str">
        <f t="shared" si="84"/>
        <v/>
      </c>
      <c r="AE158" s="13" t="str">
        <f t="shared" si="85"/>
        <v/>
      </c>
      <c r="AF158" s="135" t="str">
        <f t="shared" si="86"/>
        <v/>
      </c>
      <c r="AG158" s="137" t="str">
        <f t="shared" si="87"/>
        <v/>
      </c>
      <c r="AH158" s="13" t="str">
        <f t="shared" si="88"/>
        <v/>
      </c>
      <c r="AI158" s="13" t="str">
        <f t="shared" si="89"/>
        <v/>
      </c>
      <c r="AJ158" s="13" t="str">
        <f t="shared" si="90"/>
        <v/>
      </c>
      <c r="AK158" s="13" t="str">
        <f t="shared" si="76"/>
        <v/>
      </c>
      <c r="AL158" s="13" t="str">
        <f t="shared" si="77"/>
        <v/>
      </c>
      <c r="AM158" t="str">
        <f>'CBB ESPN'!AM158</f>
        <v/>
      </c>
      <c r="AN158" t="str">
        <f>'CBB ESPN'!AK158</f>
        <v/>
      </c>
      <c r="AO158" t="str">
        <f>'CBB ESPN'!AL158</f>
        <v/>
      </c>
      <c r="AQ158" s="13" t="str">
        <f t="shared" si="91"/>
        <v/>
      </c>
      <c r="AR158" s="13" t="str">
        <f t="shared" si="92"/>
        <v/>
      </c>
      <c r="AS158" s="135" t="str">
        <f t="shared" si="93"/>
        <v/>
      </c>
      <c r="AT158" s="138" t="str">
        <f t="shared" si="94"/>
        <v/>
      </c>
      <c r="AU158" s="13" t="str">
        <f t="shared" si="95"/>
        <v/>
      </c>
      <c r="AV158" s="13" t="str">
        <f t="shared" si="96"/>
        <v/>
      </c>
      <c r="AW158" s="13" t="str">
        <f t="shared" si="97"/>
        <v/>
      </c>
      <c r="AX158" s="13" t="str">
        <f t="shared" si="78"/>
        <v/>
      </c>
      <c r="AY158" s="13" t="str">
        <f t="shared" si="79"/>
        <v/>
      </c>
      <c r="AZ158" t="str">
        <f>'CBB ESPN'!AU158</f>
        <v/>
      </c>
      <c r="BA158" t="str">
        <f>'CBB ESPN'!AS158</f>
        <v/>
      </c>
      <c r="BB158" t="str">
        <f>'CBB ESPN'!AT158</f>
        <v/>
      </c>
      <c r="BD158" s="13" t="str">
        <f t="shared" si="98"/>
        <v/>
      </c>
      <c r="BE158" s="13" t="str">
        <f t="shared" si="99"/>
        <v/>
      </c>
      <c r="BF158" s="135" t="str">
        <f t="shared" si="100"/>
        <v/>
      </c>
      <c r="BG158" s="138" t="str">
        <f t="shared" si="101"/>
        <v/>
      </c>
      <c r="BH158" s="13" t="str">
        <f t="shared" si="102"/>
        <v/>
      </c>
      <c r="BI158" s="13" t="str">
        <f t="shared" si="104"/>
        <v/>
      </c>
      <c r="BJ158" s="13" t="str">
        <f t="shared" si="103"/>
        <v/>
      </c>
      <c r="BK158" s="13" t="str">
        <f t="shared" si="80"/>
        <v/>
      </c>
      <c r="BL158" s="13" t="str">
        <f t="shared" si="81"/>
        <v/>
      </c>
      <c r="BM158" t="str">
        <f>'CBB ESPN'!BC158</f>
        <v/>
      </c>
      <c r="BN158" t="str">
        <f>'CBB ESPN'!BA158</f>
        <v/>
      </c>
      <c r="BO158" t="str">
        <f>'CBB ESPN'!BB158</f>
        <v/>
      </c>
    </row>
    <row r="159" spans="1:67">
      <c r="A159" t="str">
        <f>'CBB ESPN'!M159</f>
        <v>Long Island University</v>
      </c>
      <c r="B159" t="s">
        <v>1266</v>
      </c>
      <c r="C159">
        <v>234</v>
      </c>
      <c r="E159">
        <f>IF(ISERROR(INDEX($B$4:$B$999,MATCH('CBB ESPN'!S158,'CBB Games'!$A$4:$A$999,0)))*1=1,"",INDEX('CBB Games'!$B$4:$B$999,MATCH('CBB ESPN'!S158,'CBB Games'!$A$4:$A$999,0)))</f>
        <v>0</v>
      </c>
      <c r="F159">
        <f>IF(ISERROR(INDEX($B$4:$B$999,MATCH('CBB ESPN'!T158,'CBB Games'!$A$4:$A$999,0)))*1=1,"",INDEX('CBB Games'!$B$4:$B$999,MATCH('CBB ESPN'!T158,'CBB Games'!$A$4:$A$999,0)))</f>
        <v>0</v>
      </c>
      <c r="G159" t="s">
        <v>62</v>
      </c>
      <c r="H159">
        <f>IF(ISERROR(INDEX($C$4:$C$999,MATCH('CBB ESPN'!S158,'CBB Games'!$A$4:$A$999,0)))*1=1,"",INDEX('CBB Games'!$C$4:$C$999,MATCH('CBB ESPN'!S158,'CBB Games'!$A$4:$A$999,0)))</f>
        <v>0</v>
      </c>
      <c r="I159">
        <f>IF(ISERROR(INDEX($C$4:$C$999,MATCH('CBB ESPN'!T158,'CBB Games'!$A$4:$A$999,0)))*1=1,"",INDEX('CBB Games'!$C$4:$C$999,MATCH('CBB ESPN'!T158,'CBB Games'!$A$4:$A$999,0)))</f>
        <v>0</v>
      </c>
      <c r="K159">
        <f>IF('CBB ESPN'!$AA158="Flip",'CBB Games'!F159,'CBB Games'!E159)</f>
        <v>0</v>
      </c>
      <c r="L159">
        <f>IF('CBB ESPN'!$AA158="Flip",'CBB Games'!E159,'CBB Games'!F159)</f>
        <v>0</v>
      </c>
      <c r="N159">
        <f>IF('CBB ESPN'!$AA158="Flip",'CBB Games'!I159,'CBB Games'!H159)</f>
        <v>0</v>
      </c>
      <c r="O159">
        <f>IF('CBB ESPN'!$AA158="Flip",'CBB Games'!H159,'CBB Games'!I159)</f>
        <v>0</v>
      </c>
      <c r="Q159" t="str">
        <f t="shared" si="82"/>
        <v>0 v 0</v>
      </c>
      <c r="S159" t="str">
        <f t="shared" si="83"/>
        <v>0 v 0</v>
      </c>
      <c r="T159" s="13" t="s">
        <v>62</v>
      </c>
      <c r="V159" s="136" t="str">
        <f>IF(ISNUMBER(SEARCH('CBB Games'!$V$3,'CBB ESPN'!Y158)),"InPlay","")</f>
        <v/>
      </c>
      <c r="W159" s="13" t="str">
        <f>IF($V159="","",'CBB ESPN'!Z158)</f>
        <v/>
      </c>
      <c r="X159" s="135" t="str">
        <f>IF('CBB ESPN'!$Y158="Y",'CBB ESPN'!U158,"")</f>
        <v/>
      </c>
      <c r="Y159" s="137" t="str">
        <f>IF('CBB ESPN'!$Y158="Y",'CBB Games'!Q159,"")</f>
        <v/>
      </c>
      <c r="Z159" s="13" t="str">
        <f t="shared" si="105"/>
        <v/>
      </c>
      <c r="AA159" s="13" t="str">
        <f>IF('CBB ESPN'!$Y158="Y",'CBB Games'!S159,"")</f>
        <v/>
      </c>
      <c r="AB159" s="13" t="str">
        <f t="shared" si="106"/>
        <v/>
      </c>
      <c r="AD159" s="13" t="str">
        <f t="shared" si="84"/>
        <v/>
      </c>
      <c r="AE159" s="13" t="str">
        <f t="shared" si="85"/>
        <v/>
      </c>
      <c r="AF159" s="135" t="str">
        <f t="shared" si="86"/>
        <v/>
      </c>
      <c r="AG159" s="137" t="str">
        <f t="shared" si="87"/>
        <v/>
      </c>
      <c r="AH159" s="13" t="str">
        <f t="shared" si="88"/>
        <v/>
      </c>
      <c r="AI159" s="13" t="str">
        <f t="shared" si="89"/>
        <v/>
      </c>
      <c r="AJ159" s="13" t="str">
        <f t="shared" si="90"/>
        <v/>
      </c>
      <c r="AK159" s="13" t="str">
        <f t="shared" si="76"/>
        <v/>
      </c>
      <c r="AL159" s="13" t="str">
        <f t="shared" si="77"/>
        <v/>
      </c>
      <c r="AM159" t="str">
        <f>'CBB ESPN'!AM159</f>
        <v/>
      </c>
      <c r="AN159" t="str">
        <f>'CBB ESPN'!AK159</f>
        <v/>
      </c>
      <c r="AO159" t="str">
        <f>'CBB ESPN'!AL159</f>
        <v/>
      </c>
      <c r="AQ159" s="13" t="str">
        <f t="shared" si="91"/>
        <v/>
      </c>
      <c r="AR159" s="13" t="str">
        <f t="shared" si="92"/>
        <v/>
      </c>
      <c r="AS159" s="135" t="str">
        <f t="shared" si="93"/>
        <v/>
      </c>
      <c r="AT159" s="138" t="str">
        <f t="shared" si="94"/>
        <v/>
      </c>
      <c r="AU159" s="13" t="str">
        <f t="shared" si="95"/>
        <v/>
      </c>
      <c r="AV159" s="13" t="str">
        <f t="shared" si="96"/>
        <v/>
      </c>
      <c r="AW159" s="13" t="str">
        <f t="shared" si="97"/>
        <v/>
      </c>
      <c r="AX159" s="13" t="str">
        <f t="shared" si="78"/>
        <v/>
      </c>
      <c r="AY159" s="13" t="str">
        <f t="shared" si="79"/>
        <v/>
      </c>
      <c r="AZ159" t="str">
        <f>'CBB ESPN'!AU159</f>
        <v/>
      </c>
      <c r="BA159" t="str">
        <f>'CBB ESPN'!AS159</f>
        <v/>
      </c>
      <c r="BB159" t="str">
        <f>'CBB ESPN'!AT159</f>
        <v/>
      </c>
      <c r="BD159" s="13" t="str">
        <f t="shared" si="98"/>
        <v/>
      </c>
      <c r="BE159" s="13" t="str">
        <f t="shared" si="99"/>
        <v/>
      </c>
      <c r="BF159" s="135" t="str">
        <f t="shared" si="100"/>
        <v/>
      </c>
      <c r="BG159" s="138" t="str">
        <f t="shared" si="101"/>
        <v/>
      </c>
      <c r="BH159" s="13" t="str">
        <f t="shared" si="102"/>
        <v/>
      </c>
      <c r="BI159" s="13" t="str">
        <f t="shared" si="104"/>
        <v/>
      </c>
      <c r="BJ159" s="13" t="str">
        <f t="shared" si="103"/>
        <v/>
      </c>
      <c r="BK159" s="13" t="str">
        <f t="shared" si="80"/>
        <v/>
      </c>
      <c r="BL159" s="13" t="str">
        <f t="shared" si="81"/>
        <v/>
      </c>
      <c r="BM159" t="str">
        <f>'CBB ESPN'!BC159</f>
        <v/>
      </c>
      <c r="BN159" t="str">
        <f>'CBB ESPN'!BA159</f>
        <v/>
      </c>
      <c r="BO159" t="str">
        <f>'CBB ESPN'!BB159</f>
        <v/>
      </c>
    </row>
    <row r="160" spans="1:67">
      <c r="A160" t="str">
        <f>'CBB ESPN'!M160</f>
        <v>Long Beach State</v>
      </c>
      <c r="B160" t="s">
        <v>653</v>
      </c>
      <c r="C160">
        <v>227</v>
      </c>
      <c r="E160">
        <f>IF(ISERROR(INDEX($B$4:$B$999,MATCH('CBB ESPN'!S159,'CBB Games'!$A$4:$A$999,0)))*1=1,"",INDEX('CBB Games'!$B$4:$B$999,MATCH('CBB ESPN'!S159,'CBB Games'!$A$4:$A$999,0)))</f>
        <v>0</v>
      </c>
      <c r="F160">
        <f>IF(ISERROR(INDEX($B$4:$B$999,MATCH('CBB ESPN'!T159,'CBB Games'!$A$4:$A$999,0)))*1=1,"",INDEX('CBB Games'!$B$4:$B$999,MATCH('CBB ESPN'!T159,'CBB Games'!$A$4:$A$999,0)))</f>
        <v>0</v>
      </c>
      <c r="G160" t="s">
        <v>62</v>
      </c>
      <c r="H160">
        <f>IF(ISERROR(INDEX($C$4:$C$999,MATCH('CBB ESPN'!S159,'CBB Games'!$A$4:$A$999,0)))*1=1,"",INDEX('CBB Games'!$C$4:$C$999,MATCH('CBB ESPN'!S159,'CBB Games'!$A$4:$A$999,0)))</f>
        <v>0</v>
      </c>
      <c r="I160">
        <f>IF(ISERROR(INDEX($C$4:$C$999,MATCH('CBB ESPN'!T159,'CBB Games'!$A$4:$A$999,0)))*1=1,"",INDEX('CBB Games'!$C$4:$C$999,MATCH('CBB ESPN'!T159,'CBB Games'!$A$4:$A$999,0)))</f>
        <v>0</v>
      </c>
      <c r="K160">
        <f>IF('CBB ESPN'!$AA159="Flip",'CBB Games'!F160,'CBB Games'!E160)</f>
        <v>0</v>
      </c>
      <c r="L160">
        <f>IF('CBB ESPN'!$AA159="Flip",'CBB Games'!E160,'CBB Games'!F160)</f>
        <v>0</v>
      </c>
      <c r="N160">
        <f>IF('CBB ESPN'!$AA159="Flip",'CBB Games'!I160,'CBB Games'!H160)</f>
        <v>0</v>
      </c>
      <c r="O160">
        <f>IF('CBB ESPN'!$AA159="Flip",'CBB Games'!H160,'CBB Games'!I160)</f>
        <v>0</v>
      </c>
      <c r="Q160" t="str">
        <f t="shared" si="82"/>
        <v>0 v 0</v>
      </c>
      <c r="S160" t="str">
        <f t="shared" si="83"/>
        <v>0 v 0</v>
      </c>
      <c r="T160" s="13" t="s">
        <v>62</v>
      </c>
      <c r="V160" s="136" t="str">
        <f>IF(ISNUMBER(SEARCH('CBB Games'!$V$3,'CBB ESPN'!Y159)),"InPlay","")</f>
        <v/>
      </c>
      <c r="W160" s="13" t="str">
        <f>IF($V160="","",'CBB ESPN'!Z159)</f>
        <v/>
      </c>
      <c r="X160" s="135" t="str">
        <f>IF('CBB ESPN'!$Y159="Y",'CBB ESPN'!U159,"")</f>
        <v/>
      </c>
      <c r="Y160" s="137" t="str">
        <f>IF('CBB ESPN'!$Y159="Y",'CBB Games'!Q160,"")</f>
        <v/>
      </c>
      <c r="Z160" s="13" t="str">
        <f t="shared" si="105"/>
        <v/>
      </c>
      <c r="AA160" s="13" t="str">
        <f>IF('CBB ESPN'!$Y159="Y",'CBB Games'!S160,"")</f>
        <v/>
      </c>
      <c r="AB160" s="13" t="str">
        <f t="shared" si="106"/>
        <v/>
      </c>
      <c r="AD160" s="13" t="str">
        <f t="shared" si="84"/>
        <v/>
      </c>
      <c r="AE160" s="13" t="str">
        <f t="shared" si="85"/>
        <v/>
      </c>
      <c r="AF160" s="135" t="str">
        <f t="shared" si="86"/>
        <v/>
      </c>
      <c r="AG160" s="137" t="str">
        <f t="shared" si="87"/>
        <v/>
      </c>
      <c r="AH160" s="13" t="str">
        <f t="shared" si="88"/>
        <v/>
      </c>
      <c r="AI160" s="13" t="str">
        <f t="shared" si="89"/>
        <v/>
      </c>
      <c r="AJ160" s="13" t="str">
        <f t="shared" si="90"/>
        <v/>
      </c>
      <c r="AK160" s="13" t="str">
        <f t="shared" si="76"/>
        <v/>
      </c>
      <c r="AL160" s="13" t="str">
        <f t="shared" si="77"/>
        <v/>
      </c>
      <c r="AM160" t="str">
        <f>'CBB ESPN'!AM160</f>
        <v/>
      </c>
      <c r="AN160" t="str">
        <f>'CBB ESPN'!AK160</f>
        <v/>
      </c>
      <c r="AO160" t="str">
        <f>'CBB ESPN'!AL160</f>
        <v/>
      </c>
      <c r="AQ160" s="13" t="str">
        <f t="shared" si="91"/>
        <v/>
      </c>
      <c r="AR160" s="13" t="str">
        <f t="shared" si="92"/>
        <v/>
      </c>
      <c r="AS160" s="135" t="str">
        <f t="shared" si="93"/>
        <v/>
      </c>
      <c r="AT160" s="138" t="str">
        <f t="shared" si="94"/>
        <v/>
      </c>
      <c r="AU160" s="13" t="str">
        <f t="shared" si="95"/>
        <v/>
      </c>
      <c r="AV160" s="13" t="str">
        <f t="shared" si="96"/>
        <v/>
      </c>
      <c r="AW160" s="13" t="str">
        <f t="shared" si="97"/>
        <v/>
      </c>
      <c r="AX160" s="13" t="str">
        <f t="shared" si="78"/>
        <v/>
      </c>
      <c r="AY160" s="13" t="str">
        <f t="shared" si="79"/>
        <v/>
      </c>
      <c r="AZ160" t="str">
        <f>'CBB ESPN'!AU160</f>
        <v/>
      </c>
      <c r="BA160" t="str">
        <f>'CBB ESPN'!AS160</f>
        <v/>
      </c>
      <c r="BB160" t="str">
        <f>'CBB ESPN'!AT160</f>
        <v/>
      </c>
      <c r="BD160" s="13" t="str">
        <f t="shared" si="98"/>
        <v/>
      </c>
      <c r="BE160" s="13" t="str">
        <f t="shared" si="99"/>
        <v/>
      </c>
      <c r="BF160" s="135" t="str">
        <f t="shared" si="100"/>
        <v/>
      </c>
      <c r="BG160" s="138" t="str">
        <f t="shared" si="101"/>
        <v/>
      </c>
      <c r="BH160" s="13" t="str">
        <f t="shared" si="102"/>
        <v/>
      </c>
      <c r="BI160" s="13" t="str">
        <f t="shared" si="104"/>
        <v/>
      </c>
      <c r="BJ160" s="13" t="str">
        <f t="shared" si="103"/>
        <v/>
      </c>
      <c r="BK160" s="13" t="str">
        <f t="shared" si="80"/>
        <v/>
      </c>
      <c r="BL160" s="13" t="str">
        <f t="shared" si="81"/>
        <v/>
      </c>
      <c r="BM160" t="str">
        <f>'CBB ESPN'!BC160</f>
        <v/>
      </c>
      <c r="BN160" t="str">
        <f>'CBB ESPN'!BA160</f>
        <v/>
      </c>
      <c r="BO160" t="str">
        <f>'CBB ESPN'!BB160</f>
        <v/>
      </c>
    </row>
    <row r="161" spans="1:67">
      <c r="A161" t="str">
        <f>'CBB ESPN'!M161</f>
        <v>Longwood</v>
      </c>
      <c r="B161" t="s">
        <v>1021</v>
      </c>
      <c r="C161">
        <v>530</v>
      </c>
      <c r="E161">
        <f>IF(ISERROR(INDEX($B$4:$B$999,MATCH('CBB ESPN'!S160,'CBB Games'!$A$4:$A$999,0)))*1=1,"",INDEX('CBB Games'!$B$4:$B$999,MATCH('CBB ESPN'!S160,'CBB Games'!$A$4:$A$999,0)))</f>
        <v>0</v>
      </c>
      <c r="F161">
        <f>IF(ISERROR(INDEX($B$4:$B$999,MATCH('CBB ESPN'!T160,'CBB Games'!$A$4:$A$999,0)))*1=1,"",INDEX('CBB Games'!$B$4:$B$999,MATCH('CBB ESPN'!T160,'CBB Games'!$A$4:$A$999,0)))</f>
        <v>0</v>
      </c>
      <c r="G161" t="s">
        <v>62</v>
      </c>
      <c r="H161">
        <f>IF(ISERROR(INDEX($C$4:$C$999,MATCH('CBB ESPN'!S160,'CBB Games'!$A$4:$A$999,0)))*1=1,"",INDEX('CBB Games'!$C$4:$C$999,MATCH('CBB ESPN'!S160,'CBB Games'!$A$4:$A$999,0)))</f>
        <v>0</v>
      </c>
      <c r="I161">
        <f>IF(ISERROR(INDEX($C$4:$C$999,MATCH('CBB ESPN'!T160,'CBB Games'!$A$4:$A$999,0)))*1=1,"",INDEX('CBB Games'!$C$4:$C$999,MATCH('CBB ESPN'!T160,'CBB Games'!$A$4:$A$999,0)))</f>
        <v>0</v>
      </c>
      <c r="K161">
        <f>IF('CBB ESPN'!$AA160="Flip",'CBB Games'!F161,'CBB Games'!E161)</f>
        <v>0</v>
      </c>
      <c r="L161">
        <f>IF('CBB ESPN'!$AA160="Flip",'CBB Games'!E161,'CBB Games'!F161)</f>
        <v>0</v>
      </c>
      <c r="N161">
        <f>IF('CBB ESPN'!$AA160="Flip",'CBB Games'!I161,'CBB Games'!H161)</f>
        <v>0</v>
      </c>
      <c r="O161">
        <f>IF('CBB ESPN'!$AA160="Flip",'CBB Games'!H161,'CBB Games'!I161)</f>
        <v>0</v>
      </c>
      <c r="Q161" t="str">
        <f t="shared" si="82"/>
        <v>0 v 0</v>
      </c>
      <c r="S161" t="str">
        <f t="shared" si="83"/>
        <v>0 v 0</v>
      </c>
      <c r="T161" s="13" t="s">
        <v>62</v>
      </c>
      <c r="V161" s="136" t="str">
        <f>IF(ISNUMBER(SEARCH('CBB Games'!$V$3,'CBB ESPN'!Y160)),"InPlay","")</f>
        <v/>
      </c>
      <c r="W161" s="13" t="str">
        <f>IF($V161="","",'CBB ESPN'!Z160)</f>
        <v/>
      </c>
      <c r="X161" s="135" t="str">
        <f>IF('CBB ESPN'!$Y160="Y",'CBB ESPN'!U160,"")</f>
        <v/>
      </c>
      <c r="Y161" s="137" t="str">
        <f>IF('CBB ESPN'!$Y160="Y",'CBB Games'!Q161,"")</f>
        <v/>
      </c>
      <c r="Z161" s="13" t="str">
        <f t="shared" si="105"/>
        <v/>
      </c>
      <c r="AA161" s="13" t="str">
        <f>IF('CBB ESPN'!$Y160="Y",'CBB Games'!S161,"")</f>
        <v/>
      </c>
      <c r="AB161" s="13" t="str">
        <f t="shared" si="106"/>
        <v/>
      </c>
      <c r="AD161" s="13" t="str">
        <f t="shared" si="84"/>
        <v/>
      </c>
      <c r="AE161" s="13" t="str">
        <f t="shared" si="85"/>
        <v/>
      </c>
      <c r="AF161" s="135" t="str">
        <f t="shared" si="86"/>
        <v/>
      </c>
      <c r="AG161" s="137" t="str">
        <f t="shared" si="87"/>
        <v/>
      </c>
      <c r="AH161" s="13" t="str">
        <f t="shared" si="88"/>
        <v/>
      </c>
      <c r="AI161" s="13" t="str">
        <f t="shared" si="89"/>
        <v/>
      </c>
      <c r="AJ161" s="13" t="str">
        <f t="shared" si="90"/>
        <v/>
      </c>
      <c r="AK161" s="13" t="str">
        <f t="shared" si="76"/>
        <v/>
      </c>
      <c r="AL161" s="13" t="str">
        <f t="shared" si="77"/>
        <v/>
      </c>
      <c r="AM161" t="str">
        <f>'CBB ESPN'!AM161</f>
        <v/>
      </c>
      <c r="AN161" t="str">
        <f>'CBB ESPN'!AK161</f>
        <v/>
      </c>
      <c r="AO161" t="str">
        <f>'CBB ESPN'!AL161</f>
        <v/>
      </c>
      <c r="AQ161" s="13" t="str">
        <f t="shared" si="91"/>
        <v/>
      </c>
      <c r="AR161" s="13" t="str">
        <f t="shared" si="92"/>
        <v/>
      </c>
      <c r="AS161" s="135" t="str">
        <f t="shared" si="93"/>
        <v/>
      </c>
      <c r="AT161" s="138" t="str">
        <f t="shared" si="94"/>
        <v/>
      </c>
      <c r="AU161" s="13" t="str">
        <f t="shared" si="95"/>
        <v/>
      </c>
      <c r="AV161" s="13" t="str">
        <f t="shared" si="96"/>
        <v/>
      </c>
      <c r="AW161" s="13" t="str">
        <f t="shared" si="97"/>
        <v/>
      </c>
      <c r="AX161" s="13" t="str">
        <f t="shared" si="78"/>
        <v/>
      </c>
      <c r="AY161" s="13" t="str">
        <f t="shared" si="79"/>
        <v/>
      </c>
      <c r="AZ161" t="str">
        <f>'CBB ESPN'!AU161</f>
        <v/>
      </c>
      <c r="BA161" t="str">
        <f>'CBB ESPN'!AS161</f>
        <v/>
      </c>
      <c r="BB161" t="str">
        <f>'CBB ESPN'!AT161</f>
        <v/>
      </c>
      <c r="BD161" s="13" t="str">
        <f t="shared" si="98"/>
        <v/>
      </c>
      <c r="BE161" s="13" t="str">
        <f t="shared" si="99"/>
        <v/>
      </c>
      <c r="BF161" s="135" t="str">
        <f t="shared" si="100"/>
        <v/>
      </c>
      <c r="BG161" s="138" t="str">
        <f t="shared" si="101"/>
        <v/>
      </c>
      <c r="BH161" s="13" t="str">
        <f t="shared" si="102"/>
        <v/>
      </c>
      <c r="BI161" s="13" t="str">
        <f t="shared" si="104"/>
        <v/>
      </c>
      <c r="BJ161" s="13" t="str">
        <f t="shared" si="103"/>
        <v/>
      </c>
      <c r="BK161" s="13" t="str">
        <f t="shared" si="80"/>
        <v/>
      </c>
      <c r="BL161" s="13" t="str">
        <f t="shared" si="81"/>
        <v/>
      </c>
      <c r="BM161" t="str">
        <f>'CBB ESPN'!BC161</f>
        <v/>
      </c>
      <c r="BN161" t="str">
        <f>'CBB ESPN'!BA161</f>
        <v/>
      </c>
      <c r="BO161" t="str">
        <f>'CBB ESPN'!BB161</f>
        <v/>
      </c>
    </row>
    <row r="162" spans="1:67">
      <c r="A162" t="str">
        <f>'CBB ESPN'!M162</f>
        <v>Louisiana</v>
      </c>
      <c r="B162" t="s">
        <v>1267</v>
      </c>
      <c r="C162">
        <v>415</v>
      </c>
      <c r="E162">
        <f>IF(ISERROR(INDEX($B$4:$B$999,MATCH('CBB ESPN'!S161,'CBB Games'!$A$4:$A$999,0)))*1=1,"",INDEX('CBB Games'!$B$4:$B$999,MATCH('CBB ESPN'!S161,'CBB Games'!$A$4:$A$999,0)))</f>
        <v>0</v>
      </c>
      <c r="F162">
        <f>IF(ISERROR(INDEX($B$4:$B$999,MATCH('CBB ESPN'!T161,'CBB Games'!$A$4:$A$999,0)))*1=1,"",INDEX('CBB Games'!$B$4:$B$999,MATCH('CBB ESPN'!T161,'CBB Games'!$A$4:$A$999,0)))</f>
        <v>0</v>
      </c>
      <c r="G162" t="s">
        <v>62</v>
      </c>
      <c r="H162">
        <f>IF(ISERROR(INDEX($C$4:$C$999,MATCH('CBB ESPN'!S161,'CBB Games'!$A$4:$A$999,0)))*1=1,"",INDEX('CBB Games'!$C$4:$C$999,MATCH('CBB ESPN'!S161,'CBB Games'!$A$4:$A$999,0)))</f>
        <v>0</v>
      </c>
      <c r="I162">
        <f>IF(ISERROR(INDEX($C$4:$C$999,MATCH('CBB ESPN'!T161,'CBB Games'!$A$4:$A$999,0)))*1=1,"",INDEX('CBB Games'!$C$4:$C$999,MATCH('CBB ESPN'!T161,'CBB Games'!$A$4:$A$999,0)))</f>
        <v>0</v>
      </c>
      <c r="K162">
        <f>IF('CBB ESPN'!$AA161="Flip",'CBB Games'!F162,'CBB Games'!E162)</f>
        <v>0</v>
      </c>
      <c r="L162">
        <f>IF('CBB ESPN'!$AA161="Flip",'CBB Games'!E162,'CBB Games'!F162)</f>
        <v>0</v>
      </c>
      <c r="N162">
        <f>IF('CBB ESPN'!$AA161="Flip",'CBB Games'!I162,'CBB Games'!H162)</f>
        <v>0</v>
      </c>
      <c r="O162">
        <f>IF('CBB ESPN'!$AA161="Flip",'CBB Games'!H162,'CBB Games'!I162)</f>
        <v>0</v>
      </c>
      <c r="Q162" t="str">
        <f t="shared" si="82"/>
        <v>0 v 0</v>
      </c>
      <c r="S162" t="str">
        <f t="shared" si="83"/>
        <v>0 v 0</v>
      </c>
      <c r="T162" s="13" t="s">
        <v>62</v>
      </c>
      <c r="V162" s="136" t="str">
        <f>IF(ISNUMBER(SEARCH('CBB Games'!$V$3,'CBB ESPN'!Y161)),"InPlay","")</f>
        <v/>
      </c>
      <c r="W162" s="13" t="str">
        <f>IF($V162="","",'CBB ESPN'!Z161)</f>
        <v/>
      </c>
      <c r="X162" s="135" t="str">
        <f>IF('CBB ESPN'!$Y161="Y",'CBB ESPN'!U161,"")</f>
        <v/>
      </c>
      <c r="Y162" s="137" t="str">
        <f>IF('CBB ESPN'!$Y161="Y",'CBB Games'!Q162,"")</f>
        <v/>
      </c>
      <c r="Z162" s="13" t="str">
        <f t="shared" si="105"/>
        <v/>
      </c>
      <c r="AA162" s="13" t="str">
        <f>IF('CBB ESPN'!$Y161="Y",'CBB Games'!S162,"")</f>
        <v/>
      </c>
      <c r="AB162" s="13" t="str">
        <f t="shared" si="106"/>
        <v/>
      </c>
      <c r="AD162" s="13" t="str">
        <f t="shared" si="84"/>
        <v/>
      </c>
      <c r="AE162" s="13" t="str">
        <f t="shared" si="85"/>
        <v/>
      </c>
      <c r="AF162" s="135" t="str">
        <f t="shared" si="86"/>
        <v/>
      </c>
      <c r="AG162" s="137" t="str">
        <f t="shared" si="87"/>
        <v/>
      </c>
      <c r="AH162" s="13" t="str">
        <f t="shared" si="88"/>
        <v/>
      </c>
      <c r="AI162" s="13" t="str">
        <f t="shared" si="89"/>
        <v/>
      </c>
      <c r="AJ162" s="13" t="str">
        <f t="shared" si="90"/>
        <v/>
      </c>
      <c r="AK162" s="13" t="str">
        <f t="shared" si="76"/>
        <v/>
      </c>
      <c r="AL162" s="13" t="str">
        <f t="shared" si="77"/>
        <v/>
      </c>
      <c r="AM162" t="str">
        <f>'CBB ESPN'!AM162</f>
        <v/>
      </c>
      <c r="AN162" t="str">
        <f>'CBB ESPN'!AK162</f>
        <v/>
      </c>
      <c r="AO162" t="str">
        <f>'CBB ESPN'!AL162</f>
        <v/>
      </c>
      <c r="AQ162" s="13" t="str">
        <f t="shared" si="91"/>
        <v/>
      </c>
      <c r="AR162" s="13" t="str">
        <f t="shared" si="92"/>
        <v/>
      </c>
      <c r="AS162" s="135" t="str">
        <f t="shared" si="93"/>
        <v/>
      </c>
      <c r="AT162" s="138" t="str">
        <f t="shared" si="94"/>
        <v/>
      </c>
      <c r="AU162" s="13" t="str">
        <f t="shared" si="95"/>
        <v/>
      </c>
      <c r="AV162" s="13" t="str">
        <f t="shared" si="96"/>
        <v/>
      </c>
      <c r="AW162" s="13" t="str">
        <f t="shared" si="97"/>
        <v/>
      </c>
      <c r="AX162" s="13" t="str">
        <f t="shared" si="78"/>
        <v/>
      </c>
      <c r="AY162" s="13" t="str">
        <f t="shared" si="79"/>
        <v/>
      </c>
      <c r="AZ162" t="str">
        <f>'CBB ESPN'!AU162</f>
        <v/>
      </c>
      <c r="BA162" t="str">
        <f>'CBB ESPN'!AS162</f>
        <v/>
      </c>
      <c r="BB162" t="str">
        <f>'CBB ESPN'!AT162</f>
        <v/>
      </c>
      <c r="BD162" s="13" t="str">
        <f t="shared" si="98"/>
        <v/>
      </c>
      <c r="BE162" s="13" t="str">
        <f t="shared" si="99"/>
        <v/>
      </c>
      <c r="BF162" s="135" t="str">
        <f t="shared" si="100"/>
        <v/>
      </c>
      <c r="BG162" s="138" t="str">
        <f t="shared" si="101"/>
        <v/>
      </c>
      <c r="BH162" s="13" t="str">
        <f t="shared" si="102"/>
        <v/>
      </c>
      <c r="BI162" s="13" t="str">
        <f t="shared" si="104"/>
        <v/>
      </c>
      <c r="BJ162" s="13" t="str">
        <f t="shared" si="103"/>
        <v/>
      </c>
      <c r="BK162" s="13" t="str">
        <f t="shared" si="80"/>
        <v/>
      </c>
      <c r="BL162" s="13" t="str">
        <f t="shared" si="81"/>
        <v/>
      </c>
      <c r="BM162" t="str">
        <f>'CBB ESPN'!BC162</f>
        <v/>
      </c>
      <c r="BN162" t="str">
        <f>'CBB ESPN'!BA162</f>
        <v/>
      </c>
      <c r="BO162" t="str">
        <f>'CBB ESPN'!BB162</f>
        <v/>
      </c>
    </row>
    <row r="163" spans="1:67">
      <c r="A163" t="str">
        <f>'CBB ESPN'!M163</f>
        <v>UL Monroe</v>
      </c>
      <c r="B163" t="s">
        <v>1268</v>
      </c>
      <c r="C163">
        <v>303</v>
      </c>
      <c r="E163">
        <f>IF(ISERROR(INDEX($B$4:$B$999,MATCH('CBB ESPN'!S162,'CBB Games'!$A$4:$A$999,0)))*1=1,"",INDEX('CBB Games'!$B$4:$B$999,MATCH('CBB ESPN'!S162,'CBB Games'!$A$4:$A$999,0)))</f>
        <v>0</v>
      </c>
      <c r="F163">
        <f>IF(ISERROR(INDEX($B$4:$B$999,MATCH('CBB ESPN'!T162,'CBB Games'!$A$4:$A$999,0)))*1=1,"",INDEX('CBB Games'!$B$4:$B$999,MATCH('CBB ESPN'!T162,'CBB Games'!$A$4:$A$999,0)))</f>
        <v>0</v>
      </c>
      <c r="G163" t="s">
        <v>62</v>
      </c>
      <c r="H163">
        <f>IF(ISERROR(INDEX($C$4:$C$999,MATCH('CBB ESPN'!S162,'CBB Games'!$A$4:$A$999,0)))*1=1,"",INDEX('CBB Games'!$C$4:$C$999,MATCH('CBB ESPN'!S162,'CBB Games'!$A$4:$A$999,0)))</f>
        <v>0</v>
      </c>
      <c r="I163">
        <f>IF(ISERROR(INDEX($C$4:$C$999,MATCH('CBB ESPN'!T162,'CBB Games'!$A$4:$A$999,0)))*1=1,"",INDEX('CBB Games'!$C$4:$C$999,MATCH('CBB ESPN'!T162,'CBB Games'!$A$4:$A$999,0)))</f>
        <v>0</v>
      </c>
      <c r="K163">
        <f>IF('CBB ESPN'!$AA162="Flip",'CBB Games'!F163,'CBB Games'!E163)</f>
        <v>0</v>
      </c>
      <c r="L163">
        <f>IF('CBB ESPN'!$AA162="Flip",'CBB Games'!E163,'CBB Games'!F163)</f>
        <v>0</v>
      </c>
      <c r="N163">
        <f>IF('CBB ESPN'!$AA162="Flip",'CBB Games'!I163,'CBB Games'!H163)</f>
        <v>0</v>
      </c>
      <c r="O163">
        <f>IF('CBB ESPN'!$AA162="Flip",'CBB Games'!H163,'CBB Games'!I163)</f>
        <v>0</v>
      </c>
      <c r="Q163" t="str">
        <f t="shared" si="82"/>
        <v>0 v 0</v>
      </c>
      <c r="S163" t="str">
        <f t="shared" si="83"/>
        <v>0 v 0</v>
      </c>
      <c r="T163" s="13" t="s">
        <v>62</v>
      </c>
      <c r="V163" s="136" t="str">
        <f>IF(ISNUMBER(SEARCH('CBB Games'!$V$3,'CBB ESPN'!Y162)),"InPlay","")</f>
        <v/>
      </c>
      <c r="W163" s="13" t="str">
        <f>IF($V163="","",'CBB ESPN'!Z162)</f>
        <v/>
      </c>
      <c r="X163" s="135" t="str">
        <f>IF('CBB ESPN'!$Y162="Y",'CBB ESPN'!U162,"")</f>
        <v/>
      </c>
      <c r="Y163" s="137" t="str">
        <f>IF('CBB ESPN'!$Y162="Y",'CBB Games'!Q163,"")</f>
        <v/>
      </c>
      <c r="Z163" s="13" t="str">
        <f t="shared" si="105"/>
        <v/>
      </c>
      <c r="AA163" s="13" t="str">
        <f>IF('CBB ESPN'!$Y162="Y",'CBB Games'!S163,"")</f>
        <v/>
      </c>
      <c r="AB163" s="13" t="str">
        <f t="shared" si="106"/>
        <v/>
      </c>
      <c r="AD163" s="13" t="str">
        <f t="shared" si="84"/>
        <v/>
      </c>
      <c r="AE163" s="13" t="str">
        <f t="shared" si="85"/>
        <v/>
      </c>
      <c r="AF163" s="135" t="str">
        <f t="shared" si="86"/>
        <v/>
      </c>
      <c r="AG163" s="137" t="str">
        <f t="shared" si="87"/>
        <v/>
      </c>
      <c r="AH163" s="13" t="str">
        <f t="shared" si="88"/>
        <v/>
      </c>
      <c r="AI163" s="13" t="str">
        <f t="shared" si="89"/>
        <v/>
      </c>
      <c r="AJ163" s="13" t="str">
        <f t="shared" si="90"/>
        <v/>
      </c>
      <c r="AK163" s="13" t="str">
        <f t="shared" si="76"/>
        <v/>
      </c>
      <c r="AL163" s="13" t="str">
        <f t="shared" si="77"/>
        <v/>
      </c>
      <c r="AM163" t="str">
        <f>'CBB ESPN'!AM163</f>
        <v/>
      </c>
      <c r="AN163" t="str">
        <f>'CBB ESPN'!AK163</f>
        <v/>
      </c>
      <c r="AO163" t="str">
        <f>'CBB ESPN'!AL163</f>
        <v/>
      </c>
      <c r="AQ163" s="13" t="str">
        <f t="shared" si="91"/>
        <v/>
      </c>
      <c r="AR163" s="13" t="str">
        <f t="shared" si="92"/>
        <v/>
      </c>
      <c r="AS163" s="135" t="str">
        <f t="shared" si="93"/>
        <v/>
      </c>
      <c r="AT163" s="138" t="str">
        <f t="shared" si="94"/>
        <v/>
      </c>
      <c r="AU163" s="13" t="str">
        <f t="shared" si="95"/>
        <v/>
      </c>
      <c r="AV163" s="13" t="str">
        <f t="shared" si="96"/>
        <v/>
      </c>
      <c r="AW163" s="13" t="str">
        <f t="shared" si="97"/>
        <v/>
      </c>
      <c r="AX163" s="13" t="str">
        <f t="shared" si="78"/>
        <v/>
      </c>
      <c r="AY163" s="13" t="str">
        <f t="shared" si="79"/>
        <v/>
      </c>
      <c r="AZ163" t="str">
        <f>'CBB ESPN'!AU163</f>
        <v/>
      </c>
      <c r="BA163" t="str">
        <f>'CBB ESPN'!AS163</f>
        <v/>
      </c>
      <c r="BB163" t="str">
        <f>'CBB ESPN'!AT163</f>
        <v/>
      </c>
      <c r="BD163" s="13" t="str">
        <f t="shared" si="98"/>
        <v/>
      </c>
      <c r="BE163" s="13" t="str">
        <f t="shared" si="99"/>
        <v/>
      </c>
      <c r="BF163" s="135" t="str">
        <f t="shared" si="100"/>
        <v/>
      </c>
      <c r="BG163" s="138" t="str">
        <f t="shared" si="101"/>
        <v/>
      </c>
      <c r="BH163" s="13" t="str">
        <f t="shared" si="102"/>
        <v/>
      </c>
      <c r="BI163" s="13" t="str">
        <f t="shared" si="104"/>
        <v/>
      </c>
      <c r="BJ163" s="13" t="str">
        <f t="shared" si="103"/>
        <v/>
      </c>
      <c r="BK163" s="13" t="str">
        <f t="shared" si="80"/>
        <v/>
      </c>
      <c r="BL163" s="13" t="str">
        <f t="shared" si="81"/>
        <v/>
      </c>
      <c r="BM163" t="str">
        <f>'CBB ESPN'!BC163</f>
        <v/>
      </c>
      <c r="BN163" t="str">
        <f>'CBB ESPN'!BA163</f>
        <v/>
      </c>
      <c r="BO163" t="str">
        <f>'CBB ESPN'!BB163</f>
        <v/>
      </c>
    </row>
    <row r="164" spans="1:67">
      <c r="A164" t="str">
        <f>'CBB ESPN'!M164</f>
        <v>Louisiana Tech</v>
      </c>
      <c r="B164" t="s">
        <v>273</v>
      </c>
      <c r="C164">
        <v>229</v>
      </c>
      <c r="E164">
        <f>IF(ISERROR(INDEX($B$4:$B$999,MATCH('CBB ESPN'!S163,'CBB Games'!$A$4:$A$999,0)))*1=1,"",INDEX('CBB Games'!$B$4:$B$999,MATCH('CBB ESPN'!S163,'CBB Games'!$A$4:$A$999,0)))</f>
        <v>0</v>
      </c>
      <c r="F164">
        <f>IF(ISERROR(INDEX($B$4:$B$999,MATCH('CBB ESPN'!T163,'CBB Games'!$A$4:$A$999,0)))*1=1,"",INDEX('CBB Games'!$B$4:$B$999,MATCH('CBB ESPN'!T163,'CBB Games'!$A$4:$A$999,0)))</f>
        <v>0</v>
      </c>
      <c r="G164" t="s">
        <v>62</v>
      </c>
      <c r="H164">
        <f>IF(ISERROR(INDEX($C$4:$C$999,MATCH('CBB ESPN'!S163,'CBB Games'!$A$4:$A$999,0)))*1=1,"",INDEX('CBB Games'!$C$4:$C$999,MATCH('CBB ESPN'!S163,'CBB Games'!$A$4:$A$999,0)))</f>
        <v>0</v>
      </c>
      <c r="I164">
        <f>IF(ISERROR(INDEX($C$4:$C$999,MATCH('CBB ESPN'!T163,'CBB Games'!$A$4:$A$999,0)))*1=1,"",INDEX('CBB Games'!$C$4:$C$999,MATCH('CBB ESPN'!T163,'CBB Games'!$A$4:$A$999,0)))</f>
        <v>0</v>
      </c>
      <c r="K164">
        <f>IF('CBB ESPN'!$AA163="Flip",'CBB Games'!F164,'CBB Games'!E164)</f>
        <v>0</v>
      </c>
      <c r="L164">
        <f>IF('CBB ESPN'!$AA163="Flip",'CBB Games'!E164,'CBB Games'!F164)</f>
        <v>0</v>
      </c>
      <c r="N164">
        <f>IF('CBB ESPN'!$AA163="Flip",'CBB Games'!I164,'CBB Games'!H164)</f>
        <v>0</v>
      </c>
      <c r="O164">
        <f>IF('CBB ESPN'!$AA163="Flip",'CBB Games'!H164,'CBB Games'!I164)</f>
        <v>0</v>
      </c>
      <c r="Q164" t="str">
        <f t="shared" si="82"/>
        <v>0 v 0</v>
      </c>
      <c r="S164" t="str">
        <f t="shared" si="83"/>
        <v>0 v 0</v>
      </c>
      <c r="T164" s="13" t="s">
        <v>62</v>
      </c>
      <c r="V164" s="136" t="str">
        <f>IF(ISNUMBER(SEARCH('CBB Games'!$V$3,'CBB ESPN'!Y163)),"InPlay","")</f>
        <v/>
      </c>
      <c r="W164" s="13" t="str">
        <f>IF($V164="","",'CBB ESPN'!Z163)</f>
        <v/>
      </c>
      <c r="X164" s="135" t="str">
        <f>IF('CBB ESPN'!$Y163="Y",'CBB ESPN'!U163,"")</f>
        <v/>
      </c>
      <c r="Y164" s="137" t="str">
        <f>IF('CBB ESPN'!$Y163="Y",'CBB Games'!Q164,"")</f>
        <v/>
      </c>
      <c r="Z164" s="13" t="str">
        <f t="shared" si="105"/>
        <v/>
      </c>
      <c r="AA164" s="13" t="str">
        <f>IF('CBB ESPN'!$Y163="Y",'CBB Games'!S164,"")</f>
        <v/>
      </c>
      <c r="AB164" s="13" t="str">
        <f t="shared" si="106"/>
        <v/>
      </c>
      <c r="AD164" s="13" t="str">
        <f t="shared" si="84"/>
        <v/>
      </c>
      <c r="AE164" s="13" t="str">
        <f t="shared" si="85"/>
        <v/>
      </c>
      <c r="AF164" s="135" t="str">
        <f t="shared" si="86"/>
        <v/>
      </c>
      <c r="AG164" s="137" t="str">
        <f t="shared" si="87"/>
        <v/>
      </c>
      <c r="AH164" s="13" t="str">
        <f t="shared" si="88"/>
        <v/>
      </c>
      <c r="AI164" s="13" t="str">
        <f t="shared" si="89"/>
        <v/>
      </c>
      <c r="AJ164" s="13" t="str">
        <f t="shared" si="90"/>
        <v/>
      </c>
      <c r="AK164" s="13" t="str">
        <f t="shared" ref="AK164:AK195" si="107">IF(AL164="DO NOT MAP", "DO NOT MAP", $AJ164)</f>
        <v/>
      </c>
      <c r="AL164" s="13" t="str">
        <f t="shared" ref="AL164:AL195" si="108">IF(OR(AM164="Played In NJ", AN164="Team NJ", AO164="Team NJ"), "DO NOT MAP","")</f>
        <v/>
      </c>
      <c r="AM164" t="str">
        <f>'CBB ESPN'!AM164</f>
        <v/>
      </c>
      <c r="AN164" t="str">
        <f>'CBB ESPN'!AK164</f>
        <v/>
      </c>
      <c r="AO164" t="str">
        <f>'CBB ESPN'!AL164</f>
        <v/>
      </c>
      <c r="AQ164" s="13" t="str">
        <f t="shared" si="91"/>
        <v/>
      </c>
      <c r="AR164" s="13" t="str">
        <f t="shared" si="92"/>
        <v/>
      </c>
      <c r="AS164" s="135" t="str">
        <f t="shared" si="93"/>
        <v/>
      </c>
      <c r="AT164" s="138" t="str">
        <f t="shared" si="94"/>
        <v/>
      </c>
      <c r="AU164" s="13" t="str">
        <f t="shared" si="95"/>
        <v/>
      </c>
      <c r="AV164" s="13" t="str">
        <f t="shared" si="96"/>
        <v/>
      </c>
      <c r="AW164" s="13" t="str">
        <f t="shared" si="97"/>
        <v/>
      </c>
      <c r="AX164" s="13" t="str">
        <f t="shared" ref="AX164:AX195" si="109">IF(AY164="DO NOT MAP", "DO NOT MAP", $AJ164)</f>
        <v/>
      </c>
      <c r="AY164" s="13" t="str">
        <f t="shared" ref="AY164:AY195" si="110">IF(OR(AZ164="Played In IL", BA164="Team IL", BB164="Team IL"), "DO NOT MAP","")</f>
        <v/>
      </c>
      <c r="AZ164" t="str">
        <f>'CBB ESPN'!AU164</f>
        <v/>
      </c>
      <c r="BA164" t="str">
        <f>'CBB ESPN'!AS164</f>
        <v/>
      </c>
      <c r="BB164" t="str">
        <f>'CBB ESPN'!AT164</f>
        <v/>
      </c>
      <c r="BD164" s="13" t="str">
        <f t="shared" si="98"/>
        <v/>
      </c>
      <c r="BE164" s="13" t="str">
        <f t="shared" si="99"/>
        <v/>
      </c>
      <c r="BF164" s="135" t="str">
        <f t="shared" si="100"/>
        <v/>
      </c>
      <c r="BG164" s="138" t="str">
        <f t="shared" si="101"/>
        <v/>
      </c>
      <c r="BH164" s="13" t="str">
        <f t="shared" si="102"/>
        <v/>
      </c>
      <c r="BI164" s="13" t="str">
        <f t="shared" si="104"/>
        <v/>
      </c>
      <c r="BJ164" s="13" t="str">
        <f t="shared" si="103"/>
        <v/>
      </c>
      <c r="BK164" s="13" t="str">
        <f t="shared" si="80"/>
        <v/>
      </c>
      <c r="BL164" s="13" t="str">
        <f t="shared" ref="BL164:BL195" si="111">IF(OR(BM164="Played In DC", BN164="Team DC", BO164="Team DC"), "DO NOT MAP","")</f>
        <v/>
      </c>
      <c r="BM164" t="str">
        <f>'CBB ESPN'!BC164</f>
        <v/>
      </c>
      <c r="BN164" t="str">
        <f>'CBB ESPN'!BA164</f>
        <v/>
      </c>
      <c r="BO164" t="str">
        <f>'CBB ESPN'!BB164</f>
        <v/>
      </c>
    </row>
    <row r="165" spans="1:67">
      <c r="A165" t="str">
        <f>'CBB ESPN'!M165</f>
        <v>Louisville</v>
      </c>
      <c r="B165" t="s">
        <v>276</v>
      </c>
      <c r="C165">
        <v>235</v>
      </c>
      <c r="E165">
        <f>IF(ISERROR(INDEX($B$4:$B$999,MATCH('CBB ESPN'!S164,'CBB Games'!$A$4:$A$999,0)))*1=1,"",INDEX('CBB Games'!$B$4:$B$999,MATCH('CBB ESPN'!S164,'CBB Games'!$A$4:$A$999,0)))</f>
        <v>0</v>
      </c>
      <c r="F165">
        <f>IF(ISERROR(INDEX($B$4:$B$999,MATCH('CBB ESPN'!T164,'CBB Games'!$A$4:$A$999,0)))*1=1,"",INDEX('CBB Games'!$B$4:$B$999,MATCH('CBB ESPN'!T164,'CBB Games'!$A$4:$A$999,0)))</f>
        <v>0</v>
      </c>
      <c r="G165" t="s">
        <v>62</v>
      </c>
      <c r="H165">
        <f>IF(ISERROR(INDEX($C$4:$C$999,MATCH('CBB ESPN'!S164,'CBB Games'!$A$4:$A$999,0)))*1=1,"",INDEX('CBB Games'!$C$4:$C$999,MATCH('CBB ESPN'!S164,'CBB Games'!$A$4:$A$999,0)))</f>
        <v>0</v>
      </c>
      <c r="I165">
        <f>IF(ISERROR(INDEX($C$4:$C$999,MATCH('CBB ESPN'!T164,'CBB Games'!$A$4:$A$999,0)))*1=1,"",INDEX('CBB Games'!$C$4:$C$999,MATCH('CBB ESPN'!T164,'CBB Games'!$A$4:$A$999,0)))</f>
        <v>0</v>
      </c>
      <c r="K165">
        <f>IF('CBB ESPN'!$AA164="Flip",'CBB Games'!F165,'CBB Games'!E165)</f>
        <v>0</v>
      </c>
      <c r="L165">
        <f>IF('CBB ESPN'!$AA164="Flip",'CBB Games'!E165,'CBB Games'!F165)</f>
        <v>0</v>
      </c>
      <c r="N165">
        <f>IF('CBB ESPN'!$AA164="Flip",'CBB Games'!I165,'CBB Games'!H165)</f>
        <v>0</v>
      </c>
      <c r="O165">
        <f>IF('CBB ESPN'!$AA164="Flip",'CBB Games'!H165,'CBB Games'!I165)</f>
        <v>0</v>
      </c>
      <c r="Q165" t="str">
        <f t="shared" si="82"/>
        <v>0 v 0</v>
      </c>
      <c r="S165" t="str">
        <f t="shared" si="83"/>
        <v>0 v 0</v>
      </c>
      <c r="T165" s="13" t="s">
        <v>62</v>
      </c>
      <c r="V165" s="136" t="str">
        <f>IF(ISNUMBER(SEARCH('CBB Games'!$V$3,'CBB ESPN'!Y164)),"InPlay","")</f>
        <v/>
      </c>
      <c r="W165" s="13" t="str">
        <f>IF($V165="","",'CBB ESPN'!Z164)</f>
        <v/>
      </c>
      <c r="X165" s="135" t="str">
        <f>IF('CBB ESPN'!$Y164="Y",'CBB ESPN'!U164,"")</f>
        <v/>
      </c>
      <c r="Y165" s="137" t="str">
        <f>IF('CBB ESPN'!$Y164="Y",'CBB Games'!Q165,"")</f>
        <v/>
      </c>
      <c r="Z165" s="13" t="str">
        <f t="shared" si="105"/>
        <v/>
      </c>
      <c r="AA165" s="13" t="str">
        <f>IF('CBB ESPN'!$Y164="Y",'CBB Games'!S165,"")</f>
        <v/>
      </c>
      <c r="AB165" s="13" t="str">
        <f t="shared" si="106"/>
        <v/>
      </c>
      <c r="AD165" s="13" t="str">
        <f t="shared" si="84"/>
        <v/>
      </c>
      <c r="AE165" s="13" t="str">
        <f t="shared" si="85"/>
        <v/>
      </c>
      <c r="AF165" s="135" t="str">
        <f t="shared" si="86"/>
        <v/>
      </c>
      <c r="AG165" s="137" t="str">
        <f t="shared" si="87"/>
        <v/>
      </c>
      <c r="AH165" s="13" t="str">
        <f t="shared" si="88"/>
        <v/>
      </c>
      <c r="AI165" s="13" t="str">
        <f t="shared" si="89"/>
        <v/>
      </c>
      <c r="AJ165" s="13" t="str">
        <f t="shared" si="90"/>
        <v/>
      </c>
      <c r="AK165" s="13" t="str">
        <f t="shared" si="107"/>
        <v/>
      </c>
      <c r="AL165" s="13" t="str">
        <f t="shared" si="108"/>
        <v/>
      </c>
      <c r="AM165" t="str">
        <f>'CBB ESPN'!AM165</f>
        <v/>
      </c>
      <c r="AN165" t="str">
        <f>'CBB ESPN'!AK165</f>
        <v/>
      </c>
      <c r="AO165" t="str">
        <f>'CBB ESPN'!AL165</f>
        <v/>
      </c>
      <c r="AQ165" s="13" t="str">
        <f t="shared" si="91"/>
        <v/>
      </c>
      <c r="AR165" s="13" t="str">
        <f t="shared" si="92"/>
        <v/>
      </c>
      <c r="AS165" s="135" t="str">
        <f t="shared" si="93"/>
        <v/>
      </c>
      <c r="AT165" s="138" t="str">
        <f t="shared" si="94"/>
        <v/>
      </c>
      <c r="AU165" s="13" t="str">
        <f t="shared" si="95"/>
        <v/>
      </c>
      <c r="AV165" s="13" t="str">
        <f t="shared" si="96"/>
        <v/>
      </c>
      <c r="AW165" s="13" t="str">
        <f t="shared" si="97"/>
        <v/>
      </c>
      <c r="AX165" s="13" t="str">
        <f t="shared" si="109"/>
        <v/>
      </c>
      <c r="AY165" s="13" t="str">
        <f t="shared" si="110"/>
        <v/>
      </c>
      <c r="AZ165" t="str">
        <f>'CBB ESPN'!AU165</f>
        <v/>
      </c>
      <c r="BA165" t="str">
        <f>'CBB ESPN'!AS165</f>
        <v/>
      </c>
      <c r="BB165" t="str">
        <f>'CBB ESPN'!AT165</f>
        <v/>
      </c>
      <c r="BD165" s="13" t="str">
        <f t="shared" si="98"/>
        <v/>
      </c>
      <c r="BE165" s="13" t="str">
        <f t="shared" si="99"/>
        <v/>
      </c>
      <c r="BF165" s="135" t="str">
        <f t="shared" si="100"/>
        <v/>
      </c>
      <c r="BG165" s="138" t="str">
        <f t="shared" si="101"/>
        <v/>
      </c>
      <c r="BH165" s="13" t="str">
        <f t="shared" si="102"/>
        <v/>
      </c>
      <c r="BI165" s="13" t="str">
        <f t="shared" si="104"/>
        <v/>
      </c>
      <c r="BJ165" s="13" t="str">
        <f t="shared" si="103"/>
        <v/>
      </c>
      <c r="BK165" s="13" t="str">
        <f t="shared" si="80"/>
        <v/>
      </c>
      <c r="BL165" s="13" t="str">
        <f t="shared" si="111"/>
        <v/>
      </c>
      <c r="BM165" t="str">
        <f>'CBB ESPN'!BC165</f>
        <v/>
      </c>
      <c r="BN165" t="str">
        <f>'CBB ESPN'!BA165</f>
        <v/>
      </c>
      <c r="BO165" t="str">
        <f>'CBB ESPN'!BB165</f>
        <v/>
      </c>
    </row>
    <row r="166" spans="1:67">
      <c r="A166" t="str">
        <f>'CBB ESPN'!M166</f>
        <v>Loyola Chicago</v>
      </c>
      <c r="B166" t="s">
        <v>567</v>
      </c>
      <c r="C166">
        <v>237</v>
      </c>
      <c r="E166">
        <f>IF(ISERROR(INDEX($B$4:$B$999,MATCH('CBB ESPN'!S165,'CBB Games'!$A$4:$A$999,0)))*1=1,"",INDEX('CBB Games'!$B$4:$B$999,MATCH('CBB ESPN'!S165,'CBB Games'!$A$4:$A$999,0)))</f>
        <v>0</v>
      </c>
      <c r="F166">
        <f>IF(ISERROR(INDEX($B$4:$B$999,MATCH('CBB ESPN'!T165,'CBB Games'!$A$4:$A$999,0)))*1=1,"",INDEX('CBB Games'!$B$4:$B$999,MATCH('CBB ESPN'!T165,'CBB Games'!$A$4:$A$999,0)))</f>
        <v>0</v>
      </c>
      <c r="G166" t="s">
        <v>62</v>
      </c>
      <c r="H166">
        <f>IF(ISERROR(INDEX($C$4:$C$999,MATCH('CBB ESPN'!S165,'CBB Games'!$A$4:$A$999,0)))*1=1,"",INDEX('CBB Games'!$C$4:$C$999,MATCH('CBB ESPN'!S165,'CBB Games'!$A$4:$A$999,0)))</f>
        <v>0</v>
      </c>
      <c r="I166">
        <f>IF(ISERROR(INDEX($C$4:$C$999,MATCH('CBB ESPN'!T165,'CBB Games'!$A$4:$A$999,0)))*1=1,"",INDEX('CBB Games'!$C$4:$C$999,MATCH('CBB ESPN'!T165,'CBB Games'!$A$4:$A$999,0)))</f>
        <v>0</v>
      </c>
      <c r="K166">
        <f>IF('CBB ESPN'!$AA165="Flip",'CBB Games'!F166,'CBB Games'!E166)</f>
        <v>0</v>
      </c>
      <c r="L166">
        <f>IF('CBB ESPN'!$AA165="Flip",'CBB Games'!E166,'CBB Games'!F166)</f>
        <v>0</v>
      </c>
      <c r="N166">
        <f>IF('CBB ESPN'!$AA165="Flip",'CBB Games'!I166,'CBB Games'!H166)</f>
        <v>0</v>
      </c>
      <c r="O166">
        <f>IF('CBB ESPN'!$AA165="Flip",'CBB Games'!H166,'CBB Games'!I166)</f>
        <v>0</v>
      </c>
      <c r="Q166" t="str">
        <f t="shared" si="82"/>
        <v>0 v 0</v>
      </c>
      <c r="S166" t="str">
        <f t="shared" si="83"/>
        <v>0 v 0</v>
      </c>
      <c r="T166" s="13" t="s">
        <v>62</v>
      </c>
      <c r="V166" s="136" t="str">
        <f>IF(ISNUMBER(SEARCH('CBB Games'!$V$3,'CBB ESPN'!Y165)),"InPlay","")</f>
        <v/>
      </c>
      <c r="W166" s="13" t="str">
        <f>IF($V166="","",'CBB ESPN'!Z165)</f>
        <v/>
      </c>
      <c r="X166" s="135" t="str">
        <f>IF('CBB ESPN'!$Y165="Y",'CBB ESPN'!U165,"")</f>
        <v/>
      </c>
      <c r="Y166" s="137" t="str">
        <f>IF('CBB ESPN'!$Y165="Y",'CBB Games'!Q166,"")</f>
        <v/>
      </c>
      <c r="Z166" s="13" t="str">
        <f t="shared" si="105"/>
        <v/>
      </c>
      <c r="AA166" s="13" t="str">
        <f>IF('CBB ESPN'!$Y165="Y",'CBB Games'!S166,"")</f>
        <v/>
      </c>
      <c r="AB166" s="13" t="str">
        <f t="shared" si="106"/>
        <v/>
      </c>
      <c r="AD166" s="13" t="str">
        <f t="shared" si="84"/>
        <v/>
      </c>
      <c r="AE166" s="13" t="str">
        <f t="shared" si="85"/>
        <v/>
      </c>
      <c r="AF166" s="135" t="str">
        <f t="shared" si="86"/>
        <v/>
      </c>
      <c r="AG166" s="137" t="str">
        <f t="shared" si="87"/>
        <v/>
      </c>
      <c r="AH166" s="13" t="str">
        <f t="shared" si="88"/>
        <v/>
      </c>
      <c r="AI166" s="13" t="str">
        <f t="shared" si="89"/>
        <v/>
      </c>
      <c r="AJ166" s="13" t="str">
        <f t="shared" si="90"/>
        <v/>
      </c>
      <c r="AK166" s="13" t="str">
        <f t="shared" si="107"/>
        <v/>
      </c>
      <c r="AL166" s="13" t="str">
        <f t="shared" si="108"/>
        <v/>
      </c>
      <c r="AM166" t="str">
        <f>'CBB ESPN'!AM166</f>
        <v/>
      </c>
      <c r="AN166" t="str">
        <f>'CBB ESPN'!AK166</f>
        <v/>
      </c>
      <c r="AO166" t="str">
        <f>'CBB ESPN'!AL166</f>
        <v/>
      </c>
      <c r="AQ166" s="13" t="str">
        <f t="shared" si="91"/>
        <v/>
      </c>
      <c r="AR166" s="13" t="str">
        <f t="shared" si="92"/>
        <v/>
      </c>
      <c r="AS166" s="135" t="str">
        <f t="shared" si="93"/>
        <v/>
      </c>
      <c r="AT166" s="138" t="str">
        <f t="shared" si="94"/>
        <v/>
      </c>
      <c r="AU166" s="13" t="str">
        <f t="shared" si="95"/>
        <v/>
      </c>
      <c r="AV166" s="13" t="str">
        <f t="shared" si="96"/>
        <v/>
      </c>
      <c r="AW166" s="13" t="str">
        <f t="shared" si="97"/>
        <v/>
      </c>
      <c r="AX166" s="13" t="str">
        <f t="shared" si="109"/>
        <v/>
      </c>
      <c r="AY166" s="13" t="str">
        <f t="shared" si="110"/>
        <v/>
      </c>
      <c r="AZ166" t="str">
        <f>'CBB ESPN'!AU166</f>
        <v/>
      </c>
      <c r="BA166" t="str">
        <f>'CBB ESPN'!AS166</f>
        <v/>
      </c>
      <c r="BB166" t="str">
        <f>'CBB ESPN'!AT166</f>
        <v/>
      </c>
      <c r="BD166" s="13" t="str">
        <f t="shared" si="98"/>
        <v/>
      </c>
      <c r="BE166" s="13" t="str">
        <f t="shared" si="99"/>
        <v/>
      </c>
      <c r="BF166" s="135" t="str">
        <f t="shared" si="100"/>
        <v/>
      </c>
      <c r="BG166" s="138" t="str">
        <f t="shared" si="101"/>
        <v/>
      </c>
      <c r="BH166" s="13" t="str">
        <f t="shared" si="102"/>
        <v/>
      </c>
      <c r="BI166" s="13" t="str">
        <f t="shared" si="104"/>
        <v/>
      </c>
      <c r="BJ166" s="13" t="str">
        <f t="shared" si="103"/>
        <v/>
      </c>
      <c r="BK166" s="13" t="str">
        <f t="shared" si="80"/>
        <v/>
      </c>
      <c r="BL166" s="13" t="str">
        <f t="shared" si="111"/>
        <v/>
      </c>
      <c r="BM166" t="str">
        <f>'CBB ESPN'!BC166</f>
        <v/>
      </c>
      <c r="BN166" t="str">
        <f>'CBB ESPN'!BA166</f>
        <v/>
      </c>
      <c r="BO166" t="str">
        <f>'CBB ESPN'!BB166</f>
        <v/>
      </c>
    </row>
    <row r="167" spans="1:67">
      <c r="A167" t="str">
        <f>'CBB ESPN'!M167</f>
        <v>Loyola (MD)</v>
      </c>
      <c r="B167" t="s">
        <v>551</v>
      </c>
      <c r="C167">
        <v>238</v>
      </c>
      <c r="E167">
        <f>IF(ISERROR(INDEX($B$4:$B$999,MATCH('CBB ESPN'!S166,'CBB Games'!$A$4:$A$999,0)))*1=1,"",INDEX('CBB Games'!$B$4:$B$999,MATCH('CBB ESPN'!S166,'CBB Games'!$A$4:$A$999,0)))</f>
        <v>0</v>
      </c>
      <c r="F167">
        <f>IF(ISERROR(INDEX($B$4:$B$999,MATCH('CBB ESPN'!T166,'CBB Games'!$A$4:$A$999,0)))*1=1,"",INDEX('CBB Games'!$B$4:$B$999,MATCH('CBB ESPN'!T166,'CBB Games'!$A$4:$A$999,0)))</f>
        <v>0</v>
      </c>
      <c r="G167" t="s">
        <v>62</v>
      </c>
      <c r="H167">
        <f>IF(ISERROR(INDEX($C$4:$C$999,MATCH('CBB ESPN'!S166,'CBB Games'!$A$4:$A$999,0)))*1=1,"",INDEX('CBB Games'!$C$4:$C$999,MATCH('CBB ESPN'!S166,'CBB Games'!$A$4:$A$999,0)))</f>
        <v>0</v>
      </c>
      <c r="I167">
        <f>IF(ISERROR(INDEX($C$4:$C$999,MATCH('CBB ESPN'!T166,'CBB Games'!$A$4:$A$999,0)))*1=1,"",INDEX('CBB Games'!$C$4:$C$999,MATCH('CBB ESPN'!T166,'CBB Games'!$A$4:$A$999,0)))</f>
        <v>0</v>
      </c>
      <c r="K167">
        <f>IF('CBB ESPN'!$AA166="Flip",'CBB Games'!F167,'CBB Games'!E167)</f>
        <v>0</v>
      </c>
      <c r="L167">
        <f>IF('CBB ESPN'!$AA166="Flip",'CBB Games'!E167,'CBB Games'!F167)</f>
        <v>0</v>
      </c>
      <c r="N167">
        <f>IF('CBB ESPN'!$AA166="Flip",'CBB Games'!I167,'CBB Games'!H167)</f>
        <v>0</v>
      </c>
      <c r="O167">
        <f>IF('CBB ESPN'!$AA166="Flip",'CBB Games'!H167,'CBB Games'!I167)</f>
        <v>0</v>
      </c>
      <c r="Q167" t="str">
        <f t="shared" si="82"/>
        <v>0 v 0</v>
      </c>
      <c r="S167" t="str">
        <f t="shared" si="83"/>
        <v>0 v 0</v>
      </c>
      <c r="T167" s="13" t="s">
        <v>62</v>
      </c>
      <c r="V167" s="136" t="str">
        <f>IF(ISNUMBER(SEARCH('CBB Games'!$V$3,'CBB ESPN'!Y166)),"InPlay","")</f>
        <v/>
      </c>
      <c r="W167" s="13" t="str">
        <f>IF($V167="","",'CBB ESPN'!Z166)</f>
        <v/>
      </c>
      <c r="X167" s="135" t="str">
        <f>IF('CBB ESPN'!$Y166="Y",'CBB ESPN'!U166,"")</f>
        <v/>
      </c>
      <c r="Y167" s="137" t="str">
        <f>IF('CBB ESPN'!$Y166="Y",'CBB Games'!Q167,"")</f>
        <v/>
      </c>
      <c r="Z167" s="13" t="str">
        <f t="shared" si="105"/>
        <v/>
      </c>
      <c r="AA167" s="13" t="str">
        <f>IF('CBB ESPN'!$Y166="Y",'CBB Games'!S167,"")</f>
        <v/>
      </c>
      <c r="AB167" s="13" t="str">
        <f t="shared" si="106"/>
        <v/>
      </c>
      <c r="AD167" s="13" t="str">
        <f t="shared" si="84"/>
        <v/>
      </c>
      <c r="AE167" s="13" t="str">
        <f t="shared" si="85"/>
        <v/>
      </c>
      <c r="AF167" s="135" t="str">
        <f t="shared" si="86"/>
        <v/>
      </c>
      <c r="AG167" s="137" t="str">
        <f t="shared" si="87"/>
        <v/>
      </c>
      <c r="AH167" s="13" t="str">
        <f t="shared" si="88"/>
        <v/>
      </c>
      <c r="AI167" s="13" t="str">
        <f t="shared" si="89"/>
        <v/>
      </c>
      <c r="AJ167" s="13" t="str">
        <f t="shared" si="90"/>
        <v/>
      </c>
      <c r="AK167" s="13" t="str">
        <f t="shared" si="107"/>
        <v/>
      </c>
      <c r="AL167" s="13" t="str">
        <f t="shared" si="108"/>
        <v/>
      </c>
      <c r="AM167" t="str">
        <f>'CBB ESPN'!AM167</f>
        <v/>
      </c>
      <c r="AN167" t="str">
        <f>'CBB ESPN'!AK167</f>
        <v/>
      </c>
      <c r="AO167" t="str">
        <f>'CBB ESPN'!AL167</f>
        <v/>
      </c>
      <c r="AQ167" s="13" t="str">
        <f t="shared" si="91"/>
        <v/>
      </c>
      <c r="AR167" s="13" t="str">
        <f t="shared" si="92"/>
        <v/>
      </c>
      <c r="AS167" s="135" t="str">
        <f t="shared" si="93"/>
        <v/>
      </c>
      <c r="AT167" s="138" t="str">
        <f t="shared" si="94"/>
        <v/>
      </c>
      <c r="AU167" s="13" t="str">
        <f t="shared" si="95"/>
        <v/>
      </c>
      <c r="AV167" s="13" t="str">
        <f t="shared" si="96"/>
        <v/>
      </c>
      <c r="AW167" s="13" t="str">
        <f t="shared" si="97"/>
        <v/>
      </c>
      <c r="AX167" s="13" t="str">
        <f t="shared" si="109"/>
        <v/>
      </c>
      <c r="AY167" s="13" t="str">
        <f t="shared" si="110"/>
        <v/>
      </c>
      <c r="AZ167" t="str">
        <f>'CBB ESPN'!AU167</f>
        <v/>
      </c>
      <c r="BA167" t="str">
        <f>'CBB ESPN'!AS167</f>
        <v/>
      </c>
      <c r="BB167" t="str">
        <f>'CBB ESPN'!AT167</f>
        <v/>
      </c>
      <c r="BD167" s="13" t="str">
        <f t="shared" si="98"/>
        <v/>
      </c>
      <c r="BE167" s="13" t="str">
        <f t="shared" si="99"/>
        <v/>
      </c>
      <c r="BF167" s="135" t="str">
        <f t="shared" si="100"/>
        <v/>
      </c>
      <c r="BG167" s="138" t="str">
        <f t="shared" si="101"/>
        <v/>
      </c>
      <c r="BH167" s="13" t="str">
        <f t="shared" si="102"/>
        <v/>
      </c>
      <c r="BI167" s="13" t="str">
        <f t="shared" si="104"/>
        <v/>
      </c>
      <c r="BJ167" s="13" t="str">
        <f t="shared" si="103"/>
        <v/>
      </c>
      <c r="BK167" s="13" t="str">
        <f t="shared" si="80"/>
        <v/>
      </c>
      <c r="BL167" s="13" t="str">
        <f t="shared" si="111"/>
        <v/>
      </c>
      <c r="BM167" t="str">
        <f>'CBB ESPN'!BC167</f>
        <v/>
      </c>
      <c r="BN167" t="str">
        <f>'CBB ESPN'!BA167</f>
        <v/>
      </c>
      <c r="BO167" t="str">
        <f>'CBB ESPN'!BB167</f>
        <v/>
      </c>
    </row>
    <row r="168" spans="1:67">
      <c r="A168" t="str">
        <f>'CBB ESPN'!M168</f>
        <v>Loyola Marymount</v>
      </c>
      <c r="B168" t="s">
        <v>932</v>
      </c>
      <c r="C168">
        <v>236</v>
      </c>
      <c r="E168">
        <f>IF(ISERROR(INDEX($B$4:$B$999,MATCH('CBB ESPN'!S167,'CBB Games'!$A$4:$A$999,0)))*1=1,"",INDEX('CBB Games'!$B$4:$B$999,MATCH('CBB ESPN'!S167,'CBB Games'!$A$4:$A$999,0)))</f>
        <v>0</v>
      </c>
      <c r="F168">
        <f>IF(ISERROR(INDEX($B$4:$B$999,MATCH('CBB ESPN'!T167,'CBB Games'!$A$4:$A$999,0)))*1=1,"",INDEX('CBB Games'!$B$4:$B$999,MATCH('CBB ESPN'!T167,'CBB Games'!$A$4:$A$999,0)))</f>
        <v>0</v>
      </c>
      <c r="G168" t="s">
        <v>62</v>
      </c>
      <c r="H168">
        <f>IF(ISERROR(INDEX($C$4:$C$999,MATCH('CBB ESPN'!S167,'CBB Games'!$A$4:$A$999,0)))*1=1,"",INDEX('CBB Games'!$C$4:$C$999,MATCH('CBB ESPN'!S167,'CBB Games'!$A$4:$A$999,0)))</f>
        <v>0</v>
      </c>
      <c r="I168">
        <f>IF(ISERROR(INDEX($C$4:$C$999,MATCH('CBB ESPN'!T167,'CBB Games'!$A$4:$A$999,0)))*1=1,"",INDEX('CBB Games'!$C$4:$C$999,MATCH('CBB ESPN'!T167,'CBB Games'!$A$4:$A$999,0)))</f>
        <v>0</v>
      </c>
      <c r="K168">
        <f>IF('CBB ESPN'!$AA167="Flip",'CBB Games'!F168,'CBB Games'!E168)</f>
        <v>0</v>
      </c>
      <c r="L168">
        <f>IF('CBB ESPN'!$AA167="Flip",'CBB Games'!E168,'CBB Games'!F168)</f>
        <v>0</v>
      </c>
      <c r="N168">
        <f>IF('CBB ESPN'!$AA167="Flip",'CBB Games'!I168,'CBB Games'!H168)</f>
        <v>0</v>
      </c>
      <c r="O168">
        <f>IF('CBB ESPN'!$AA167="Flip",'CBB Games'!H168,'CBB Games'!I168)</f>
        <v>0</v>
      </c>
      <c r="Q168" t="str">
        <f t="shared" si="82"/>
        <v>0 v 0</v>
      </c>
      <c r="S168" t="str">
        <f t="shared" si="83"/>
        <v>0 v 0</v>
      </c>
      <c r="T168" s="13" t="s">
        <v>62</v>
      </c>
      <c r="V168" s="136" t="str">
        <f>IF(ISNUMBER(SEARCH('CBB Games'!$V$3,'CBB ESPN'!Y167)),"InPlay","")</f>
        <v/>
      </c>
      <c r="W168" s="13" t="str">
        <f>IF($V168="","",'CBB ESPN'!Z167)</f>
        <v/>
      </c>
      <c r="X168" s="135" t="str">
        <f>IF('CBB ESPN'!$Y167="Y",'CBB ESPN'!U167,"")</f>
        <v/>
      </c>
      <c r="Y168" s="137" t="str">
        <f>IF('CBB ESPN'!$Y167="Y",'CBB Games'!Q168,"")</f>
        <v/>
      </c>
      <c r="Z168" s="13" t="str">
        <f t="shared" si="105"/>
        <v/>
      </c>
      <c r="AA168" s="13" t="str">
        <f>IF('CBB ESPN'!$Y167="Y",'CBB Games'!S168,"")</f>
        <v/>
      </c>
      <c r="AB168" s="13" t="str">
        <f t="shared" si="106"/>
        <v/>
      </c>
      <c r="AD168" s="13" t="str">
        <f t="shared" si="84"/>
        <v/>
      </c>
      <c r="AE168" s="13" t="str">
        <f t="shared" si="85"/>
        <v/>
      </c>
      <c r="AF168" s="135" t="str">
        <f t="shared" si="86"/>
        <v/>
      </c>
      <c r="AG168" s="137" t="str">
        <f t="shared" si="87"/>
        <v/>
      </c>
      <c r="AH168" s="13" t="str">
        <f t="shared" si="88"/>
        <v/>
      </c>
      <c r="AI168" s="13" t="str">
        <f t="shared" si="89"/>
        <v/>
      </c>
      <c r="AJ168" s="13" t="str">
        <f t="shared" si="90"/>
        <v/>
      </c>
      <c r="AK168" s="13" t="str">
        <f t="shared" si="107"/>
        <v/>
      </c>
      <c r="AL168" s="13" t="str">
        <f t="shared" si="108"/>
        <v/>
      </c>
      <c r="AM168" t="str">
        <f>'CBB ESPN'!AM168</f>
        <v/>
      </c>
      <c r="AN168" t="str">
        <f>'CBB ESPN'!AK168</f>
        <v/>
      </c>
      <c r="AO168" t="str">
        <f>'CBB ESPN'!AL168</f>
        <v/>
      </c>
      <c r="AQ168" s="13" t="str">
        <f t="shared" si="91"/>
        <v/>
      </c>
      <c r="AR168" s="13" t="str">
        <f t="shared" si="92"/>
        <v/>
      </c>
      <c r="AS168" s="135" t="str">
        <f t="shared" si="93"/>
        <v/>
      </c>
      <c r="AT168" s="138" t="str">
        <f t="shared" si="94"/>
        <v/>
      </c>
      <c r="AU168" s="13" t="str">
        <f t="shared" si="95"/>
        <v/>
      </c>
      <c r="AV168" s="13" t="str">
        <f t="shared" si="96"/>
        <v/>
      </c>
      <c r="AW168" s="13" t="str">
        <f t="shared" si="97"/>
        <v/>
      </c>
      <c r="AX168" s="13" t="str">
        <f t="shared" si="109"/>
        <v/>
      </c>
      <c r="AY168" s="13" t="str">
        <f t="shared" si="110"/>
        <v/>
      </c>
      <c r="AZ168" t="str">
        <f>'CBB ESPN'!AU168</f>
        <v/>
      </c>
      <c r="BA168" t="str">
        <f>'CBB ESPN'!AS168</f>
        <v/>
      </c>
      <c r="BB168" t="str">
        <f>'CBB ESPN'!AT168</f>
        <v/>
      </c>
      <c r="BD168" s="13" t="str">
        <f t="shared" si="98"/>
        <v/>
      </c>
      <c r="BE168" s="13" t="str">
        <f t="shared" si="99"/>
        <v/>
      </c>
      <c r="BF168" s="135" t="str">
        <f t="shared" si="100"/>
        <v/>
      </c>
      <c r="BG168" s="138" t="str">
        <f t="shared" si="101"/>
        <v/>
      </c>
      <c r="BH168" s="13" t="str">
        <f t="shared" si="102"/>
        <v/>
      </c>
      <c r="BI168" s="13" t="str">
        <f t="shared" si="104"/>
        <v/>
      </c>
      <c r="BJ168" s="13" t="str">
        <f t="shared" si="103"/>
        <v/>
      </c>
      <c r="BK168" s="13" t="str">
        <f t="shared" si="80"/>
        <v/>
      </c>
      <c r="BL168" s="13" t="str">
        <f t="shared" si="111"/>
        <v/>
      </c>
      <c r="BM168" t="str">
        <f>'CBB ESPN'!BC168</f>
        <v/>
      </c>
      <c r="BN168" t="str">
        <f>'CBB ESPN'!BA168</f>
        <v/>
      </c>
      <c r="BO168" t="str">
        <f>'CBB ESPN'!BB168</f>
        <v/>
      </c>
    </row>
    <row r="169" spans="1:67">
      <c r="A169" t="str">
        <f>'CBB ESPN'!M169</f>
        <v>LSU</v>
      </c>
      <c r="B169" t="s">
        <v>28</v>
      </c>
      <c r="C169">
        <v>239</v>
      </c>
      <c r="E169">
        <f>IF(ISERROR(INDEX($B$4:$B$999,MATCH('CBB ESPN'!S168,'CBB Games'!$A$4:$A$999,0)))*1=1,"",INDEX('CBB Games'!$B$4:$B$999,MATCH('CBB ESPN'!S168,'CBB Games'!$A$4:$A$999,0)))</f>
        <v>0</v>
      </c>
      <c r="F169">
        <f>IF(ISERROR(INDEX($B$4:$B$999,MATCH('CBB ESPN'!T168,'CBB Games'!$A$4:$A$999,0)))*1=1,"",INDEX('CBB Games'!$B$4:$B$999,MATCH('CBB ESPN'!T168,'CBB Games'!$A$4:$A$999,0)))</f>
        <v>0</v>
      </c>
      <c r="G169" t="s">
        <v>62</v>
      </c>
      <c r="H169">
        <f>IF(ISERROR(INDEX($C$4:$C$999,MATCH('CBB ESPN'!S168,'CBB Games'!$A$4:$A$999,0)))*1=1,"",INDEX('CBB Games'!$C$4:$C$999,MATCH('CBB ESPN'!S168,'CBB Games'!$A$4:$A$999,0)))</f>
        <v>0</v>
      </c>
      <c r="I169">
        <f>IF(ISERROR(INDEX($C$4:$C$999,MATCH('CBB ESPN'!T168,'CBB Games'!$A$4:$A$999,0)))*1=1,"",INDEX('CBB Games'!$C$4:$C$999,MATCH('CBB ESPN'!T168,'CBB Games'!$A$4:$A$999,0)))</f>
        <v>0</v>
      </c>
      <c r="K169">
        <f>IF('CBB ESPN'!$AA168="Flip",'CBB Games'!F169,'CBB Games'!E169)</f>
        <v>0</v>
      </c>
      <c r="L169">
        <f>IF('CBB ESPN'!$AA168="Flip",'CBB Games'!E169,'CBB Games'!F169)</f>
        <v>0</v>
      </c>
      <c r="N169">
        <f>IF('CBB ESPN'!$AA168="Flip",'CBB Games'!I169,'CBB Games'!H169)</f>
        <v>0</v>
      </c>
      <c r="O169">
        <f>IF('CBB ESPN'!$AA168="Flip",'CBB Games'!H169,'CBB Games'!I169)</f>
        <v>0</v>
      </c>
      <c r="Q169" t="str">
        <f t="shared" si="82"/>
        <v>0 v 0</v>
      </c>
      <c r="S169" t="str">
        <f t="shared" si="83"/>
        <v>0 v 0</v>
      </c>
      <c r="T169" s="13" t="s">
        <v>62</v>
      </c>
      <c r="V169" s="136" t="str">
        <f>IF(ISNUMBER(SEARCH('CBB Games'!$V$3,'CBB ESPN'!Y168)),"InPlay","")</f>
        <v/>
      </c>
      <c r="W169" s="13" t="str">
        <f>IF($V169="","",'CBB ESPN'!Z168)</f>
        <v/>
      </c>
      <c r="X169" s="135" t="str">
        <f>IF('CBB ESPN'!$Y168="Y",'CBB ESPN'!U168,"")</f>
        <v/>
      </c>
      <c r="Y169" s="137" t="str">
        <f>IF('CBB ESPN'!$Y168="Y",'CBB Games'!Q169,"")</f>
        <v/>
      </c>
      <c r="Z169" s="13" t="str">
        <f t="shared" si="105"/>
        <v/>
      </c>
      <c r="AA169" s="13" t="str">
        <f>IF('CBB ESPN'!$Y168="Y",'CBB Games'!S169,"")</f>
        <v/>
      </c>
      <c r="AB169" s="13" t="str">
        <f t="shared" si="106"/>
        <v/>
      </c>
      <c r="AD169" s="13" t="str">
        <f t="shared" si="84"/>
        <v/>
      </c>
      <c r="AE169" s="13" t="str">
        <f t="shared" si="85"/>
        <v/>
      </c>
      <c r="AF169" s="135" t="str">
        <f t="shared" si="86"/>
        <v/>
      </c>
      <c r="AG169" s="137" t="str">
        <f t="shared" si="87"/>
        <v/>
      </c>
      <c r="AH169" s="13" t="str">
        <f t="shared" si="88"/>
        <v/>
      </c>
      <c r="AI169" s="13" t="str">
        <f t="shared" si="89"/>
        <v/>
      </c>
      <c r="AJ169" s="13" t="str">
        <f t="shared" si="90"/>
        <v/>
      </c>
      <c r="AK169" s="13" t="str">
        <f t="shared" si="107"/>
        <v/>
      </c>
      <c r="AL169" s="13" t="str">
        <f t="shared" si="108"/>
        <v/>
      </c>
      <c r="AM169" t="str">
        <f>'CBB ESPN'!AM169</f>
        <v/>
      </c>
      <c r="AN169" t="str">
        <f>'CBB ESPN'!AK169</f>
        <v/>
      </c>
      <c r="AO169" t="str">
        <f>'CBB ESPN'!AL169</f>
        <v/>
      </c>
      <c r="AQ169" s="13" t="str">
        <f t="shared" si="91"/>
        <v/>
      </c>
      <c r="AR169" s="13" t="str">
        <f t="shared" si="92"/>
        <v/>
      </c>
      <c r="AS169" s="135" t="str">
        <f t="shared" si="93"/>
        <v/>
      </c>
      <c r="AT169" s="138" t="str">
        <f t="shared" si="94"/>
        <v/>
      </c>
      <c r="AU169" s="13" t="str">
        <f t="shared" si="95"/>
        <v/>
      </c>
      <c r="AV169" s="13" t="str">
        <f t="shared" si="96"/>
        <v/>
      </c>
      <c r="AW169" s="13" t="str">
        <f t="shared" si="97"/>
        <v/>
      </c>
      <c r="AX169" s="13" t="str">
        <f t="shared" si="109"/>
        <v/>
      </c>
      <c r="AY169" s="13" t="str">
        <f t="shared" si="110"/>
        <v/>
      </c>
      <c r="AZ169" t="str">
        <f>'CBB ESPN'!AU169</f>
        <v/>
      </c>
      <c r="BA169" t="str">
        <f>'CBB ESPN'!AS169</f>
        <v/>
      </c>
      <c r="BB169" t="str">
        <f>'CBB ESPN'!AT169</f>
        <v/>
      </c>
      <c r="BD169" s="13" t="str">
        <f t="shared" si="98"/>
        <v/>
      </c>
      <c r="BE169" s="13" t="str">
        <f t="shared" si="99"/>
        <v/>
      </c>
      <c r="BF169" s="135" t="str">
        <f t="shared" si="100"/>
        <v/>
      </c>
      <c r="BG169" s="138" t="str">
        <f t="shared" si="101"/>
        <v/>
      </c>
      <c r="BH169" s="13" t="str">
        <f t="shared" si="102"/>
        <v/>
      </c>
      <c r="BI169" s="13" t="str">
        <f t="shared" si="104"/>
        <v/>
      </c>
      <c r="BJ169" s="13" t="str">
        <f t="shared" si="103"/>
        <v/>
      </c>
      <c r="BK169" s="13" t="str">
        <f t="shared" si="80"/>
        <v/>
      </c>
      <c r="BL169" s="13" t="str">
        <f t="shared" si="111"/>
        <v/>
      </c>
      <c r="BM169" t="str">
        <f>'CBB ESPN'!BC169</f>
        <v/>
      </c>
      <c r="BN169" t="str">
        <f>'CBB ESPN'!BA169</f>
        <v/>
      </c>
      <c r="BO169" t="str">
        <f>'CBB ESPN'!BB169</f>
        <v/>
      </c>
    </row>
    <row r="170" spans="1:67">
      <c r="A170" t="str">
        <f>'CBB ESPN'!M170</f>
        <v>Maine</v>
      </c>
      <c r="B170" t="s">
        <v>942</v>
      </c>
      <c r="C170">
        <v>250</v>
      </c>
      <c r="E170">
        <f>IF(ISERROR(INDEX($B$4:$B$999,MATCH('CBB ESPN'!S169,'CBB Games'!$A$4:$A$999,0)))*1=1,"",INDEX('CBB Games'!$B$4:$B$999,MATCH('CBB ESPN'!S169,'CBB Games'!$A$4:$A$999,0)))</f>
        <v>0</v>
      </c>
      <c r="F170">
        <f>IF(ISERROR(INDEX($B$4:$B$999,MATCH('CBB ESPN'!T169,'CBB Games'!$A$4:$A$999,0)))*1=1,"",INDEX('CBB Games'!$B$4:$B$999,MATCH('CBB ESPN'!T169,'CBB Games'!$A$4:$A$999,0)))</f>
        <v>0</v>
      </c>
      <c r="G170" t="s">
        <v>62</v>
      </c>
      <c r="H170">
        <f>IF(ISERROR(INDEX($C$4:$C$999,MATCH('CBB ESPN'!S169,'CBB Games'!$A$4:$A$999,0)))*1=1,"",INDEX('CBB Games'!$C$4:$C$999,MATCH('CBB ESPN'!S169,'CBB Games'!$A$4:$A$999,0)))</f>
        <v>0</v>
      </c>
      <c r="I170">
        <f>IF(ISERROR(INDEX($C$4:$C$999,MATCH('CBB ESPN'!T169,'CBB Games'!$A$4:$A$999,0)))*1=1,"",INDEX('CBB Games'!$C$4:$C$999,MATCH('CBB ESPN'!T169,'CBB Games'!$A$4:$A$999,0)))</f>
        <v>0</v>
      </c>
      <c r="K170">
        <f>IF('CBB ESPN'!$AA169="Flip",'CBB Games'!F170,'CBB Games'!E170)</f>
        <v>0</v>
      </c>
      <c r="L170">
        <f>IF('CBB ESPN'!$AA169="Flip",'CBB Games'!E170,'CBB Games'!F170)</f>
        <v>0</v>
      </c>
      <c r="N170">
        <f>IF('CBB ESPN'!$AA169="Flip",'CBB Games'!I170,'CBB Games'!H170)</f>
        <v>0</v>
      </c>
      <c r="O170">
        <f>IF('CBB ESPN'!$AA169="Flip",'CBB Games'!H170,'CBB Games'!I170)</f>
        <v>0</v>
      </c>
      <c r="Q170" t="str">
        <f t="shared" si="82"/>
        <v>0 v 0</v>
      </c>
      <c r="S170" t="str">
        <f t="shared" si="83"/>
        <v>0 v 0</v>
      </c>
      <c r="T170" s="13" t="s">
        <v>62</v>
      </c>
      <c r="V170" s="136" t="str">
        <f>IF(ISNUMBER(SEARCH('CBB Games'!$V$3,'CBB ESPN'!Y169)),"InPlay","")</f>
        <v/>
      </c>
      <c r="W170" s="13" t="str">
        <f>IF($V170="","",'CBB ESPN'!Z169)</f>
        <v/>
      </c>
      <c r="X170" s="135" t="str">
        <f>IF('CBB ESPN'!$Y169="Y",'CBB ESPN'!U169,"")</f>
        <v/>
      </c>
      <c r="Y170" s="137" t="str">
        <f>IF('CBB ESPN'!$Y169="Y",'CBB Games'!Q170,"")</f>
        <v/>
      </c>
      <c r="Z170" s="13" t="str">
        <f t="shared" si="105"/>
        <v/>
      </c>
      <c r="AA170" s="13" t="str">
        <f>IF('CBB ESPN'!$Y169="Y",'CBB Games'!S170,"")</f>
        <v/>
      </c>
      <c r="AB170" s="13" t="str">
        <f t="shared" si="106"/>
        <v/>
      </c>
      <c r="AD170" s="13" t="str">
        <f t="shared" si="84"/>
        <v/>
      </c>
      <c r="AE170" s="13" t="str">
        <f t="shared" si="85"/>
        <v/>
      </c>
      <c r="AF170" s="135" t="str">
        <f t="shared" si="86"/>
        <v/>
      </c>
      <c r="AG170" s="137" t="str">
        <f t="shared" si="87"/>
        <v/>
      </c>
      <c r="AH170" s="13" t="str">
        <f t="shared" si="88"/>
        <v/>
      </c>
      <c r="AI170" s="13" t="str">
        <f t="shared" si="89"/>
        <v/>
      </c>
      <c r="AJ170" s="13" t="str">
        <f t="shared" si="90"/>
        <v/>
      </c>
      <c r="AK170" s="13" t="str">
        <f t="shared" si="107"/>
        <v/>
      </c>
      <c r="AL170" s="13" t="str">
        <f t="shared" si="108"/>
        <v/>
      </c>
      <c r="AM170" t="str">
        <f>'CBB ESPN'!AM170</f>
        <v/>
      </c>
      <c r="AN170" t="str">
        <f>'CBB ESPN'!AK170</f>
        <v/>
      </c>
      <c r="AO170" t="str">
        <f>'CBB ESPN'!AL170</f>
        <v/>
      </c>
      <c r="AQ170" s="13" t="str">
        <f t="shared" si="91"/>
        <v/>
      </c>
      <c r="AR170" s="13" t="str">
        <f t="shared" si="92"/>
        <v/>
      </c>
      <c r="AS170" s="135" t="str">
        <f t="shared" si="93"/>
        <v/>
      </c>
      <c r="AT170" s="138" t="str">
        <f t="shared" si="94"/>
        <v/>
      </c>
      <c r="AU170" s="13" t="str">
        <f t="shared" si="95"/>
        <v/>
      </c>
      <c r="AV170" s="13" t="str">
        <f t="shared" si="96"/>
        <v/>
      </c>
      <c r="AW170" s="13" t="str">
        <f t="shared" si="97"/>
        <v/>
      </c>
      <c r="AX170" s="13" t="str">
        <f t="shared" si="109"/>
        <v/>
      </c>
      <c r="AY170" s="13" t="str">
        <f t="shared" si="110"/>
        <v/>
      </c>
      <c r="AZ170" t="str">
        <f>'CBB ESPN'!AU170</f>
        <v/>
      </c>
      <c r="BA170" t="str">
        <f>'CBB ESPN'!AS170</f>
        <v/>
      </c>
      <c r="BB170" t="str">
        <f>'CBB ESPN'!AT170</f>
        <v/>
      </c>
      <c r="BD170" s="13" t="str">
        <f t="shared" si="98"/>
        <v/>
      </c>
      <c r="BE170" s="13" t="str">
        <f t="shared" si="99"/>
        <v/>
      </c>
      <c r="BF170" s="135" t="str">
        <f t="shared" si="100"/>
        <v/>
      </c>
      <c r="BG170" s="138" t="str">
        <f t="shared" si="101"/>
        <v/>
      </c>
      <c r="BH170" s="13" t="str">
        <f t="shared" si="102"/>
        <v/>
      </c>
      <c r="BI170" s="13" t="str">
        <f t="shared" si="104"/>
        <v/>
      </c>
      <c r="BJ170" s="13" t="str">
        <f t="shared" si="103"/>
        <v/>
      </c>
      <c r="BK170" s="13" t="str">
        <f t="shared" si="80"/>
        <v/>
      </c>
      <c r="BL170" s="13" t="str">
        <f t="shared" si="111"/>
        <v/>
      </c>
      <c r="BM170" t="str">
        <f>'CBB ESPN'!BC170</f>
        <v/>
      </c>
      <c r="BN170" t="str">
        <f>'CBB ESPN'!BA170</f>
        <v/>
      </c>
      <c r="BO170" t="str">
        <f>'CBB ESPN'!BB170</f>
        <v/>
      </c>
    </row>
    <row r="171" spans="1:67">
      <c r="A171" t="str">
        <f>'CBB ESPN'!M171</f>
        <v>Manhattan</v>
      </c>
      <c r="B171" t="s">
        <v>1005</v>
      </c>
      <c r="C171">
        <v>251</v>
      </c>
      <c r="E171">
        <f>IF(ISERROR(INDEX($B$4:$B$999,MATCH('CBB ESPN'!S170,'CBB Games'!$A$4:$A$999,0)))*1=1,"",INDEX('CBB Games'!$B$4:$B$999,MATCH('CBB ESPN'!S170,'CBB Games'!$A$4:$A$999,0)))</f>
        <v>0</v>
      </c>
      <c r="F171">
        <f>IF(ISERROR(INDEX($B$4:$B$999,MATCH('CBB ESPN'!T170,'CBB Games'!$A$4:$A$999,0)))*1=1,"",INDEX('CBB Games'!$B$4:$B$999,MATCH('CBB ESPN'!T170,'CBB Games'!$A$4:$A$999,0)))</f>
        <v>0</v>
      </c>
      <c r="G171" t="s">
        <v>62</v>
      </c>
      <c r="H171">
        <f>IF(ISERROR(INDEX($C$4:$C$999,MATCH('CBB ESPN'!S170,'CBB Games'!$A$4:$A$999,0)))*1=1,"",INDEX('CBB Games'!$C$4:$C$999,MATCH('CBB ESPN'!S170,'CBB Games'!$A$4:$A$999,0)))</f>
        <v>0</v>
      </c>
      <c r="I171">
        <f>IF(ISERROR(INDEX($C$4:$C$999,MATCH('CBB ESPN'!T170,'CBB Games'!$A$4:$A$999,0)))*1=1,"",INDEX('CBB Games'!$C$4:$C$999,MATCH('CBB ESPN'!T170,'CBB Games'!$A$4:$A$999,0)))</f>
        <v>0</v>
      </c>
      <c r="K171">
        <f>IF('CBB ESPN'!$AA170="Flip",'CBB Games'!F171,'CBB Games'!E171)</f>
        <v>0</v>
      </c>
      <c r="L171">
        <f>IF('CBB ESPN'!$AA170="Flip",'CBB Games'!E171,'CBB Games'!F171)</f>
        <v>0</v>
      </c>
      <c r="N171">
        <f>IF('CBB ESPN'!$AA170="Flip",'CBB Games'!I171,'CBB Games'!H171)</f>
        <v>0</v>
      </c>
      <c r="O171">
        <f>IF('CBB ESPN'!$AA170="Flip",'CBB Games'!H171,'CBB Games'!I171)</f>
        <v>0</v>
      </c>
      <c r="Q171" t="str">
        <f t="shared" si="82"/>
        <v>0 v 0</v>
      </c>
      <c r="S171" t="str">
        <f t="shared" si="83"/>
        <v>0 v 0</v>
      </c>
      <c r="T171" s="13" t="s">
        <v>62</v>
      </c>
      <c r="V171" s="136" t="str">
        <f>IF(ISNUMBER(SEARCH('CBB Games'!$V$3,'CBB ESPN'!Y170)),"InPlay","")</f>
        <v/>
      </c>
      <c r="W171" s="13" t="str">
        <f>IF($V171="","",'CBB ESPN'!Z170)</f>
        <v/>
      </c>
      <c r="X171" s="135" t="str">
        <f>IF('CBB ESPN'!$Y170="Y",'CBB ESPN'!U170,"")</f>
        <v/>
      </c>
      <c r="Y171" s="137" t="str">
        <f>IF('CBB ESPN'!$Y170="Y",'CBB Games'!Q171,"")</f>
        <v/>
      </c>
      <c r="Z171" s="13" t="str">
        <f t="shared" si="105"/>
        <v/>
      </c>
      <c r="AA171" s="13" t="str">
        <f>IF('CBB ESPN'!$Y170="Y",'CBB Games'!S171,"")</f>
        <v/>
      </c>
      <c r="AB171" s="13" t="str">
        <f t="shared" si="106"/>
        <v/>
      </c>
      <c r="AD171" s="13" t="str">
        <f t="shared" si="84"/>
        <v/>
      </c>
      <c r="AE171" s="13" t="str">
        <f t="shared" si="85"/>
        <v/>
      </c>
      <c r="AF171" s="135" t="str">
        <f t="shared" si="86"/>
        <v/>
      </c>
      <c r="AG171" s="137" t="str">
        <f t="shared" si="87"/>
        <v/>
      </c>
      <c r="AH171" s="13" t="str">
        <f t="shared" si="88"/>
        <v/>
      </c>
      <c r="AI171" s="13" t="str">
        <f t="shared" si="89"/>
        <v/>
      </c>
      <c r="AJ171" s="13" t="str">
        <f t="shared" si="90"/>
        <v/>
      </c>
      <c r="AK171" s="13" t="str">
        <f t="shared" si="107"/>
        <v/>
      </c>
      <c r="AL171" s="13" t="str">
        <f t="shared" si="108"/>
        <v/>
      </c>
      <c r="AM171" t="str">
        <f>'CBB ESPN'!AM171</f>
        <v/>
      </c>
      <c r="AN171" t="str">
        <f>'CBB ESPN'!AK171</f>
        <v/>
      </c>
      <c r="AO171" t="str">
        <f>'CBB ESPN'!AL171</f>
        <v/>
      </c>
      <c r="AQ171" s="13" t="str">
        <f t="shared" si="91"/>
        <v/>
      </c>
      <c r="AR171" s="13" t="str">
        <f t="shared" si="92"/>
        <v/>
      </c>
      <c r="AS171" s="135" t="str">
        <f t="shared" si="93"/>
        <v/>
      </c>
      <c r="AT171" s="138" t="str">
        <f t="shared" si="94"/>
        <v/>
      </c>
      <c r="AU171" s="13" t="str">
        <f t="shared" si="95"/>
        <v/>
      </c>
      <c r="AV171" s="13" t="str">
        <f t="shared" si="96"/>
        <v/>
      </c>
      <c r="AW171" s="13" t="str">
        <f t="shared" si="97"/>
        <v/>
      </c>
      <c r="AX171" s="13" t="str">
        <f t="shared" si="109"/>
        <v/>
      </c>
      <c r="AY171" s="13" t="str">
        <f t="shared" si="110"/>
        <v/>
      </c>
      <c r="AZ171" t="str">
        <f>'CBB ESPN'!AU171</f>
        <v/>
      </c>
      <c r="BA171" t="str">
        <f>'CBB ESPN'!AS171</f>
        <v/>
      </c>
      <c r="BB171" t="str">
        <f>'CBB ESPN'!AT171</f>
        <v/>
      </c>
      <c r="BD171" s="13" t="str">
        <f t="shared" si="98"/>
        <v/>
      </c>
      <c r="BE171" s="13" t="str">
        <f t="shared" si="99"/>
        <v/>
      </c>
      <c r="BF171" s="135" t="str">
        <f t="shared" si="100"/>
        <v/>
      </c>
      <c r="BG171" s="138" t="str">
        <f t="shared" si="101"/>
        <v/>
      </c>
      <c r="BH171" s="13" t="str">
        <f t="shared" si="102"/>
        <v/>
      </c>
      <c r="BI171" s="13" t="str">
        <f t="shared" si="104"/>
        <v/>
      </c>
      <c r="BJ171" s="13" t="str">
        <f t="shared" si="103"/>
        <v/>
      </c>
      <c r="BK171" s="13" t="str">
        <f t="shared" si="80"/>
        <v/>
      </c>
      <c r="BL171" s="13" t="str">
        <f t="shared" si="111"/>
        <v/>
      </c>
      <c r="BM171" t="str">
        <f>'CBB ESPN'!BC171</f>
        <v/>
      </c>
      <c r="BN171" t="str">
        <f>'CBB ESPN'!BA171</f>
        <v/>
      </c>
      <c r="BO171" t="str">
        <f>'CBB ESPN'!BB171</f>
        <v/>
      </c>
    </row>
    <row r="172" spans="1:67">
      <c r="A172" t="str">
        <f>'CBB ESPN'!M172</f>
        <v>Marist</v>
      </c>
      <c r="B172" t="s">
        <v>795</v>
      </c>
      <c r="C172">
        <v>252</v>
      </c>
      <c r="E172">
        <f>IF(ISERROR(INDEX($B$4:$B$999,MATCH('CBB ESPN'!S171,'CBB Games'!$A$4:$A$999,0)))*1=1,"",INDEX('CBB Games'!$B$4:$B$999,MATCH('CBB ESPN'!S171,'CBB Games'!$A$4:$A$999,0)))</f>
        <v>0</v>
      </c>
      <c r="F172">
        <f>IF(ISERROR(INDEX($B$4:$B$999,MATCH('CBB ESPN'!T171,'CBB Games'!$A$4:$A$999,0)))*1=1,"",INDEX('CBB Games'!$B$4:$B$999,MATCH('CBB ESPN'!T171,'CBB Games'!$A$4:$A$999,0)))</f>
        <v>0</v>
      </c>
      <c r="G172" t="s">
        <v>62</v>
      </c>
      <c r="H172">
        <f>IF(ISERROR(INDEX($C$4:$C$999,MATCH('CBB ESPN'!S171,'CBB Games'!$A$4:$A$999,0)))*1=1,"",INDEX('CBB Games'!$C$4:$C$999,MATCH('CBB ESPN'!S171,'CBB Games'!$A$4:$A$999,0)))</f>
        <v>0</v>
      </c>
      <c r="I172">
        <f>IF(ISERROR(INDEX($C$4:$C$999,MATCH('CBB ESPN'!T171,'CBB Games'!$A$4:$A$999,0)))*1=1,"",INDEX('CBB Games'!$C$4:$C$999,MATCH('CBB ESPN'!T171,'CBB Games'!$A$4:$A$999,0)))</f>
        <v>0</v>
      </c>
      <c r="K172">
        <f>IF('CBB ESPN'!$AA171="Flip",'CBB Games'!F172,'CBB Games'!E172)</f>
        <v>0</v>
      </c>
      <c r="L172">
        <f>IF('CBB ESPN'!$AA171="Flip",'CBB Games'!E172,'CBB Games'!F172)</f>
        <v>0</v>
      </c>
      <c r="N172">
        <f>IF('CBB ESPN'!$AA171="Flip",'CBB Games'!I172,'CBB Games'!H172)</f>
        <v>0</v>
      </c>
      <c r="O172">
        <f>IF('CBB ESPN'!$AA171="Flip",'CBB Games'!H172,'CBB Games'!I172)</f>
        <v>0</v>
      </c>
      <c r="Q172" t="str">
        <f t="shared" si="82"/>
        <v>0 v 0</v>
      </c>
      <c r="S172" t="str">
        <f t="shared" si="83"/>
        <v>0 v 0</v>
      </c>
      <c r="T172" s="13" t="s">
        <v>62</v>
      </c>
      <c r="V172" s="136" t="str">
        <f>IF(ISNUMBER(SEARCH('CBB Games'!$V$3,'CBB ESPN'!Y171)),"InPlay","")</f>
        <v/>
      </c>
      <c r="W172" s="13" t="str">
        <f>IF($V172="","",'CBB ESPN'!Z171)</f>
        <v/>
      </c>
      <c r="X172" s="135" t="str">
        <f>IF('CBB ESPN'!$Y171="Y",'CBB ESPN'!U171,"")</f>
        <v/>
      </c>
      <c r="Y172" s="137" t="str">
        <f>IF('CBB ESPN'!$Y171="Y",'CBB Games'!Q172,"")</f>
        <v/>
      </c>
      <c r="Z172" s="13" t="str">
        <f t="shared" si="105"/>
        <v/>
      </c>
      <c r="AA172" s="13" t="str">
        <f>IF('CBB ESPN'!$Y171="Y",'CBB Games'!S172,"")</f>
        <v/>
      </c>
      <c r="AB172" s="13" t="str">
        <f t="shared" si="106"/>
        <v/>
      </c>
      <c r="AD172" s="13" t="str">
        <f t="shared" si="84"/>
        <v/>
      </c>
      <c r="AE172" s="13" t="str">
        <f t="shared" si="85"/>
        <v/>
      </c>
      <c r="AF172" s="135" t="str">
        <f t="shared" si="86"/>
        <v/>
      </c>
      <c r="AG172" s="137" t="str">
        <f t="shared" si="87"/>
        <v/>
      </c>
      <c r="AH172" s="13" t="str">
        <f t="shared" si="88"/>
        <v/>
      </c>
      <c r="AI172" s="13" t="str">
        <f t="shared" si="89"/>
        <v/>
      </c>
      <c r="AJ172" s="13" t="str">
        <f t="shared" si="90"/>
        <v/>
      </c>
      <c r="AK172" s="13" t="str">
        <f t="shared" si="107"/>
        <v/>
      </c>
      <c r="AL172" s="13" t="str">
        <f t="shared" si="108"/>
        <v/>
      </c>
      <c r="AM172" t="str">
        <f>'CBB ESPN'!AM172</f>
        <v/>
      </c>
      <c r="AN172" t="str">
        <f>'CBB ESPN'!AK172</f>
        <v/>
      </c>
      <c r="AO172" t="str">
        <f>'CBB ESPN'!AL172</f>
        <v/>
      </c>
      <c r="AQ172" s="13" t="str">
        <f t="shared" si="91"/>
        <v/>
      </c>
      <c r="AR172" s="13" t="str">
        <f t="shared" si="92"/>
        <v/>
      </c>
      <c r="AS172" s="135" t="str">
        <f t="shared" si="93"/>
        <v/>
      </c>
      <c r="AT172" s="138" t="str">
        <f t="shared" si="94"/>
        <v/>
      </c>
      <c r="AU172" s="13" t="str">
        <f t="shared" si="95"/>
        <v/>
      </c>
      <c r="AV172" s="13" t="str">
        <f t="shared" si="96"/>
        <v/>
      </c>
      <c r="AW172" s="13" t="str">
        <f t="shared" si="97"/>
        <v/>
      </c>
      <c r="AX172" s="13" t="str">
        <f t="shared" si="109"/>
        <v/>
      </c>
      <c r="AY172" s="13" t="str">
        <f t="shared" si="110"/>
        <v/>
      </c>
      <c r="AZ172" t="str">
        <f>'CBB ESPN'!AU172</f>
        <v/>
      </c>
      <c r="BA172" t="str">
        <f>'CBB ESPN'!AS172</f>
        <v/>
      </c>
      <c r="BB172" t="str">
        <f>'CBB ESPN'!AT172</f>
        <v/>
      </c>
      <c r="BD172" s="13" t="str">
        <f t="shared" si="98"/>
        <v/>
      </c>
      <c r="BE172" s="13" t="str">
        <f t="shared" si="99"/>
        <v/>
      </c>
      <c r="BF172" s="135" t="str">
        <f t="shared" si="100"/>
        <v/>
      </c>
      <c r="BG172" s="138" t="str">
        <f t="shared" si="101"/>
        <v/>
      </c>
      <c r="BH172" s="13" t="str">
        <f t="shared" si="102"/>
        <v/>
      </c>
      <c r="BI172" s="13" t="str">
        <f t="shared" si="104"/>
        <v/>
      </c>
      <c r="BJ172" s="13" t="str">
        <f t="shared" si="103"/>
        <v/>
      </c>
      <c r="BK172" s="13" t="str">
        <f t="shared" si="80"/>
        <v/>
      </c>
      <c r="BL172" s="13" t="str">
        <f t="shared" si="111"/>
        <v/>
      </c>
      <c r="BM172" t="str">
        <f>'CBB ESPN'!BC172</f>
        <v/>
      </c>
      <c r="BN172" t="str">
        <f>'CBB ESPN'!BA172</f>
        <v/>
      </c>
      <c r="BO172" t="str">
        <f>'CBB ESPN'!BB172</f>
        <v/>
      </c>
    </row>
    <row r="173" spans="1:67">
      <c r="A173" t="str">
        <f>'CBB ESPN'!M173</f>
        <v>Marquette</v>
      </c>
      <c r="B173" t="s">
        <v>553</v>
      </c>
      <c r="C173">
        <v>253</v>
      </c>
      <c r="E173">
        <f>IF(ISERROR(INDEX($B$4:$B$999,MATCH('CBB ESPN'!S172,'CBB Games'!$A$4:$A$999,0)))*1=1,"",INDEX('CBB Games'!$B$4:$B$999,MATCH('CBB ESPN'!S172,'CBB Games'!$A$4:$A$999,0)))</f>
        <v>0</v>
      </c>
      <c r="F173">
        <f>IF(ISERROR(INDEX($B$4:$B$999,MATCH('CBB ESPN'!T172,'CBB Games'!$A$4:$A$999,0)))*1=1,"",INDEX('CBB Games'!$B$4:$B$999,MATCH('CBB ESPN'!T172,'CBB Games'!$A$4:$A$999,0)))</f>
        <v>0</v>
      </c>
      <c r="G173" t="s">
        <v>62</v>
      </c>
      <c r="H173">
        <f>IF(ISERROR(INDEX($C$4:$C$999,MATCH('CBB ESPN'!S172,'CBB Games'!$A$4:$A$999,0)))*1=1,"",INDEX('CBB Games'!$C$4:$C$999,MATCH('CBB ESPN'!S172,'CBB Games'!$A$4:$A$999,0)))</f>
        <v>0</v>
      </c>
      <c r="I173">
        <f>IF(ISERROR(INDEX($C$4:$C$999,MATCH('CBB ESPN'!T172,'CBB Games'!$A$4:$A$999,0)))*1=1,"",INDEX('CBB Games'!$C$4:$C$999,MATCH('CBB ESPN'!T172,'CBB Games'!$A$4:$A$999,0)))</f>
        <v>0</v>
      </c>
      <c r="K173">
        <f>IF('CBB ESPN'!$AA172="Flip",'CBB Games'!F173,'CBB Games'!E173)</f>
        <v>0</v>
      </c>
      <c r="L173">
        <f>IF('CBB ESPN'!$AA172="Flip",'CBB Games'!E173,'CBB Games'!F173)</f>
        <v>0</v>
      </c>
      <c r="N173">
        <f>IF('CBB ESPN'!$AA172="Flip",'CBB Games'!I173,'CBB Games'!H173)</f>
        <v>0</v>
      </c>
      <c r="O173">
        <f>IF('CBB ESPN'!$AA172="Flip",'CBB Games'!H173,'CBB Games'!I173)</f>
        <v>0</v>
      </c>
      <c r="Q173" t="str">
        <f t="shared" si="82"/>
        <v>0 v 0</v>
      </c>
      <c r="S173" t="str">
        <f t="shared" si="83"/>
        <v>0 v 0</v>
      </c>
      <c r="T173" s="13" t="s">
        <v>62</v>
      </c>
      <c r="V173" s="136" t="str">
        <f>IF(ISNUMBER(SEARCH('CBB Games'!$V$3,'CBB ESPN'!Y172)),"InPlay","")</f>
        <v/>
      </c>
      <c r="W173" s="13" t="str">
        <f>IF($V173="","",'CBB ESPN'!Z172)</f>
        <v/>
      </c>
      <c r="X173" s="135" t="str">
        <f>IF('CBB ESPN'!$Y172="Y",'CBB ESPN'!U172,"")</f>
        <v/>
      </c>
      <c r="Y173" s="137" t="str">
        <f>IF('CBB ESPN'!$Y172="Y",'CBB Games'!Q173,"")</f>
        <v/>
      </c>
      <c r="Z173" s="13" t="str">
        <f t="shared" si="105"/>
        <v/>
      </c>
      <c r="AA173" s="13" t="str">
        <f>IF('CBB ESPN'!$Y172="Y",'CBB Games'!S173,"")</f>
        <v/>
      </c>
      <c r="AB173" s="13" t="str">
        <f t="shared" si="106"/>
        <v/>
      </c>
      <c r="AD173" s="13" t="str">
        <f t="shared" si="84"/>
        <v/>
      </c>
      <c r="AE173" s="13" t="str">
        <f t="shared" si="85"/>
        <v/>
      </c>
      <c r="AF173" s="135" t="str">
        <f t="shared" si="86"/>
        <v/>
      </c>
      <c r="AG173" s="137" t="str">
        <f t="shared" si="87"/>
        <v/>
      </c>
      <c r="AH173" s="13" t="str">
        <f t="shared" si="88"/>
        <v/>
      </c>
      <c r="AI173" s="13" t="str">
        <f t="shared" si="89"/>
        <v/>
      </c>
      <c r="AJ173" s="13" t="str">
        <f t="shared" si="90"/>
        <v/>
      </c>
      <c r="AK173" s="13" t="str">
        <f t="shared" si="107"/>
        <v/>
      </c>
      <c r="AL173" s="13" t="str">
        <f t="shared" si="108"/>
        <v/>
      </c>
      <c r="AM173" t="str">
        <f>'CBB ESPN'!AM173</f>
        <v/>
      </c>
      <c r="AN173" t="str">
        <f>'CBB ESPN'!AK173</f>
        <v/>
      </c>
      <c r="AO173" t="str">
        <f>'CBB ESPN'!AL173</f>
        <v/>
      </c>
      <c r="AQ173" s="13" t="str">
        <f t="shared" si="91"/>
        <v/>
      </c>
      <c r="AR173" s="13" t="str">
        <f t="shared" si="92"/>
        <v/>
      </c>
      <c r="AS173" s="135" t="str">
        <f t="shared" si="93"/>
        <v/>
      </c>
      <c r="AT173" s="138" t="str">
        <f t="shared" si="94"/>
        <v/>
      </c>
      <c r="AU173" s="13" t="str">
        <f t="shared" si="95"/>
        <v/>
      </c>
      <c r="AV173" s="13" t="str">
        <f t="shared" si="96"/>
        <v/>
      </c>
      <c r="AW173" s="13" t="str">
        <f t="shared" si="97"/>
        <v/>
      </c>
      <c r="AX173" s="13" t="str">
        <f t="shared" si="109"/>
        <v/>
      </c>
      <c r="AY173" s="13" t="str">
        <f t="shared" si="110"/>
        <v/>
      </c>
      <c r="AZ173" t="str">
        <f>'CBB ESPN'!AU173</f>
        <v/>
      </c>
      <c r="BA173" t="str">
        <f>'CBB ESPN'!AS173</f>
        <v/>
      </c>
      <c r="BB173" t="str">
        <f>'CBB ESPN'!AT173</f>
        <v/>
      </c>
      <c r="BD173" s="13" t="str">
        <f t="shared" si="98"/>
        <v/>
      </c>
      <c r="BE173" s="13" t="str">
        <f t="shared" si="99"/>
        <v/>
      </c>
      <c r="BF173" s="135" t="str">
        <f t="shared" si="100"/>
        <v/>
      </c>
      <c r="BG173" s="138" t="str">
        <f t="shared" si="101"/>
        <v/>
      </c>
      <c r="BH173" s="13" t="str">
        <f t="shared" si="102"/>
        <v/>
      </c>
      <c r="BI173" s="13" t="str">
        <f t="shared" si="104"/>
        <v/>
      </c>
      <c r="BJ173" s="13" t="str">
        <f t="shared" si="103"/>
        <v/>
      </c>
      <c r="BK173" s="13" t="str">
        <f t="shared" si="80"/>
        <v/>
      </c>
      <c r="BL173" s="13" t="str">
        <f t="shared" si="111"/>
        <v/>
      </c>
      <c r="BM173" t="str">
        <f>'CBB ESPN'!BC173</f>
        <v/>
      </c>
      <c r="BN173" t="str">
        <f>'CBB ESPN'!BA173</f>
        <v/>
      </c>
      <c r="BO173" t="str">
        <f>'CBB ESPN'!BB173</f>
        <v/>
      </c>
    </row>
    <row r="174" spans="1:67">
      <c r="A174" t="str">
        <f>'CBB ESPN'!M174</f>
        <v>Marshall</v>
      </c>
      <c r="B174" t="s">
        <v>277</v>
      </c>
      <c r="C174">
        <v>254</v>
      </c>
      <c r="E174">
        <f>IF(ISERROR(INDEX($B$4:$B$999,MATCH('CBB ESPN'!S173,'CBB Games'!$A$4:$A$999,0)))*1=1,"",INDEX('CBB Games'!$B$4:$B$999,MATCH('CBB ESPN'!S173,'CBB Games'!$A$4:$A$999,0)))</f>
        <v>0</v>
      </c>
      <c r="F174">
        <f>IF(ISERROR(INDEX($B$4:$B$999,MATCH('CBB ESPN'!T173,'CBB Games'!$A$4:$A$999,0)))*1=1,"",INDEX('CBB Games'!$B$4:$B$999,MATCH('CBB ESPN'!T173,'CBB Games'!$A$4:$A$999,0)))</f>
        <v>0</v>
      </c>
      <c r="G174" t="s">
        <v>62</v>
      </c>
      <c r="H174">
        <f>IF(ISERROR(INDEX($C$4:$C$999,MATCH('CBB ESPN'!S173,'CBB Games'!$A$4:$A$999,0)))*1=1,"",INDEX('CBB Games'!$C$4:$C$999,MATCH('CBB ESPN'!S173,'CBB Games'!$A$4:$A$999,0)))</f>
        <v>0</v>
      </c>
      <c r="I174">
        <f>IF(ISERROR(INDEX($C$4:$C$999,MATCH('CBB ESPN'!T173,'CBB Games'!$A$4:$A$999,0)))*1=1,"",INDEX('CBB Games'!$C$4:$C$999,MATCH('CBB ESPN'!T173,'CBB Games'!$A$4:$A$999,0)))</f>
        <v>0</v>
      </c>
      <c r="K174">
        <f>IF('CBB ESPN'!$AA173="Flip",'CBB Games'!F174,'CBB Games'!E174)</f>
        <v>0</v>
      </c>
      <c r="L174">
        <f>IF('CBB ESPN'!$AA173="Flip",'CBB Games'!E174,'CBB Games'!F174)</f>
        <v>0</v>
      </c>
      <c r="N174">
        <f>IF('CBB ESPN'!$AA173="Flip",'CBB Games'!I174,'CBB Games'!H174)</f>
        <v>0</v>
      </c>
      <c r="O174">
        <f>IF('CBB ESPN'!$AA173="Flip",'CBB Games'!H174,'CBB Games'!I174)</f>
        <v>0</v>
      </c>
      <c r="Q174" t="str">
        <f t="shared" si="82"/>
        <v>0 v 0</v>
      </c>
      <c r="S174" t="str">
        <f t="shared" si="83"/>
        <v>0 v 0</v>
      </c>
      <c r="T174" s="13" t="s">
        <v>62</v>
      </c>
      <c r="V174" s="136" t="str">
        <f>IF(ISNUMBER(SEARCH('CBB Games'!$V$3,'CBB ESPN'!Y173)),"InPlay","")</f>
        <v/>
      </c>
      <c r="W174" s="13" t="str">
        <f>IF($V174="","",'CBB ESPN'!Z173)</f>
        <v/>
      </c>
      <c r="X174" s="135" t="str">
        <f>IF('CBB ESPN'!$Y173="Y",'CBB ESPN'!U173,"")</f>
        <v/>
      </c>
      <c r="Y174" s="137" t="str">
        <f>IF('CBB ESPN'!$Y173="Y",'CBB Games'!Q174,"")</f>
        <v/>
      </c>
      <c r="Z174" s="13" t="str">
        <f t="shared" si="105"/>
        <v/>
      </c>
      <c r="AA174" s="13" t="str">
        <f>IF('CBB ESPN'!$Y173="Y",'CBB Games'!S174,"")</f>
        <v/>
      </c>
      <c r="AB174" s="13" t="str">
        <f t="shared" si="106"/>
        <v/>
      </c>
      <c r="AD174" s="13" t="str">
        <f t="shared" si="84"/>
        <v/>
      </c>
      <c r="AE174" s="13" t="str">
        <f t="shared" si="85"/>
        <v/>
      </c>
      <c r="AF174" s="135" t="str">
        <f t="shared" si="86"/>
        <v/>
      </c>
      <c r="AG174" s="137" t="str">
        <f t="shared" si="87"/>
        <v/>
      </c>
      <c r="AH174" s="13" t="str">
        <f t="shared" si="88"/>
        <v/>
      </c>
      <c r="AI174" s="13" t="str">
        <f t="shared" si="89"/>
        <v/>
      </c>
      <c r="AJ174" s="13" t="str">
        <f t="shared" si="90"/>
        <v/>
      </c>
      <c r="AK174" s="13" t="str">
        <f t="shared" si="107"/>
        <v/>
      </c>
      <c r="AL174" s="13" t="str">
        <f t="shared" si="108"/>
        <v/>
      </c>
      <c r="AM174" t="str">
        <f>'CBB ESPN'!AM174</f>
        <v/>
      </c>
      <c r="AN174" t="str">
        <f>'CBB ESPN'!AK174</f>
        <v/>
      </c>
      <c r="AO174" t="str">
        <f>'CBB ESPN'!AL174</f>
        <v/>
      </c>
      <c r="AQ174" s="13" t="str">
        <f t="shared" si="91"/>
        <v/>
      </c>
      <c r="AR174" s="13" t="str">
        <f t="shared" si="92"/>
        <v/>
      </c>
      <c r="AS174" s="135" t="str">
        <f t="shared" si="93"/>
        <v/>
      </c>
      <c r="AT174" s="138" t="str">
        <f t="shared" si="94"/>
        <v/>
      </c>
      <c r="AU174" s="13" t="str">
        <f t="shared" si="95"/>
        <v/>
      </c>
      <c r="AV174" s="13" t="str">
        <f t="shared" si="96"/>
        <v/>
      </c>
      <c r="AW174" s="13" t="str">
        <f t="shared" si="97"/>
        <v/>
      </c>
      <c r="AX174" s="13" t="str">
        <f t="shared" si="109"/>
        <v/>
      </c>
      <c r="AY174" s="13" t="str">
        <f t="shared" si="110"/>
        <v/>
      </c>
      <c r="AZ174" t="str">
        <f>'CBB ESPN'!AU174</f>
        <v/>
      </c>
      <c r="BA174" t="str">
        <f>'CBB ESPN'!AS174</f>
        <v/>
      </c>
      <c r="BB174" t="str">
        <f>'CBB ESPN'!AT174</f>
        <v/>
      </c>
      <c r="BD174" s="13" t="str">
        <f t="shared" si="98"/>
        <v/>
      </c>
      <c r="BE174" s="13" t="str">
        <f t="shared" si="99"/>
        <v/>
      </c>
      <c r="BF174" s="135" t="str">
        <f t="shared" si="100"/>
        <v/>
      </c>
      <c r="BG174" s="138" t="str">
        <f t="shared" si="101"/>
        <v/>
      </c>
      <c r="BH174" s="13" t="str">
        <f t="shared" si="102"/>
        <v/>
      </c>
      <c r="BI174" s="13" t="str">
        <f t="shared" si="104"/>
        <v/>
      </c>
      <c r="BJ174" s="13" t="str">
        <f t="shared" si="103"/>
        <v/>
      </c>
      <c r="BK174" s="13" t="str">
        <f t="shared" si="80"/>
        <v/>
      </c>
      <c r="BL174" s="13" t="str">
        <f t="shared" si="111"/>
        <v/>
      </c>
      <c r="BM174" t="str">
        <f>'CBB ESPN'!BC174</f>
        <v/>
      </c>
      <c r="BN174" t="str">
        <f>'CBB ESPN'!BA174</f>
        <v/>
      </c>
      <c r="BO174" t="str">
        <f>'CBB ESPN'!BB174</f>
        <v/>
      </c>
    </row>
    <row r="175" spans="1:67">
      <c r="A175" t="str">
        <f>'CBB ESPN'!M175</f>
        <v>Maryland</v>
      </c>
      <c r="B175" t="s">
        <v>278</v>
      </c>
      <c r="C175">
        <v>255</v>
      </c>
      <c r="E175">
        <f>IF(ISERROR(INDEX($B$4:$B$999,MATCH('CBB ESPN'!S174,'CBB Games'!$A$4:$A$999,0)))*1=1,"",INDEX('CBB Games'!$B$4:$B$999,MATCH('CBB ESPN'!S174,'CBB Games'!$A$4:$A$999,0)))</f>
        <v>0</v>
      </c>
      <c r="F175">
        <f>IF(ISERROR(INDEX($B$4:$B$999,MATCH('CBB ESPN'!T174,'CBB Games'!$A$4:$A$999,0)))*1=1,"",INDEX('CBB Games'!$B$4:$B$999,MATCH('CBB ESPN'!T174,'CBB Games'!$A$4:$A$999,0)))</f>
        <v>0</v>
      </c>
      <c r="G175" t="s">
        <v>62</v>
      </c>
      <c r="H175">
        <f>IF(ISERROR(INDEX($C$4:$C$999,MATCH('CBB ESPN'!S174,'CBB Games'!$A$4:$A$999,0)))*1=1,"",INDEX('CBB Games'!$C$4:$C$999,MATCH('CBB ESPN'!S174,'CBB Games'!$A$4:$A$999,0)))</f>
        <v>0</v>
      </c>
      <c r="I175">
        <f>IF(ISERROR(INDEX($C$4:$C$999,MATCH('CBB ESPN'!T174,'CBB Games'!$A$4:$A$999,0)))*1=1,"",INDEX('CBB Games'!$C$4:$C$999,MATCH('CBB ESPN'!T174,'CBB Games'!$A$4:$A$999,0)))</f>
        <v>0</v>
      </c>
      <c r="K175">
        <f>IF('CBB ESPN'!$AA174="Flip",'CBB Games'!F175,'CBB Games'!E175)</f>
        <v>0</v>
      </c>
      <c r="L175">
        <f>IF('CBB ESPN'!$AA174="Flip",'CBB Games'!E175,'CBB Games'!F175)</f>
        <v>0</v>
      </c>
      <c r="N175">
        <f>IF('CBB ESPN'!$AA174="Flip",'CBB Games'!I175,'CBB Games'!H175)</f>
        <v>0</v>
      </c>
      <c r="O175">
        <f>IF('CBB ESPN'!$AA174="Flip",'CBB Games'!H175,'CBB Games'!I175)</f>
        <v>0</v>
      </c>
      <c r="Q175" t="str">
        <f t="shared" si="82"/>
        <v>0 v 0</v>
      </c>
      <c r="S175" t="str">
        <f t="shared" si="83"/>
        <v>0 v 0</v>
      </c>
      <c r="T175" s="13" t="s">
        <v>62</v>
      </c>
      <c r="V175" s="136" t="str">
        <f>IF(ISNUMBER(SEARCH('CBB Games'!$V$3,'CBB ESPN'!Y174)),"InPlay","")</f>
        <v/>
      </c>
      <c r="W175" s="13" t="str">
        <f>IF($V175="","",'CBB ESPN'!Z174)</f>
        <v/>
      </c>
      <c r="X175" s="135" t="str">
        <f>IF('CBB ESPN'!$Y174="Y",'CBB ESPN'!U174,"")</f>
        <v/>
      </c>
      <c r="Y175" s="137" t="str">
        <f>IF('CBB ESPN'!$Y174="Y",'CBB Games'!Q175,"")</f>
        <v/>
      </c>
      <c r="Z175" s="13" t="str">
        <f t="shared" si="105"/>
        <v/>
      </c>
      <c r="AA175" s="13" t="str">
        <f>IF('CBB ESPN'!$Y174="Y",'CBB Games'!S175,"")</f>
        <v/>
      </c>
      <c r="AB175" s="13" t="str">
        <f t="shared" si="106"/>
        <v/>
      </c>
      <c r="AD175" s="13" t="str">
        <f t="shared" si="84"/>
        <v/>
      </c>
      <c r="AE175" s="13" t="str">
        <f t="shared" si="85"/>
        <v/>
      </c>
      <c r="AF175" s="135" t="str">
        <f t="shared" si="86"/>
        <v/>
      </c>
      <c r="AG175" s="137" t="str">
        <f t="shared" si="87"/>
        <v/>
      </c>
      <c r="AH175" s="13" t="str">
        <f t="shared" si="88"/>
        <v/>
      </c>
      <c r="AI175" s="13" t="str">
        <f t="shared" si="89"/>
        <v/>
      </c>
      <c r="AJ175" s="13" t="str">
        <f t="shared" si="90"/>
        <v/>
      </c>
      <c r="AK175" s="13" t="str">
        <f t="shared" si="107"/>
        <v/>
      </c>
      <c r="AL175" s="13" t="str">
        <f t="shared" si="108"/>
        <v/>
      </c>
      <c r="AM175" t="str">
        <f>'CBB ESPN'!AM175</f>
        <v/>
      </c>
      <c r="AN175" t="str">
        <f>'CBB ESPN'!AK175</f>
        <v/>
      </c>
      <c r="AO175" t="str">
        <f>'CBB ESPN'!AL175</f>
        <v/>
      </c>
      <c r="AQ175" s="13" t="str">
        <f t="shared" si="91"/>
        <v/>
      </c>
      <c r="AR175" s="13" t="str">
        <f t="shared" si="92"/>
        <v/>
      </c>
      <c r="AS175" s="135" t="str">
        <f t="shared" si="93"/>
        <v/>
      </c>
      <c r="AT175" s="138" t="str">
        <f t="shared" si="94"/>
        <v/>
      </c>
      <c r="AU175" s="13" t="str">
        <f t="shared" si="95"/>
        <v/>
      </c>
      <c r="AV175" s="13" t="str">
        <f t="shared" si="96"/>
        <v/>
      </c>
      <c r="AW175" s="13" t="str">
        <f t="shared" si="97"/>
        <v/>
      </c>
      <c r="AX175" s="13" t="str">
        <f t="shared" si="109"/>
        <v/>
      </c>
      <c r="AY175" s="13" t="str">
        <f t="shared" si="110"/>
        <v/>
      </c>
      <c r="AZ175" t="str">
        <f>'CBB ESPN'!AU175</f>
        <v/>
      </c>
      <c r="BA175" t="str">
        <f>'CBB ESPN'!AS175</f>
        <v/>
      </c>
      <c r="BB175" t="str">
        <f>'CBB ESPN'!AT175</f>
        <v/>
      </c>
      <c r="BD175" s="13" t="str">
        <f t="shared" si="98"/>
        <v/>
      </c>
      <c r="BE175" s="13" t="str">
        <f t="shared" si="99"/>
        <v/>
      </c>
      <c r="BF175" s="135" t="str">
        <f t="shared" si="100"/>
        <v/>
      </c>
      <c r="BG175" s="138" t="str">
        <f t="shared" si="101"/>
        <v/>
      </c>
      <c r="BH175" s="13" t="str">
        <f t="shared" si="102"/>
        <v/>
      </c>
      <c r="BI175" s="13" t="str">
        <f t="shared" si="104"/>
        <v/>
      </c>
      <c r="BJ175" s="13" t="str">
        <f t="shared" si="103"/>
        <v/>
      </c>
      <c r="BK175" s="13" t="str">
        <f t="shared" si="80"/>
        <v/>
      </c>
      <c r="BL175" s="13" t="str">
        <f t="shared" si="111"/>
        <v/>
      </c>
      <c r="BM175" t="str">
        <f>'CBB ESPN'!BC175</f>
        <v/>
      </c>
      <c r="BN175" t="str">
        <f>'CBB ESPN'!BA175</f>
        <v/>
      </c>
      <c r="BO175" t="str">
        <f>'CBB ESPN'!BB175</f>
        <v/>
      </c>
    </row>
    <row r="176" spans="1:67">
      <c r="A176" t="str">
        <f>'CBB ESPN'!M176</f>
        <v>Maryland East Shore</v>
      </c>
      <c r="B176" t="s">
        <v>1269</v>
      </c>
      <c r="C176">
        <v>260</v>
      </c>
      <c r="E176">
        <f>IF(ISERROR(INDEX($B$4:$B$999,MATCH('CBB ESPN'!S175,'CBB Games'!$A$4:$A$999,0)))*1=1,"",INDEX('CBB Games'!$B$4:$B$999,MATCH('CBB ESPN'!S175,'CBB Games'!$A$4:$A$999,0)))</f>
        <v>0</v>
      </c>
      <c r="F176">
        <f>IF(ISERROR(INDEX($B$4:$B$999,MATCH('CBB ESPN'!T175,'CBB Games'!$A$4:$A$999,0)))*1=1,"",INDEX('CBB Games'!$B$4:$B$999,MATCH('CBB ESPN'!T175,'CBB Games'!$A$4:$A$999,0)))</f>
        <v>0</v>
      </c>
      <c r="G176" t="s">
        <v>62</v>
      </c>
      <c r="H176">
        <f>IF(ISERROR(INDEX($C$4:$C$999,MATCH('CBB ESPN'!S175,'CBB Games'!$A$4:$A$999,0)))*1=1,"",INDEX('CBB Games'!$C$4:$C$999,MATCH('CBB ESPN'!S175,'CBB Games'!$A$4:$A$999,0)))</f>
        <v>0</v>
      </c>
      <c r="I176">
        <f>IF(ISERROR(INDEX($C$4:$C$999,MATCH('CBB ESPN'!T175,'CBB Games'!$A$4:$A$999,0)))*1=1,"",INDEX('CBB Games'!$C$4:$C$999,MATCH('CBB ESPN'!T175,'CBB Games'!$A$4:$A$999,0)))</f>
        <v>0</v>
      </c>
      <c r="K176">
        <f>IF('CBB ESPN'!$AA175="Flip",'CBB Games'!F176,'CBB Games'!E176)</f>
        <v>0</v>
      </c>
      <c r="L176">
        <f>IF('CBB ESPN'!$AA175="Flip",'CBB Games'!E176,'CBB Games'!F176)</f>
        <v>0</v>
      </c>
      <c r="N176">
        <f>IF('CBB ESPN'!$AA175="Flip",'CBB Games'!I176,'CBB Games'!H176)</f>
        <v>0</v>
      </c>
      <c r="O176">
        <f>IF('CBB ESPN'!$AA175="Flip",'CBB Games'!H176,'CBB Games'!I176)</f>
        <v>0</v>
      </c>
      <c r="Q176" t="str">
        <f t="shared" si="82"/>
        <v>0 v 0</v>
      </c>
      <c r="S176" t="str">
        <f t="shared" si="83"/>
        <v>0 v 0</v>
      </c>
      <c r="T176" s="13" t="s">
        <v>62</v>
      </c>
      <c r="V176" s="136" t="str">
        <f>IF(ISNUMBER(SEARCH('CBB Games'!$V$3,'CBB ESPN'!Y175)),"InPlay","")</f>
        <v/>
      </c>
      <c r="W176" s="13" t="str">
        <f>IF($V176="","",'CBB ESPN'!Z175)</f>
        <v/>
      </c>
      <c r="X176" s="135" t="str">
        <f>IF('CBB ESPN'!$Y175="Y",'CBB ESPN'!U175,"")</f>
        <v/>
      </c>
      <c r="Y176" s="137" t="str">
        <f>IF('CBB ESPN'!$Y175="Y",'CBB Games'!Q176,"")</f>
        <v/>
      </c>
      <c r="Z176" s="13" t="str">
        <f t="shared" si="105"/>
        <v/>
      </c>
      <c r="AA176" s="13" t="str">
        <f>IF('CBB ESPN'!$Y175="Y",'CBB Games'!S176,"")</f>
        <v/>
      </c>
      <c r="AB176" s="13" t="str">
        <f t="shared" si="106"/>
        <v/>
      </c>
      <c r="AD176" s="13" t="str">
        <f t="shared" si="84"/>
        <v/>
      </c>
      <c r="AE176" s="13" t="str">
        <f t="shared" si="85"/>
        <v/>
      </c>
      <c r="AF176" s="135" t="str">
        <f t="shared" si="86"/>
        <v/>
      </c>
      <c r="AG176" s="137" t="str">
        <f t="shared" si="87"/>
        <v/>
      </c>
      <c r="AH176" s="13" t="str">
        <f t="shared" si="88"/>
        <v/>
      </c>
      <c r="AI176" s="13" t="str">
        <f t="shared" si="89"/>
        <v/>
      </c>
      <c r="AJ176" s="13" t="str">
        <f t="shared" si="90"/>
        <v/>
      </c>
      <c r="AK176" s="13" t="str">
        <f t="shared" si="107"/>
        <v/>
      </c>
      <c r="AL176" s="13" t="str">
        <f t="shared" si="108"/>
        <v/>
      </c>
      <c r="AM176" t="str">
        <f>'CBB ESPN'!AM176</f>
        <v/>
      </c>
      <c r="AN176" t="str">
        <f>'CBB ESPN'!AK176</f>
        <v/>
      </c>
      <c r="AO176" t="str">
        <f>'CBB ESPN'!AL176</f>
        <v/>
      </c>
      <c r="AQ176" s="13" t="str">
        <f t="shared" si="91"/>
        <v/>
      </c>
      <c r="AR176" s="13" t="str">
        <f t="shared" si="92"/>
        <v/>
      </c>
      <c r="AS176" s="135" t="str">
        <f t="shared" si="93"/>
        <v/>
      </c>
      <c r="AT176" s="138" t="str">
        <f t="shared" si="94"/>
        <v/>
      </c>
      <c r="AU176" s="13" t="str">
        <f t="shared" si="95"/>
        <v/>
      </c>
      <c r="AV176" s="13" t="str">
        <f t="shared" si="96"/>
        <v/>
      </c>
      <c r="AW176" s="13" t="str">
        <f t="shared" si="97"/>
        <v/>
      </c>
      <c r="AX176" s="13" t="str">
        <f t="shared" si="109"/>
        <v/>
      </c>
      <c r="AY176" s="13" t="str">
        <f t="shared" si="110"/>
        <v/>
      </c>
      <c r="AZ176" t="str">
        <f>'CBB ESPN'!AU176</f>
        <v/>
      </c>
      <c r="BA176" t="str">
        <f>'CBB ESPN'!AS176</f>
        <v/>
      </c>
      <c r="BB176" t="str">
        <f>'CBB ESPN'!AT176</f>
        <v/>
      </c>
      <c r="BD176" s="13" t="str">
        <f t="shared" si="98"/>
        <v/>
      </c>
      <c r="BE176" s="13" t="str">
        <f t="shared" si="99"/>
        <v/>
      </c>
      <c r="BF176" s="135" t="str">
        <f t="shared" si="100"/>
        <v/>
      </c>
      <c r="BG176" s="138" t="str">
        <f t="shared" si="101"/>
        <v/>
      </c>
      <c r="BH176" s="13" t="str">
        <f t="shared" si="102"/>
        <v/>
      </c>
      <c r="BI176" s="13" t="str">
        <f t="shared" si="104"/>
        <v/>
      </c>
      <c r="BJ176" s="13" t="str">
        <f t="shared" si="103"/>
        <v/>
      </c>
      <c r="BK176" s="13" t="str">
        <f t="shared" si="80"/>
        <v/>
      </c>
      <c r="BL176" s="13" t="str">
        <f t="shared" si="111"/>
        <v/>
      </c>
      <c r="BM176" t="str">
        <f>'CBB ESPN'!BC176</f>
        <v/>
      </c>
      <c r="BN176" t="str">
        <f>'CBB ESPN'!BA176</f>
        <v/>
      </c>
      <c r="BO176" t="str">
        <f>'CBB ESPN'!BB176</f>
        <v/>
      </c>
    </row>
    <row r="177" spans="1:67">
      <c r="A177" t="str">
        <f>'CBB ESPN'!M177</f>
        <v>McNeese</v>
      </c>
      <c r="B177" t="s">
        <v>1040</v>
      </c>
      <c r="C177">
        <v>257</v>
      </c>
      <c r="E177">
        <f>IF(ISERROR(INDEX($B$4:$B$999,MATCH('CBB ESPN'!S176,'CBB Games'!$A$4:$A$999,0)))*1=1,"",INDEX('CBB Games'!$B$4:$B$999,MATCH('CBB ESPN'!S176,'CBB Games'!$A$4:$A$999,0)))</f>
        <v>0</v>
      </c>
      <c r="F177">
        <f>IF(ISERROR(INDEX($B$4:$B$999,MATCH('CBB ESPN'!T176,'CBB Games'!$A$4:$A$999,0)))*1=1,"",INDEX('CBB Games'!$B$4:$B$999,MATCH('CBB ESPN'!T176,'CBB Games'!$A$4:$A$999,0)))</f>
        <v>0</v>
      </c>
      <c r="G177" t="s">
        <v>62</v>
      </c>
      <c r="H177">
        <f>IF(ISERROR(INDEX($C$4:$C$999,MATCH('CBB ESPN'!S176,'CBB Games'!$A$4:$A$999,0)))*1=1,"",INDEX('CBB Games'!$C$4:$C$999,MATCH('CBB ESPN'!S176,'CBB Games'!$A$4:$A$999,0)))</f>
        <v>0</v>
      </c>
      <c r="I177">
        <f>IF(ISERROR(INDEX($C$4:$C$999,MATCH('CBB ESPN'!T176,'CBB Games'!$A$4:$A$999,0)))*1=1,"",INDEX('CBB Games'!$C$4:$C$999,MATCH('CBB ESPN'!T176,'CBB Games'!$A$4:$A$999,0)))</f>
        <v>0</v>
      </c>
      <c r="K177">
        <f>IF('CBB ESPN'!$AA176="Flip",'CBB Games'!F177,'CBB Games'!E177)</f>
        <v>0</v>
      </c>
      <c r="L177">
        <f>IF('CBB ESPN'!$AA176="Flip",'CBB Games'!E177,'CBB Games'!F177)</f>
        <v>0</v>
      </c>
      <c r="N177">
        <f>IF('CBB ESPN'!$AA176="Flip",'CBB Games'!I177,'CBB Games'!H177)</f>
        <v>0</v>
      </c>
      <c r="O177">
        <f>IF('CBB ESPN'!$AA176="Flip",'CBB Games'!H177,'CBB Games'!I177)</f>
        <v>0</v>
      </c>
      <c r="Q177" t="str">
        <f t="shared" si="82"/>
        <v>0 v 0</v>
      </c>
      <c r="S177" t="str">
        <f t="shared" si="83"/>
        <v>0 v 0</v>
      </c>
      <c r="T177" s="13" t="s">
        <v>62</v>
      </c>
      <c r="V177" s="136" t="str">
        <f>IF(ISNUMBER(SEARCH('CBB Games'!$V$3,'CBB ESPN'!Y176)),"InPlay","")</f>
        <v/>
      </c>
      <c r="W177" s="13" t="str">
        <f>IF($V177="","",'CBB ESPN'!Z176)</f>
        <v/>
      </c>
      <c r="X177" s="135" t="str">
        <f>IF('CBB ESPN'!$Y176="Y",'CBB ESPN'!U176,"")</f>
        <v/>
      </c>
      <c r="Y177" s="137" t="str">
        <f>IF('CBB ESPN'!$Y176="Y",'CBB Games'!Q177,"")</f>
        <v/>
      </c>
      <c r="Z177" s="13" t="str">
        <f t="shared" si="105"/>
        <v/>
      </c>
      <c r="AA177" s="13" t="str">
        <f>IF('CBB ESPN'!$Y176="Y",'CBB Games'!S177,"")</f>
        <v/>
      </c>
      <c r="AB177" s="13" t="str">
        <f t="shared" si="106"/>
        <v/>
      </c>
      <c r="AD177" s="13" t="str">
        <f t="shared" si="84"/>
        <v/>
      </c>
      <c r="AE177" s="13" t="str">
        <f t="shared" si="85"/>
        <v/>
      </c>
      <c r="AF177" s="135" t="str">
        <f t="shared" si="86"/>
        <v/>
      </c>
      <c r="AG177" s="137" t="str">
        <f t="shared" si="87"/>
        <v/>
      </c>
      <c r="AH177" s="13" t="str">
        <f t="shared" si="88"/>
        <v/>
      </c>
      <c r="AI177" s="13" t="str">
        <f t="shared" si="89"/>
        <v/>
      </c>
      <c r="AJ177" s="13" t="str">
        <f t="shared" si="90"/>
        <v/>
      </c>
      <c r="AK177" s="13" t="str">
        <f t="shared" si="107"/>
        <v/>
      </c>
      <c r="AL177" s="13" t="str">
        <f t="shared" si="108"/>
        <v/>
      </c>
      <c r="AM177" t="str">
        <f>'CBB ESPN'!AM177</f>
        <v/>
      </c>
      <c r="AN177" t="str">
        <f>'CBB ESPN'!AK177</f>
        <v/>
      </c>
      <c r="AO177" t="str">
        <f>'CBB ESPN'!AL177</f>
        <v/>
      </c>
      <c r="AQ177" s="13" t="str">
        <f t="shared" si="91"/>
        <v/>
      </c>
      <c r="AR177" s="13" t="str">
        <f t="shared" si="92"/>
        <v/>
      </c>
      <c r="AS177" s="135" t="str">
        <f t="shared" si="93"/>
        <v/>
      </c>
      <c r="AT177" s="138" t="str">
        <f t="shared" si="94"/>
        <v/>
      </c>
      <c r="AU177" s="13" t="str">
        <f t="shared" si="95"/>
        <v/>
      </c>
      <c r="AV177" s="13" t="str">
        <f t="shared" si="96"/>
        <v/>
      </c>
      <c r="AW177" s="13" t="str">
        <f t="shared" si="97"/>
        <v/>
      </c>
      <c r="AX177" s="13" t="str">
        <f t="shared" si="109"/>
        <v/>
      </c>
      <c r="AY177" s="13" t="str">
        <f t="shared" si="110"/>
        <v/>
      </c>
      <c r="AZ177" t="str">
        <f>'CBB ESPN'!AU177</f>
        <v/>
      </c>
      <c r="BA177" t="str">
        <f>'CBB ESPN'!AS177</f>
        <v/>
      </c>
      <c r="BB177" t="str">
        <f>'CBB ESPN'!AT177</f>
        <v/>
      </c>
      <c r="BD177" s="13" t="str">
        <f t="shared" si="98"/>
        <v/>
      </c>
      <c r="BE177" s="13" t="str">
        <f t="shared" si="99"/>
        <v/>
      </c>
      <c r="BF177" s="135" t="str">
        <f t="shared" si="100"/>
        <v/>
      </c>
      <c r="BG177" s="138" t="str">
        <f t="shared" si="101"/>
        <v/>
      </c>
      <c r="BH177" s="13" t="str">
        <f t="shared" si="102"/>
        <v/>
      </c>
      <c r="BI177" s="13" t="str">
        <f t="shared" si="104"/>
        <v/>
      </c>
      <c r="BJ177" s="13" t="str">
        <f t="shared" si="103"/>
        <v/>
      </c>
      <c r="BK177" s="13" t="str">
        <f t="shared" si="80"/>
        <v/>
      </c>
      <c r="BL177" s="13" t="str">
        <f t="shared" si="111"/>
        <v/>
      </c>
      <c r="BM177" t="str">
        <f>'CBB ESPN'!BC177</f>
        <v/>
      </c>
      <c r="BN177" t="str">
        <f>'CBB ESPN'!BA177</f>
        <v/>
      </c>
      <c r="BO177" t="str">
        <f>'CBB ESPN'!BB177</f>
        <v/>
      </c>
    </row>
    <row r="178" spans="1:67">
      <c r="A178" t="str">
        <f>'CBB ESPN'!M178</f>
        <v>UMBC</v>
      </c>
      <c r="B178" t="s">
        <v>1270</v>
      </c>
      <c r="C178">
        <v>258</v>
      </c>
      <c r="E178">
        <f>IF(ISERROR(INDEX($B$4:$B$999,MATCH('CBB ESPN'!S177,'CBB Games'!$A$4:$A$999,0)))*1=1,"",INDEX('CBB Games'!$B$4:$B$999,MATCH('CBB ESPN'!S177,'CBB Games'!$A$4:$A$999,0)))</f>
        <v>0</v>
      </c>
      <c r="F178">
        <f>IF(ISERROR(INDEX($B$4:$B$999,MATCH('CBB ESPN'!T177,'CBB Games'!$A$4:$A$999,0)))*1=1,"",INDEX('CBB Games'!$B$4:$B$999,MATCH('CBB ESPN'!T177,'CBB Games'!$A$4:$A$999,0)))</f>
        <v>0</v>
      </c>
      <c r="G178" t="s">
        <v>62</v>
      </c>
      <c r="H178">
        <f>IF(ISERROR(INDEX($C$4:$C$999,MATCH('CBB ESPN'!S177,'CBB Games'!$A$4:$A$999,0)))*1=1,"",INDEX('CBB Games'!$C$4:$C$999,MATCH('CBB ESPN'!S177,'CBB Games'!$A$4:$A$999,0)))</f>
        <v>0</v>
      </c>
      <c r="I178">
        <f>IF(ISERROR(INDEX($C$4:$C$999,MATCH('CBB ESPN'!T177,'CBB Games'!$A$4:$A$999,0)))*1=1,"",INDEX('CBB Games'!$C$4:$C$999,MATCH('CBB ESPN'!T177,'CBB Games'!$A$4:$A$999,0)))</f>
        <v>0</v>
      </c>
      <c r="K178">
        <f>IF('CBB ESPN'!$AA177="Flip",'CBB Games'!F178,'CBB Games'!E178)</f>
        <v>0</v>
      </c>
      <c r="L178">
        <f>IF('CBB ESPN'!$AA177="Flip",'CBB Games'!E178,'CBB Games'!F178)</f>
        <v>0</v>
      </c>
      <c r="N178">
        <f>IF('CBB ESPN'!$AA177="Flip",'CBB Games'!I178,'CBB Games'!H178)</f>
        <v>0</v>
      </c>
      <c r="O178">
        <f>IF('CBB ESPN'!$AA177="Flip",'CBB Games'!H178,'CBB Games'!I178)</f>
        <v>0</v>
      </c>
      <c r="Q178" t="str">
        <f t="shared" si="82"/>
        <v>0 v 0</v>
      </c>
      <c r="S178" t="str">
        <f t="shared" si="83"/>
        <v>0 v 0</v>
      </c>
      <c r="T178" s="13" t="s">
        <v>62</v>
      </c>
      <c r="V178" s="136" t="str">
        <f>IF(ISNUMBER(SEARCH('CBB Games'!$V$3,'CBB ESPN'!Y177)),"InPlay","")</f>
        <v/>
      </c>
      <c r="W178" s="13" t="str">
        <f>IF($V178="","",'CBB ESPN'!Z177)</f>
        <v/>
      </c>
      <c r="X178" s="135" t="str">
        <f>IF('CBB ESPN'!$Y177="Y",'CBB ESPN'!U177,"")</f>
        <v/>
      </c>
      <c r="Y178" s="137" t="str">
        <f>IF('CBB ESPN'!$Y177="Y",'CBB Games'!Q178,"")</f>
        <v/>
      </c>
      <c r="Z178" s="13" t="str">
        <f t="shared" si="105"/>
        <v/>
      </c>
      <c r="AA178" s="13" t="str">
        <f>IF('CBB ESPN'!$Y177="Y",'CBB Games'!S178,"")</f>
        <v/>
      </c>
      <c r="AB178" s="13" t="str">
        <f t="shared" si="106"/>
        <v/>
      </c>
      <c r="AD178" s="13" t="str">
        <f t="shared" si="84"/>
        <v/>
      </c>
      <c r="AE178" s="13" t="str">
        <f t="shared" si="85"/>
        <v/>
      </c>
      <c r="AF178" s="135" t="str">
        <f t="shared" si="86"/>
        <v/>
      </c>
      <c r="AG178" s="137" t="str">
        <f t="shared" si="87"/>
        <v/>
      </c>
      <c r="AH178" s="13" t="str">
        <f t="shared" si="88"/>
        <v/>
      </c>
      <c r="AI178" s="13" t="str">
        <f t="shared" si="89"/>
        <v/>
      </c>
      <c r="AJ178" s="13" t="str">
        <f t="shared" si="90"/>
        <v/>
      </c>
      <c r="AK178" s="13" t="str">
        <f t="shared" si="107"/>
        <v/>
      </c>
      <c r="AL178" s="13" t="str">
        <f t="shared" si="108"/>
        <v/>
      </c>
      <c r="AM178" t="str">
        <f>'CBB ESPN'!AM178</f>
        <v/>
      </c>
      <c r="AN178" t="str">
        <f>'CBB ESPN'!AK178</f>
        <v/>
      </c>
      <c r="AO178" t="str">
        <f>'CBB ESPN'!AL178</f>
        <v/>
      </c>
      <c r="AQ178" s="13" t="str">
        <f t="shared" si="91"/>
        <v/>
      </c>
      <c r="AR178" s="13" t="str">
        <f t="shared" si="92"/>
        <v/>
      </c>
      <c r="AS178" s="135" t="str">
        <f t="shared" si="93"/>
        <v/>
      </c>
      <c r="AT178" s="138" t="str">
        <f t="shared" si="94"/>
        <v/>
      </c>
      <c r="AU178" s="13" t="str">
        <f t="shared" si="95"/>
        <v/>
      </c>
      <c r="AV178" s="13" t="str">
        <f t="shared" si="96"/>
        <v/>
      </c>
      <c r="AW178" s="13" t="str">
        <f t="shared" si="97"/>
        <v/>
      </c>
      <c r="AX178" s="13" t="str">
        <f t="shared" si="109"/>
        <v/>
      </c>
      <c r="AY178" s="13" t="str">
        <f t="shared" si="110"/>
        <v/>
      </c>
      <c r="AZ178" t="str">
        <f>'CBB ESPN'!AU178</f>
        <v/>
      </c>
      <c r="BA178" t="str">
        <f>'CBB ESPN'!AS178</f>
        <v/>
      </c>
      <c r="BB178" t="str">
        <f>'CBB ESPN'!AT178</f>
        <v/>
      </c>
      <c r="BD178" s="13" t="str">
        <f t="shared" si="98"/>
        <v/>
      </c>
      <c r="BE178" s="13" t="str">
        <f t="shared" si="99"/>
        <v/>
      </c>
      <c r="BF178" s="135" t="str">
        <f t="shared" si="100"/>
        <v/>
      </c>
      <c r="BG178" s="138" t="str">
        <f t="shared" si="101"/>
        <v/>
      </c>
      <c r="BH178" s="13" t="str">
        <f t="shared" si="102"/>
        <v/>
      </c>
      <c r="BI178" s="13" t="str">
        <f t="shared" si="104"/>
        <v/>
      </c>
      <c r="BJ178" s="13" t="str">
        <f t="shared" si="103"/>
        <v/>
      </c>
      <c r="BK178" s="13" t="str">
        <f t="shared" si="80"/>
        <v/>
      </c>
      <c r="BL178" s="13" t="str">
        <f t="shared" si="111"/>
        <v/>
      </c>
      <c r="BM178" t="str">
        <f>'CBB ESPN'!BC178</f>
        <v/>
      </c>
      <c r="BN178" t="str">
        <f>'CBB ESPN'!BA178</f>
        <v/>
      </c>
      <c r="BO178" t="str">
        <f>'CBB ESPN'!BB178</f>
        <v/>
      </c>
    </row>
    <row r="179" spans="1:67">
      <c r="A179" t="str">
        <f>'CBB ESPN'!M179</f>
        <v>Memphis</v>
      </c>
      <c r="B179" t="s">
        <v>280</v>
      </c>
      <c r="C179">
        <v>261</v>
      </c>
      <c r="E179">
        <f>IF(ISERROR(INDEX($B$4:$B$999,MATCH('CBB ESPN'!S178,'CBB Games'!$A$4:$A$999,0)))*1=1,"",INDEX('CBB Games'!$B$4:$B$999,MATCH('CBB ESPN'!S178,'CBB Games'!$A$4:$A$999,0)))</f>
        <v>0</v>
      </c>
      <c r="F179">
        <f>IF(ISERROR(INDEX($B$4:$B$999,MATCH('CBB ESPN'!T178,'CBB Games'!$A$4:$A$999,0)))*1=1,"",INDEX('CBB Games'!$B$4:$B$999,MATCH('CBB ESPN'!T178,'CBB Games'!$A$4:$A$999,0)))</f>
        <v>0</v>
      </c>
      <c r="G179" t="s">
        <v>62</v>
      </c>
      <c r="H179">
        <f>IF(ISERROR(INDEX($C$4:$C$999,MATCH('CBB ESPN'!S178,'CBB Games'!$A$4:$A$999,0)))*1=1,"",INDEX('CBB Games'!$C$4:$C$999,MATCH('CBB ESPN'!S178,'CBB Games'!$A$4:$A$999,0)))</f>
        <v>0</v>
      </c>
      <c r="I179">
        <f>IF(ISERROR(INDEX($C$4:$C$999,MATCH('CBB ESPN'!T178,'CBB Games'!$A$4:$A$999,0)))*1=1,"",INDEX('CBB Games'!$C$4:$C$999,MATCH('CBB ESPN'!T178,'CBB Games'!$A$4:$A$999,0)))</f>
        <v>0</v>
      </c>
      <c r="K179">
        <f>IF('CBB ESPN'!$AA178="Flip",'CBB Games'!F179,'CBB Games'!E179)</f>
        <v>0</v>
      </c>
      <c r="L179">
        <f>IF('CBB ESPN'!$AA178="Flip",'CBB Games'!E179,'CBB Games'!F179)</f>
        <v>0</v>
      </c>
      <c r="N179">
        <f>IF('CBB ESPN'!$AA178="Flip",'CBB Games'!I179,'CBB Games'!H179)</f>
        <v>0</v>
      </c>
      <c r="O179">
        <f>IF('CBB ESPN'!$AA178="Flip",'CBB Games'!H179,'CBB Games'!I179)</f>
        <v>0</v>
      </c>
      <c r="Q179" t="str">
        <f t="shared" si="82"/>
        <v>0 v 0</v>
      </c>
      <c r="S179" t="str">
        <f t="shared" si="83"/>
        <v>0 v 0</v>
      </c>
      <c r="T179" s="13" t="s">
        <v>62</v>
      </c>
      <c r="V179" s="136" t="str">
        <f>IF(ISNUMBER(SEARCH('CBB Games'!$V$3,'CBB ESPN'!Y178)),"InPlay","")</f>
        <v/>
      </c>
      <c r="W179" s="13" t="str">
        <f>IF($V179="","",'CBB ESPN'!Z178)</f>
        <v/>
      </c>
      <c r="X179" s="135" t="str">
        <f>IF('CBB ESPN'!$Y178="Y",'CBB ESPN'!U178,"")</f>
        <v/>
      </c>
      <c r="Y179" s="137" t="str">
        <f>IF('CBB ESPN'!$Y178="Y",'CBB Games'!Q179,"")</f>
        <v/>
      </c>
      <c r="Z179" s="13" t="str">
        <f t="shared" si="105"/>
        <v/>
      </c>
      <c r="AA179" s="13" t="str">
        <f>IF('CBB ESPN'!$Y178="Y",'CBB Games'!S179,"")</f>
        <v/>
      </c>
      <c r="AB179" s="13" t="str">
        <f t="shared" si="106"/>
        <v/>
      </c>
      <c r="AD179" s="13" t="str">
        <f t="shared" si="84"/>
        <v/>
      </c>
      <c r="AE179" s="13" t="str">
        <f t="shared" si="85"/>
        <v/>
      </c>
      <c r="AF179" s="135" t="str">
        <f t="shared" si="86"/>
        <v/>
      </c>
      <c r="AG179" s="137" t="str">
        <f t="shared" si="87"/>
        <v/>
      </c>
      <c r="AH179" s="13" t="str">
        <f t="shared" si="88"/>
        <v/>
      </c>
      <c r="AI179" s="13" t="str">
        <f t="shared" si="89"/>
        <v/>
      </c>
      <c r="AJ179" s="13" t="str">
        <f t="shared" si="90"/>
        <v/>
      </c>
      <c r="AK179" s="13" t="str">
        <f t="shared" si="107"/>
        <v/>
      </c>
      <c r="AL179" s="13" t="str">
        <f t="shared" si="108"/>
        <v/>
      </c>
      <c r="AM179" t="str">
        <f>'CBB ESPN'!AM179</f>
        <v/>
      </c>
      <c r="AN179" t="str">
        <f>'CBB ESPN'!AK179</f>
        <v/>
      </c>
      <c r="AO179" t="str">
        <f>'CBB ESPN'!AL179</f>
        <v/>
      </c>
      <c r="AQ179" s="13" t="str">
        <f t="shared" si="91"/>
        <v/>
      </c>
      <c r="AR179" s="13" t="str">
        <f t="shared" si="92"/>
        <v/>
      </c>
      <c r="AS179" s="135" t="str">
        <f t="shared" si="93"/>
        <v/>
      </c>
      <c r="AT179" s="138" t="str">
        <f t="shared" si="94"/>
        <v/>
      </c>
      <c r="AU179" s="13" t="str">
        <f t="shared" si="95"/>
        <v/>
      </c>
      <c r="AV179" s="13" t="str">
        <f t="shared" si="96"/>
        <v/>
      </c>
      <c r="AW179" s="13" t="str">
        <f t="shared" si="97"/>
        <v/>
      </c>
      <c r="AX179" s="13" t="str">
        <f t="shared" si="109"/>
        <v/>
      </c>
      <c r="AY179" s="13" t="str">
        <f t="shared" si="110"/>
        <v/>
      </c>
      <c r="AZ179" t="str">
        <f>'CBB ESPN'!AU179</f>
        <v/>
      </c>
      <c r="BA179" t="str">
        <f>'CBB ESPN'!AS179</f>
        <v/>
      </c>
      <c r="BB179" t="str">
        <f>'CBB ESPN'!AT179</f>
        <v/>
      </c>
      <c r="BD179" s="13" t="str">
        <f t="shared" si="98"/>
        <v/>
      </c>
      <c r="BE179" s="13" t="str">
        <f t="shared" si="99"/>
        <v/>
      </c>
      <c r="BF179" s="135" t="str">
        <f t="shared" si="100"/>
        <v/>
      </c>
      <c r="BG179" s="138" t="str">
        <f t="shared" si="101"/>
        <v/>
      </c>
      <c r="BH179" s="13" t="str">
        <f t="shared" si="102"/>
        <v/>
      </c>
      <c r="BI179" s="13" t="str">
        <f t="shared" si="104"/>
        <v/>
      </c>
      <c r="BJ179" s="13" t="str">
        <f t="shared" si="103"/>
        <v/>
      </c>
      <c r="BK179" s="13" t="str">
        <f t="shared" si="80"/>
        <v/>
      </c>
      <c r="BL179" s="13" t="str">
        <f t="shared" si="111"/>
        <v/>
      </c>
      <c r="BM179" t="str">
        <f>'CBB ESPN'!BC179</f>
        <v/>
      </c>
      <c r="BN179" t="str">
        <f>'CBB ESPN'!BA179</f>
        <v/>
      </c>
      <c r="BO179" t="str">
        <f>'CBB ESPN'!BB179</f>
        <v/>
      </c>
    </row>
    <row r="180" spans="1:67">
      <c r="A180" t="str">
        <f>'CBB ESPN'!M180</f>
        <v>Mercer</v>
      </c>
      <c r="B180" t="s">
        <v>1154</v>
      </c>
      <c r="C180">
        <v>262</v>
      </c>
      <c r="E180">
        <f>IF(ISERROR(INDEX($B$4:$B$999,MATCH('CBB ESPN'!S179,'CBB Games'!$A$4:$A$999,0)))*1=1,"",INDEX('CBB Games'!$B$4:$B$999,MATCH('CBB ESPN'!S179,'CBB Games'!$A$4:$A$999,0)))</f>
        <v>0</v>
      </c>
      <c r="F180">
        <f>IF(ISERROR(INDEX($B$4:$B$999,MATCH('CBB ESPN'!T179,'CBB Games'!$A$4:$A$999,0)))*1=1,"",INDEX('CBB Games'!$B$4:$B$999,MATCH('CBB ESPN'!T179,'CBB Games'!$A$4:$A$999,0)))</f>
        <v>0</v>
      </c>
      <c r="G180" t="s">
        <v>62</v>
      </c>
      <c r="H180">
        <f>IF(ISERROR(INDEX($C$4:$C$999,MATCH('CBB ESPN'!S179,'CBB Games'!$A$4:$A$999,0)))*1=1,"",INDEX('CBB Games'!$C$4:$C$999,MATCH('CBB ESPN'!S179,'CBB Games'!$A$4:$A$999,0)))</f>
        <v>0</v>
      </c>
      <c r="I180">
        <f>IF(ISERROR(INDEX($C$4:$C$999,MATCH('CBB ESPN'!T179,'CBB Games'!$A$4:$A$999,0)))*1=1,"",INDEX('CBB Games'!$C$4:$C$999,MATCH('CBB ESPN'!T179,'CBB Games'!$A$4:$A$999,0)))</f>
        <v>0</v>
      </c>
      <c r="K180">
        <f>IF('CBB ESPN'!$AA179="Flip",'CBB Games'!F180,'CBB Games'!E180)</f>
        <v>0</v>
      </c>
      <c r="L180">
        <f>IF('CBB ESPN'!$AA179="Flip",'CBB Games'!E180,'CBB Games'!F180)</f>
        <v>0</v>
      </c>
      <c r="N180">
        <f>IF('CBB ESPN'!$AA179="Flip",'CBB Games'!I180,'CBB Games'!H180)</f>
        <v>0</v>
      </c>
      <c r="O180">
        <f>IF('CBB ESPN'!$AA179="Flip",'CBB Games'!H180,'CBB Games'!I180)</f>
        <v>0</v>
      </c>
      <c r="Q180" t="str">
        <f t="shared" si="82"/>
        <v>0 v 0</v>
      </c>
      <c r="S180" t="str">
        <f t="shared" si="83"/>
        <v>0 v 0</v>
      </c>
      <c r="T180" s="13" t="s">
        <v>62</v>
      </c>
      <c r="V180" s="136" t="str">
        <f>IF(ISNUMBER(SEARCH('CBB Games'!$V$3,'CBB ESPN'!Y179)),"InPlay","")</f>
        <v/>
      </c>
      <c r="W180" s="13" t="str">
        <f>IF($V180="","",'CBB ESPN'!Z179)</f>
        <v/>
      </c>
      <c r="X180" s="135" t="str">
        <f>IF('CBB ESPN'!$Y179="Y",'CBB ESPN'!U179,"")</f>
        <v/>
      </c>
      <c r="Y180" s="137" t="str">
        <f>IF('CBB ESPN'!$Y179="Y",'CBB Games'!Q180,"")</f>
        <v/>
      </c>
      <c r="Z180" s="13" t="str">
        <f t="shared" si="105"/>
        <v/>
      </c>
      <c r="AA180" s="13" t="str">
        <f>IF('CBB ESPN'!$Y179="Y",'CBB Games'!S180,"")</f>
        <v/>
      </c>
      <c r="AB180" s="13" t="str">
        <f t="shared" si="106"/>
        <v/>
      </c>
      <c r="AD180" s="13" t="str">
        <f t="shared" si="84"/>
        <v/>
      </c>
      <c r="AE180" s="13" t="str">
        <f t="shared" si="85"/>
        <v/>
      </c>
      <c r="AF180" s="135" t="str">
        <f t="shared" si="86"/>
        <v/>
      </c>
      <c r="AG180" s="137" t="str">
        <f t="shared" si="87"/>
        <v/>
      </c>
      <c r="AH180" s="13" t="str">
        <f t="shared" si="88"/>
        <v/>
      </c>
      <c r="AI180" s="13" t="str">
        <f t="shared" si="89"/>
        <v/>
      </c>
      <c r="AJ180" s="13" t="str">
        <f t="shared" si="90"/>
        <v/>
      </c>
      <c r="AK180" s="13" t="str">
        <f t="shared" si="107"/>
        <v/>
      </c>
      <c r="AL180" s="13" t="str">
        <f t="shared" si="108"/>
        <v/>
      </c>
      <c r="AM180" t="str">
        <f>'CBB ESPN'!AM180</f>
        <v/>
      </c>
      <c r="AN180" t="str">
        <f>'CBB ESPN'!AK180</f>
        <v/>
      </c>
      <c r="AO180" t="str">
        <f>'CBB ESPN'!AL180</f>
        <v/>
      </c>
      <c r="AQ180" s="13" t="str">
        <f t="shared" si="91"/>
        <v/>
      </c>
      <c r="AR180" s="13" t="str">
        <f t="shared" si="92"/>
        <v/>
      </c>
      <c r="AS180" s="135" t="str">
        <f t="shared" si="93"/>
        <v/>
      </c>
      <c r="AT180" s="138" t="str">
        <f t="shared" si="94"/>
        <v/>
      </c>
      <c r="AU180" s="13" t="str">
        <f t="shared" si="95"/>
        <v/>
      </c>
      <c r="AV180" s="13" t="str">
        <f t="shared" si="96"/>
        <v/>
      </c>
      <c r="AW180" s="13" t="str">
        <f t="shared" si="97"/>
        <v/>
      </c>
      <c r="AX180" s="13" t="str">
        <f t="shared" si="109"/>
        <v/>
      </c>
      <c r="AY180" s="13" t="str">
        <f t="shared" si="110"/>
        <v/>
      </c>
      <c r="AZ180" t="str">
        <f>'CBB ESPN'!AU180</f>
        <v/>
      </c>
      <c r="BA180" t="str">
        <f>'CBB ESPN'!AS180</f>
        <v/>
      </c>
      <c r="BB180" t="str">
        <f>'CBB ESPN'!AT180</f>
        <v/>
      </c>
      <c r="BD180" s="13" t="str">
        <f t="shared" si="98"/>
        <v/>
      </c>
      <c r="BE180" s="13" t="str">
        <f t="shared" si="99"/>
        <v/>
      </c>
      <c r="BF180" s="135" t="str">
        <f t="shared" si="100"/>
        <v/>
      </c>
      <c r="BG180" s="138" t="str">
        <f t="shared" si="101"/>
        <v/>
      </c>
      <c r="BH180" s="13" t="str">
        <f t="shared" si="102"/>
        <v/>
      </c>
      <c r="BI180" s="13" t="str">
        <f t="shared" si="104"/>
        <v/>
      </c>
      <c r="BJ180" s="13" t="str">
        <f t="shared" si="103"/>
        <v/>
      </c>
      <c r="BK180" s="13" t="str">
        <f t="shared" si="80"/>
        <v/>
      </c>
      <c r="BL180" s="13" t="str">
        <f t="shared" si="111"/>
        <v/>
      </c>
      <c r="BM180" t="str">
        <f>'CBB ESPN'!BC180</f>
        <v/>
      </c>
      <c r="BN180" t="str">
        <f>'CBB ESPN'!BA180</f>
        <v/>
      </c>
      <c r="BO180" t="str">
        <f>'CBB ESPN'!BB180</f>
        <v/>
      </c>
    </row>
    <row r="181" spans="1:67">
      <c r="A181" t="str">
        <f>'CBB ESPN'!M181</f>
        <v>Merrimack</v>
      </c>
      <c r="B181" t="s">
        <v>1163</v>
      </c>
      <c r="C181">
        <v>631</v>
      </c>
      <c r="E181">
        <f>IF(ISERROR(INDEX($B$4:$B$999,MATCH('CBB ESPN'!S180,'CBB Games'!$A$4:$A$999,0)))*1=1,"",INDEX('CBB Games'!$B$4:$B$999,MATCH('CBB ESPN'!S180,'CBB Games'!$A$4:$A$999,0)))</f>
        <v>0</v>
      </c>
      <c r="F181">
        <f>IF(ISERROR(INDEX($B$4:$B$999,MATCH('CBB ESPN'!T180,'CBB Games'!$A$4:$A$999,0)))*1=1,"",INDEX('CBB Games'!$B$4:$B$999,MATCH('CBB ESPN'!T180,'CBB Games'!$A$4:$A$999,0)))</f>
        <v>0</v>
      </c>
      <c r="G181" t="s">
        <v>62</v>
      </c>
      <c r="H181">
        <f>IF(ISERROR(INDEX($C$4:$C$999,MATCH('CBB ESPN'!S180,'CBB Games'!$A$4:$A$999,0)))*1=1,"",INDEX('CBB Games'!$C$4:$C$999,MATCH('CBB ESPN'!S180,'CBB Games'!$A$4:$A$999,0)))</f>
        <v>0</v>
      </c>
      <c r="I181">
        <f>IF(ISERROR(INDEX($C$4:$C$999,MATCH('CBB ESPN'!T180,'CBB Games'!$A$4:$A$999,0)))*1=1,"",INDEX('CBB Games'!$C$4:$C$999,MATCH('CBB ESPN'!T180,'CBB Games'!$A$4:$A$999,0)))</f>
        <v>0</v>
      </c>
      <c r="K181">
        <f>IF('CBB ESPN'!$AA180="Flip",'CBB Games'!F181,'CBB Games'!E181)</f>
        <v>0</v>
      </c>
      <c r="L181">
        <f>IF('CBB ESPN'!$AA180="Flip",'CBB Games'!E181,'CBB Games'!F181)</f>
        <v>0</v>
      </c>
      <c r="N181">
        <f>IF('CBB ESPN'!$AA180="Flip",'CBB Games'!I181,'CBB Games'!H181)</f>
        <v>0</v>
      </c>
      <c r="O181">
        <f>IF('CBB ESPN'!$AA180="Flip",'CBB Games'!H181,'CBB Games'!I181)</f>
        <v>0</v>
      </c>
      <c r="Q181" t="str">
        <f t="shared" si="82"/>
        <v>0 v 0</v>
      </c>
      <c r="S181" t="str">
        <f t="shared" si="83"/>
        <v>0 v 0</v>
      </c>
      <c r="T181" s="13" t="s">
        <v>62</v>
      </c>
      <c r="V181" s="136" t="str">
        <f>IF(ISNUMBER(SEARCH('CBB Games'!$V$3,'CBB ESPN'!Y180)),"InPlay","")</f>
        <v/>
      </c>
      <c r="W181" s="13" t="str">
        <f>IF($V181="","",'CBB ESPN'!Z180)</f>
        <v/>
      </c>
      <c r="X181" s="135" t="str">
        <f>IF('CBB ESPN'!$Y180="Y",'CBB ESPN'!U180,"")</f>
        <v/>
      </c>
      <c r="Y181" s="137" t="str">
        <f>IF('CBB ESPN'!$Y180="Y",'CBB Games'!Q181,"")</f>
        <v/>
      </c>
      <c r="Z181" s="13" t="str">
        <f t="shared" si="105"/>
        <v/>
      </c>
      <c r="AA181" s="13" t="str">
        <f>IF('CBB ESPN'!$Y180="Y",'CBB Games'!S181,"")</f>
        <v/>
      </c>
      <c r="AB181" s="13" t="str">
        <f t="shared" si="106"/>
        <v/>
      </c>
      <c r="AD181" s="13" t="str">
        <f t="shared" si="84"/>
        <v/>
      </c>
      <c r="AE181" s="13" t="str">
        <f t="shared" si="85"/>
        <v/>
      </c>
      <c r="AF181" s="135" t="str">
        <f t="shared" si="86"/>
        <v/>
      </c>
      <c r="AG181" s="137" t="str">
        <f t="shared" si="87"/>
        <v/>
      </c>
      <c r="AH181" s="13" t="str">
        <f t="shared" si="88"/>
        <v/>
      </c>
      <c r="AI181" s="13" t="str">
        <f t="shared" si="89"/>
        <v/>
      </c>
      <c r="AJ181" s="13" t="str">
        <f t="shared" si="90"/>
        <v/>
      </c>
      <c r="AK181" s="13" t="str">
        <f t="shared" si="107"/>
        <v/>
      </c>
      <c r="AL181" s="13" t="str">
        <f t="shared" si="108"/>
        <v/>
      </c>
      <c r="AM181" t="str">
        <f>'CBB ESPN'!AM181</f>
        <v/>
      </c>
      <c r="AN181" t="str">
        <f>'CBB ESPN'!AK181</f>
        <v/>
      </c>
      <c r="AO181" t="str">
        <f>'CBB ESPN'!AL181</f>
        <v/>
      </c>
      <c r="AQ181" s="13" t="str">
        <f t="shared" si="91"/>
        <v/>
      </c>
      <c r="AR181" s="13" t="str">
        <f t="shared" si="92"/>
        <v/>
      </c>
      <c r="AS181" s="135" t="str">
        <f t="shared" si="93"/>
        <v/>
      </c>
      <c r="AT181" s="138" t="str">
        <f t="shared" si="94"/>
        <v/>
      </c>
      <c r="AU181" s="13" t="str">
        <f t="shared" si="95"/>
        <v/>
      </c>
      <c r="AV181" s="13" t="str">
        <f t="shared" si="96"/>
        <v/>
      </c>
      <c r="AW181" s="13" t="str">
        <f t="shared" si="97"/>
        <v/>
      </c>
      <c r="AX181" s="13" t="str">
        <f t="shared" si="109"/>
        <v/>
      </c>
      <c r="AY181" s="13" t="str">
        <f t="shared" si="110"/>
        <v/>
      </c>
      <c r="AZ181" t="str">
        <f>'CBB ESPN'!AU181</f>
        <v/>
      </c>
      <c r="BA181" t="str">
        <f>'CBB ESPN'!AS181</f>
        <v/>
      </c>
      <c r="BB181" t="str">
        <f>'CBB ESPN'!AT181</f>
        <v/>
      </c>
      <c r="BD181" s="13" t="str">
        <f t="shared" si="98"/>
        <v/>
      </c>
      <c r="BE181" s="13" t="str">
        <f t="shared" si="99"/>
        <v/>
      </c>
      <c r="BF181" s="135" t="str">
        <f t="shared" si="100"/>
        <v/>
      </c>
      <c r="BG181" s="138" t="str">
        <f t="shared" si="101"/>
        <v/>
      </c>
      <c r="BH181" s="13" t="str">
        <f t="shared" si="102"/>
        <v/>
      </c>
      <c r="BI181" s="13" t="str">
        <f t="shared" si="104"/>
        <v/>
      </c>
      <c r="BJ181" s="13" t="str">
        <f t="shared" si="103"/>
        <v/>
      </c>
      <c r="BK181" s="13" t="str">
        <f t="shared" si="80"/>
        <v/>
      </c>
      <c r="BL181" s="13" t="str">
        <f t="shared" si="111"/>
        <v/>
      </c>
      <c r="BM181" t="str">
        <f>'CBB ESPN'!BC181</f>
        <v/>
      </c>
      <c r="BN181" t="str">
        <f>'CBB ESPN'!BA181</f>
        <v/>
      </c>
      <c r="BO181" t="str">
        <f>'CBB ESPN'!BB181</f>
        <v/>
      </c>
    </row>
    <row r="182" spans="1:67">
      <c r="A182" t="str">
        <f>'CBB ESPN'!M182</f>
        <v>Metro State</v>
      </c>
      <c r="B182" t="s">
        <v>1271</v>
      </c>
      <c r="C182">
        <v>907</v>
      </c>
      <c r="E182">
        <f>IF(ISERROR(INDEX($B$4:$B$999,MATCH('CBB ESPN'!S181,'CBB Games'!$A$4:$A$999,0)))*1=1,"",INDEX('CBB Games'!$B$4:$B$999,MATCH('CBB ESPN'!S181,'CBB Games'!$A$4:$A$999,0)))</f>
        <v>0</v>
      </c>
      <c r="F182">
        <f>IF(ISERROR(INDEX($B$4:$B$999,MATCH('CBB ESPN'!T181,'CBB Games'!$A$4:$A$999,0)))*1=1,"",INDEX('CBB Games'!$B$4:$B$999,MATCH('CBB ESPN'!T181,'CBB Games'!$A$4:$A$999,0)))</f>
        <v>0</v>
      </c>
      <c r="G182" t="s">
        <v>62</v>
      </c>
      <c r="H182">
        <f>IF(ISERROR(INDEX($C$4:$C$999,MATCH('CBB ESPN'!S181,'CBB Games'!$A$4:$A$999,0)))*1=1,"",INDEX('CBB Games'!$C$4:$C$999,MATCH('CBB ESPN'!S181,'CBB Games'!$A$4:$A$999,0)))</f>
        <v>0</v>
      </c>
      <c r="I182">
        <f>IF(ISERROR(INDEX($C$4:$C$999,MATCH('CBB ESPN'!T181,'CBB Games'!$A$4:$A$999,0)))*1=1,"",INDEX('CBB Games'!$C$4:$C$999,MATCH('CBB ESPN'!T181,'CBB Games'!$A$4:$A$999,0)))</f>
        <v>0</v>
      </c>
      <c r="K182">
        <f>IF('CBB ESPN'!$AA181="Flip",'CBB Games'!F182,'CBB Games'!E182)</f>
        <v>0</v>
      </c>
      <c r="L182">
        <f>IF('CBB ESPN'!$AA181="Flip",'CBB Games'!E182,'CBB Games'!F182)</f>
        <v>0</v>
      </c>
      <c r="N182">
        <f>IF('CBB ESPN'!$AA181="Flip",'CBB Games'!I182,'CBB Games'!H182)</f>
        <v>0</v>
      </c>
      <c r="O182">
        <f>IF('CBB ESPN'!$AA181="Flip",'CBB Games'!H182,'CBB Games'!I182)</f>
        <v>0</v>
      </c>
      <c r="Q182" t="str">
        <f t="shared" si="82"/>
        <v>0 v 0</v>
      </c>
      <c r="S182" t="str">
        <f t="shared" si="83"/>
        <v>0 v 0</v>
      </c>
      <c r="T182" s="13" t="s">
        <v>62</v>
      </c>
      <c r="V182" s="136" t="str">
        <f>IF(ISNUMBER(SEARCH('CBB Games'!$V$3,'CBB ESPN'!Y181)),"InPlay","")</f>
        <v/>
      </c>
      <c r="W182" s="13" t="str">
        <f>IF($V182="","",'CBB ESPN'!Z181)</f>
        <v/>
      </c>
      <c r="X182" s="135" t="str">
        <f>IF('CBB ESPN'!$Y181="Y",'CBB ESPN'!U181,"")</f>
        <v/>
      </c>
      <c r="Y182" s="137" t="str">
        <f>IF('CBB ESPN'!$Y181="Y",'CBB Games'!Q182,"")</f>
        <v/>
      </c>
      <c r="Z182" s="13" t="str">
        <f t="shared" si="105"/>
        <v/>
      </c>
      <c r="AA182" s="13" t="str">
        <f>IF('CBB ESPN'!$Y181="Y",'CBB Games'!S182,"")</f>
        <v/>
      </c>
      <c r="AB182" s="13" t="str">
        <f t="shared" si="106"/>
        <v/>
      </c>
      <c r="AD182" s="13" t="str">
        <f t="shared" si="84"/>
        <v/>
      </c>
      <c r="AE182" s="13" t="str">
        <f t="shared" si="85"/>
        <v/>
      </c>
      <c r="AF182" s="135" t="str">
        <f t="shared" si="86"/>
        <v/>
      </c>
      <c r="AG182" s="137" t="str">
        <f t="shared" si="87"/>
        <v/>
      </c>
      <c r="AH182" s="13" t="str">
        <f t="shared" si="88"/>
        <v/>
      </c>
      <c r="AI182" s="13" t="str">
        <f t="shared" si="89"/>
        <v/>
      </c>
      <c r="AJ182" s="13" t="str">
        <f t="shared" si="90"/>
        <v/>
      </c>
      <c r="AK182" s="13" t="str">
        <f t="shared" si="107"/>
        <v/>
      </c>
      <c r="AL182" s="13" t="str">
        <f t="shared" si="108"/>
        <v/>
      </c>
      <c r="AM182" t="str">
        <f>'CBB ESPN'!AM182</f>
        <v/>
      </c>
      <c r="AN182" t="str">
        <f>'CBB ESPN'!AK182</f>
        <v/>
      </c>
      <c r="AO182" t="str">
        <f>'CBB ESPN'!AL182</f>
        <v/>
      </c>
      <c r="AQ182" s="13" t="str">
        <f t="shared" si="91"/>
        <v/>
      </c>
      <c r="AR182" s="13" t="str">
        <f t="shared" si="92"/>
        <v/>
      </c>
      <c r="AS182" s="135" t="str">
        <f t="shared" si="93"/>
        <v/>
      </c>
      <c r="AT182" s="138" t="str">
        <f t="shared" si="94"/>
        <v/>
      </c>
      <c r="AU182" s="13" t="str">
        <f t="shared" si="95"/>
        <v/>
      </c>
      <c r="AV182" s="13" t="str">
        <f t="shared" si="96"/>
        <v/>
      </c>
      <c r="AW182" s="13" t="str">
        <f t="shared" si="97"/>
        <v/>
      </c>
      <c r="AX182" s="13" t="str">
        <f t="shared" si="109"/>
        <v/>
      </c>
      <c r="AY182" s="13" t="str">
        <f t="shared" si="110"/>
        <v/>
      </c>
      <c r="AZ182" t="str">
        <f>'CBB ESPN'!AU182</f>
        <v/>
      </c>
      <c r="BA182" t="str">
        <f>'CBB ESPN'!AS182</f>
        <v/>
      </c>
      <c r="BB182" t="str">
        <f>'CBB ESPN'!AT182</f>
        <v/>
      </c>
      <c r="BD182" s="13" t="str">
        <f t="shared" si="98"/>
        <v/>
      </c>
      <c r="BE182" s="13" t="str">
        <f t="shared" si="99"/>
        <v/>
      </c>
      <c r="BF182" s="135" t="str">
        <f t="shared" si="100"/>
        <v/>
      </c>
      <c r="BG182" s="138" t="str">
        <f t="shared" si="101"/>
        <v/>
      </c>
      <c r="BH182" s="13" t="str">
        <f t="shared" si="102"/>
        <v/>
      </c>
      <c r="BI182" s="13" t="str">
        <f t="shared" si="104"/>
        <v/>
      </c>
      <c r="BJ182" s="13" t="str">
        <f t="shared" si="103"/>
        <v/>
      </c>
      <c r="BK182" s="13" t="str">
        <f t="shared" si="80"/>
        <v/>
      </c>
      <c r="BL182" s="13" t="str">
        <f t="shared" si="111"/>
        <v/>
      </c>
      <c r="BM182" t="str">
        <f>'CBB ESPN'!BC182</f>
        <v/>
      </c>
      <c r="BN182" t="str">
        <f>'CBB ESPN'!BA182</f>
        <v/>
      </c>
      <c r="BO182" t="str">
        <f>'CBB ESPN'!BB182</f>
        <v/>
      </c>
    </row>
    <row r="183" spans="1:67">
      <c r="A183" t="str">
        <f>'CBB ESPN'!M183</f>
        <v>New Mexico State</v>
      </c>
      <c r="B183" t="s">
        <v>411</v>
      </c>
      <c r="C183">
        <v>306</v>
      </c>
      <c r="E183">
        <f>IF(ISERROR(INDEX($B$4:$B$999,MATCH('CBB ESPN'!S182,'CBB Games'!$A$4:$A$999,0)))*1=1,"",INDEX('CBB Games'!$B$4:$B$999,MATCH('CBB ESPN'!S182,'CBB Games'!$A$4:$A$999,0)))</f>
        <v>0</v>
      </c>
      <c r="F183">
        <f>IF(ISERROR(INDEX($B$4:$B$999,MATCH('CBB ESPN'!T182,'CBB Games'!$A$4:$A$999,0)))*1=1,"",INDEX('CBB Games'!$B$4:$B$999,MATCH('CBB ESPN'!T182,'CBB Games'!$A$4:$A$999,0)))</f>
        <v>0</v>
      </c>
      <c r="G183" t="s">
        <v>62</v>
      </c>
      <c r="H183">
        <f>IF(ISERROR(INDEX($C$4:$C$999,MATCH('CBB ESPN'!S182,'CBB Games'!$A$4:$A$999,0)))*1=1,"",INDEX('CBB Games'!$C$4:$C$999,MATCH('CBB ESPN'!S182,'CBB Games'!$A$4:$A$999,0)))</f>
        <v>0</v>
      </c>
      <c r="I183">
        <f>IF(ISERROR(INDEX($C$4:$C$999,MATCH('CBB ESPN'!T182,'CBB Games'!$A$4:$A$999,0)))*1=1,"",INDEX('CBB Games'!$C$4:$C$999,MATCH('CBB ESPN'!T182,'CBB Games'!$A$4:$A$999,0)))</f>
        <v>0</v>
      </c>
      <c r="K183">
        <f>IF('CBB ESPN'!$AA182="Flip",'CBB Games'!F183,'CBB Games'!E183)</f>
        <v>0</v>
      </c>
      <c r="L183">
        <f>IF('CBB ESPN'!$AA182="Flip",'CBB Games'!E183,'CBB Games'!F183)</f>
        <v>0</v>
      </c>
      <c r="N183">
        <f>IF('CBB ESPN'!$AA182="Flip",'CBB Games'!I183,'CBB Games'!H183)</f>
        <v>0</v>
      </c>
      <c r="O183">
        <f>IF('CBB ESPN'!$AA182="Flip",'CBB Games'!H183,'CBB Games'!I183)</f>
        <v>0</v>
      </c>
      <c r="Q183" t="str">
        <f t="shared" si="82"/>
        <v>0 v 0</v>
      </c>
      <c r="S183" t="str">
        <f t="shared" si="83"/>
        <v>0 v 0</v>
      </c>
      <c r="T183" s="13" t="s">
        <v>62</v>
      </c>
      <c r="V183" s="136" t="str">
        <f>IF(ISNUMBER(SEARCH('CBB Games'!$V$3,'CBB ESPN'!Y182)),"InPlay","")</f>
        <v/>
      </c>
      <c r="W183" s="13" t="str">
        <f>IF($V183="","",'CBB ESPN'!Z182)</f>
        <v/>
      </c>
      <c r="X183" s="135" t="str">
        <f>IF('CBB ESPN'!$Y182="Y",'CBB ESPN'!U182,"")</f>
        <v/>
      </c>
      <c r="Y183" s="137" t="str">
        <f>IF('CBB ESPN'!$Y182="Y",'CBB Games'!Q183,"")</f>
        <v/>
      </c>
      <c r="Z183" s="13" t="str">
        <f t="shared" si="105"/>
        <v/>
      </c>
      <c r="AA183" s="13" t="str">
        <f>IF('CBB ESPN'!$Y182="Y",'CBB Games'!S183,"")</f>
        <v/>
      </c>
      <c r="AB183" s="13" t="str">
        <f t="shared" si="106"/>
        <v/>
      </c>
      <c r="AD183" s="13" t="str">
        <f t="shared" si="84"/>
        <v/>
      </c>
      <c r="AE183" s="13" t="str">
        <f t="shared" si="85"/>
        <v/>
      </c>
      <c r="AF183" s="135" t="str">
        <f t="shared" si="86"/>
        <v/>
      </c>
      <c r="AG183" s="137" t="str">
        <f t="shared" si="87"/>
        <v/>
      </c>
      <c r="AH183" s="13" t="str">
        <f t="shared" si="88"/>
        <v/>
      </c>
      <c r="AI183" s="13" t="str">
        <f t="shared" si="89"/>
        <v/>
      </c>
      <c r="AJ183" s="13" t="str">
        <f t="shared" si="90"/>
        <v/>
      </c>
      <c r="AK183" s="13" t="str">
        <f t="shared" si="107"/>
        <v/>
      </c>
      <c r="AL183" s="13" t="str">
        <f t="shared" si="108"/>
        <v/>
      </c>
      <c r="AM183" t="str">
        <f>'CBB ESPN'!AM183</f>
        <v/>
      </c>
      <c r="AN183" t="str">
        <f>'CBB ESPN'!AK183</f>
        <v/>
      </c>
      <c r="AO183" t="str">
        <f>'CBB ESPN'!AL183</f>
        <v/>
      </c>
      <c r="AQ183" s="13" t="str">
        <f t="shared" si="91"/>
        <v/>
      </c>
      <c r="AR183" s="13" t="str">
        <f t="shared" si="92"/>
        <v/>
      </c>
      <c r="AS183" s="135" t="str">
        <f t="shared" si="93"/>
        <v/>
      </c>
      <c r="AT183" s="138" t="str">
        <f t="shared" si="94"/>
        <v/>
      </c>
      <c r="AU183" s="13" t="str">
        <f t="shared" si="95"/>
        <v/>
      </c>
      <c r="AV183" s="13" t="str">
        <f t="shared" si="96"/>
        <v/>
      </c>
      <c r="AW183" s="13" t="str">
        <f t="shared" si="97"/>
        <v/>
      </c>
      <c r="AX183" s="13" t="str">
        <f t="shared" si="109"/>
        <v/>
      </c>
      <c r="AY183" s="13" t="str">
        <f t="shared" si="110"/>
        <v/>
      </c>
      <c r="AZ183" t="str">
        <f>'CBB ESPN'!AU183</f>
        <v/>
      </c>
      <c r="BA183" t="str">
        <f>'CBB ESPN'!AS183</f>
        <v/>
      </c>
      <c r="BB183" t="str">
        <f>'CBB ESPN'!AT183</f>
        <v/>
      </c>
      <c r="BD183" s="13" t="str">
        <f t="shared" si="98"/>
        <v/>
      </c>
      <c r="BE183" s="13" t="str">
        <f t="shared" si="99"/>
        <v/>
      </c>
      <c r="BF183" s="135" t="str">
        <f t="shared" si="100"/>
        <v/>
      </c>
      <c r="BG183" s="138" t="str">
        <f t="shared" si="101"/>
        <v/>
      </c>
      <c r="BH183" s="13" t="str">
        <f t="shared" si="102"/>
        <v/>
      </c>
      <c r="BI183" s="13" t="str">
        <f t="shared" si="104"/>
        <v/>
      </c>
      <c r="BJ183" s="13" t="str">
        <f t="shared" si="103"/>
        <v/>
      </c>
      <c r="BK183" s="13" t="str">
        <f t="shared" si="80"/>
        <v/>
      </c>
      <c r="BL183" s="13" t="str">
        <f t="shared" si="111"/>
        <v/>
      </c>
      <c r="BM183" t="str">
        <f>'CBB ESPN'!BC183</f>
        <v/>
      </c>
      <c r="BN183" t="str">
        <f>'CBB ESPN'!BA183</f>
        <v/>
      </c>
      <c r="BO183" t="str">
        <f>'CBB ESPN'!BB183</f>
        <v/>
      </c>
    </row>
    <row r="184" spans="1:67">
      <c r="A184" t="str">
        <f>'CBB ESPN'!M184</f>
        <v>Miami</v>
      </c>
      <c r="B184" t="s">
        <v>507</v>
      </c>
      <c r="C184">
        <v>263</v>
      </c>
      <c r="E184">
        <f>IF(ISERROR(INDEX($B$4:$B$999,MATCH('CBB ESPN'!S183,'CBB Games'!$A$4:$A$999,0)))*1=1,"",INDEX('CBB Games'!$B$4:$B$999,MATCH('CBB ESPN'!S183,'CBB Games'!$A$4:$A$999,0)))</f>
        <v>0</v>
      </c>
      <c r="F184">
        <f>IF(ISERROR(INDEX($B$4:$B$999,MATCH('CBB ESPN'!T183,'CBB Games'!$A$4:$A$999,0)))*1=1,"",INDEX('CBB Games'!$B$4:$B$999,MATCH('CBB ESPN'!T183,'CBB Games'!$A$4:$A$999,0)))</f>
        <v>0</v>
      </c>
      <c r="G184" t="s">
        <v>62</v>
      </c>
      <c r="H184">
        <f>IF(ISERROR(INDEX($C$4:$C$999,MATCH('CBB ESPN'!S183,'CBB Games'!$A$4:$A$999,0)))*1=1,"",INDEX('CBB Games'!$C$4:$C$999,MATCH('CBB ESPN'!S183,'CBB Games'!$A$4:$A$999,0)))</f>
        <v>0</v>
      </c>
      <c r="I184">
        <f>IF(ISERROR(INDEX($C$4:$C$999,MATCH('CBB ESPN'!T183,'CBB Games'!$A$4:$A$999,0)))*1=1,"",INDEX('CBB Games'!$C$4:$C$999,MATCH('CBB ESPN'!T183,'CBB Games'!$A$4:$A$999,0)))</f>
        <v>0</v>
      </c>
      <c r="K184">
        <f>IF('CBB ESPN'!$AA183="Flip",'CBB Games'!F184,'CBB Games'!E184)</f>
        <v>0</v>
      </c>
      <c r="L184">
        <f>IF('CBB ESPN'!$AA183="Flip",'CBB Games'!E184,'CBB Games'!F184)</f>
        <v>0</v>
      </c>
      <c r="N184">
        <f>IF('CBB ESPN'!$AA183="Flip",'CBB Games'!I184,'CBB Games'!H184)</f>
        <v>0</v>
      </c>
      <c r="O184">
        <f>IF('CBB ESPN'!$AA183="Flip",'CBB Games'!H184,'CBB Games'!I184)</f>
        <v>0</v>
      </c>
      <c r="Q184" t="str">
        <f t="shared" si="82"/>
        <v>0 v 0</v>
      </c>
      <c r="S184" t="str">
        <f t="shared" si="83"/>
        <v>0 v 0</v>
      </c>
      <c r="T184" s="13" t="s">
        <v>62</v>
      </c>
      <c r="V184" s="136" t="str">
        <f>IF(ISNUMBER(SEARCH('CBB Games'!$V$3,'CBB ESPN'!Y183)),"InPlay","")</f>
        <v/>
      </c>
      <c r="W184" s="13" t="str">
        <f>IF($V184="","",'CBB ESPN'!Z183)</f>
        <v/>
      </c>
      <c r="X184" s="135" t="str">
        <f>IF('CBB ESPN'!$Y183="Y",'CBB ESPN'!U183,"")</f>
        <v/>
      </c>
      <c r="Y184" s="137" t="str">
        <f>IF('CBB ESPN'!$Y183="Y",'CBB Games'!Q184,"")</f>
        <v/>
      </c>
      <c r="Z184" s="13" t="str">
        <f t="shared" si="105"/>
        <v/>
      </c>
      <c r="AA184" s="13" t="str">
        <f>IF('CBB ESPN'!$Y183="Y",'CBB Games'!S184,"")</f>
        <v/>
      </c>
      <c r="AB184" s="13" t="str">
        <f t="shared" si="106"/>
        <v/>
      </c>
      <c r="AD184" s="13" t="str">
        <f t="shared" si="84"/>
        <v/>
      </c>
      <c r="AE184" s="13" t="str">
        <f t="shared" si="85"/>
        <v/>
      </c>
      <c r="AF184" s="135" t="str">
        <f t="shared" si="86"/>
        <v/>
      </c>
      <c r="AG184" s="137" t="str">
        <f t="shared" si="87"/>
        <v/>
      </c>
      <c r="AH184" s="13" t="str">
        <f t="shared" si="88"/>
        <v/>
      </c>
      <c r="AI184" s="13" t="str">
        <f t="shared" si="89"/>
        <v/>
      </c>
      <c r="AJ184" s="13" t="str">
        <f t="shared" si="90"/>
        <v/>
      </c>
      <c r="AK184" s="13" t="str">
        <f t="shared" si="107"/>
        <v/>
      </c>
      <c r="AL184" s="13" t="str">
        <f t="shared" si="108"/>
        <v/>
      </c>
      <c r="AM184" t="str">
        <f>'CBB ESPN'!AM184</f>
        <v/>
      </c>
      <c r="AN184" t="str">
        <f>'CBB ESPN'!AK184</f>
        <v/>
      </c>
      <c r="AO184" t="str">
        <f>'CBB ESPN'!AL184</f>
        <v/>
      </c>
      <c r="AQ184" s="13" t="str">
        <f t="shared" si="91"/>
        <v/>
      </c>
      <c r="AR184" s="13" t="str">
        <f t="shared" si="92"/>
        <v/>
      </c>
      <c r="AS184" s="135" t="str">
        <f t="shared" si="93"/>
        <v/>
      </c>
      <c r="AT184" s="138" t="str">
        <f t="shared" si="94"/>
        <v/>
      </c>
      <c r="AU184" s="13" t="str">
        <f t="shared" si="95"/>
        <v/>
      </c>
      <c r="AV184" s="13" t="str">
        <f t="shared" si="96"/>
        <v/>
      </c>
      <c r="AW184" s="13" t="str">
        <f t="shared" si="97"/>
        <v/>
      </c>
      <c r="AX184" s="13" t="str">
        <f t="shared" si="109"/>
        <v/>
      </c>
      <c r="AY184" s="13" t="str">
        <f t="shared" si="110"/>
        <v/>
      </c>
      <c r="AZ184" t="str">
        <f>'CBB ESPN'!AU184</f>
        <v/>
      </c>
      <c r="BA184" t="str">
        <f>'CBB ESPN'!AS184</f>
        <v/>
      </c>
      <c r="BB184" t="str">
        <f>'CBB ESPN'!AT184</f>
        <v/>
      </c>
      <c r="BD184" s="13" t="str">
        <f t="shared" si="98"/>
        <v/>
      </c>
      <c r="BE184" s="13" t="str">
        <f t="shared" si="99"/>
        <v/>
      </c>
      <c r="BF184" s="135" t="str">
        <f t="shared" si="100"/>
        <v/>
      </c>
      <c r="BG184" s="138" t="str">
        <f t="shared" si="101"/>
        <v/>
      </c>
      <c r="BH184" s="13" t="str">
        <f t="shared" si="102"/>
        <v/>
      </c>
      <c r="BI184" s="13" t="str">
        <f t="shared" si="104"/>
        <v/>
      </c>
      <c r="BJ184" s="13" t="str">
        <f t="shared" si="103"/>
        <v/>
      </c>
      <c r="BK184" s="13" t="str">
        <f t="shared" si="80"/>
        <v/>
      </c>
      <c r="BL184" s="13" t="str">
        <f t="shared" si="111"/>
        <v/>
      </c>
      <c r="BM184" t="str">
        <f>'CBB ESPN'!BC184</f>
        <v/>
      </c>
      <c r="BN184" t="str">
        <f>'CBB ESPN'!BA184</f>
        <v/>
      </c>
      <c r="BO184" t="str">
        <f>'CBB ESPN'!BB184</f>
        <v/>
      </c>
    </row>
    <row r="185" spans="1:67">
      <c r="A185" t="str">
        <f>'CBB ESPN'!M185</f>
        <v>Miami (OH)</v>
      </c>
      <c r="B185" t="s">
        <v>1272</v>
      </c>
      <c r="C185">
        <v>264</v>
      </c>
      <c r="E185">
        <f>IF(ISERROR(INDEX($B$4:$B$999,MATCH('CBB ESPN'!S184,'CBB Games'!$A$4:$A$999,0)))*1=1,"",INDEX('CBB Games'!$B$4:$B$999,MATCH('CBB ESPN'!S184,'CBB Games'!$A$4:$A$999,0)))</f>
        <v>0</v>
      </c>
      <c r="F185">
        <f>IF(ISERROR(INDEX($B$4:$B$999,MATCH('CBB ESPN'!T184,'CBB Games'!$A$4:$A$999,0)))*1=1,"",INDEX('CBB Games'!$B$4:$B$999,MATCH('CBB ESPN'!T184,'CBB Games'!$A$4:$A$999,0)))</f>
        <v>0</v>
      </c>
      <c r="G185" t="s">
        <v>62</v>
      </c>
      <c r="H185">
        <f>IF(ISERROR(INDEX($C$4:$C$999,MATCH('CBB ESPN'!S184,'CBB Games'!$A$4:$A$999,0)))*1=1,"",INDEX('CBB Games'!$C$4:$C$999,MATCH('CBB ESPN'!S184,'CBB Games'!$A$4:$A$999,0)))</f>
        <v>0</v>
      </c>
      <c r="I185">
        <f>IF(ISERROR(INDEX($C$4:$C$999,MATCH('CBB ESPN'!T184,'CBB Games'!$A$4:$A$999,0)))*1=1,"",INDEX('CBB Games'!$C$4:$C$999,MATCH('CBB ESPN'!T184,'CBB Games'!$A$4:$A$999,0)))</f>
        <v>0</v>
      </c>
      <c r="K185">
        <f>IF('CBB ESPN'!$AA184="Flip",'CBB Games'!F185,'CBB Games'!E185)</f>
        <v>0</v>
      </c>
      <c r="L185">
        <f>IF('CBB ESPN'!$AA184="Flip",'CBB Games'!E185,'CBB Games'!F185)</f>
        <v>0</v>
      </c>
      <c r="N185">
        <f>IF('CBB ESPN'!$AA184="Flip",'CBB Games'!I185,'CBB Games'!H185)</f>
        <v>0</v>
      </c>
      <c r="O185">
        <f>IF('CBB ESPN'!$AA184="Flip",'CBB Games'!H185,'CBB Games'!I185)</f>
        <v>0</v>
      </c>
      <c r="Q185" t="str">
        <f t="shared" si="82"/>
        <v>0 v 0</v>
      </c>
      <c r="S185" t="str">
        <f t="shared" si="83"/>
        <v>0 v 0</v>
      </c>
      <c r="T185" s="13" t="s">
        <v>62</v>
      </c>
      <c r="V185" s="136" t="str">
        <f>IF(ISNUMBER(SEARCH('CBB Games'!$V$3,'CBB ESPN'!Y184)),"InPlay","")</f>
        <v/>
      </c>
      <c r="W185" s="13" t="str">
        <f>IF($V185="","",'CBB ESPN'!Z184)</f>
        <v/>
      </c>
      <c r="X185" s="135" t="str">
        <f>IF('CBB ESPN'!$Y184="Y",'CBB ESPN'!U184,"")</f>
        <v/>
      </c>
      <c r="Y185" s="137" t="str">
        <f>IF('CBB ESPN'!$Y184="Y",'CBB Games'!Q185,"")</f>
        <v/>
      </c>
      <c r="Z185" s="13" t="str">
        <f t="shared" si="105"/>
        <v/>
      </c>
      <c r="AA185" s="13" t="str">
        <f>IF('CBB ESPN'!$Y184="Y",'CBB Games'!S185,"")</f>
        <v/>
      </c>
      <c r="AB185" s="13" t="str">
        <f t="shared" si="106"/>
        <v/>
      </c>
      <c r="AD185" s="13" t="str">
        <f t="shared" si="84"/>
        <v/>
      </c>
      <c r="AE185" s="13" t="str">
        <f t="shared" si="85"/>
        <v/>
      </c>
      <c r="AF185" s="135" t="str">
        <f t="shared" si="86"/>
        <v/>
      </c>
      <c r="AG185" s="137" t="str">
        <f t="shared" si="87"/>
        <v/>
      </c>
      <c r="AH185" s="13" t="str">
        <f t="shared" si="88"/>
        <v/>
      </c>
      <c r="AI185" s="13" t="str">
        <f t="shared" si="89"/>
        <v/>
      </c>
      <c r="AJ185" s="13" t="str">
        <f t="shared" si="90"/>
        <v/>
      </c>
      <c r="AK185" s="13" t="str">
        <f t="shared" si="107"/>
        <v/>
      </c>
      <c r="AL185" s="13" t="str">
        <f t="shared" si="108"/>
        <v/>
      </c>
      <c r="AM185" t="str">
        <f>'CBB ESPN'!AM185</f>
        <v/>
      </c>
      <c r="AN185" t="str">
        <f>'CBB ESPN'!AK185</f>
        <v/>
      </c>
      <c r="AO185" t="str">
        <f>'CBB ESPN'!AL185</f>
        <v/>
      </c>
      <c r="AQ185" s="13" t="str">
        <f t="shared" si="91"/>
        <v/>
      </c>
      <c r="AR185" s="13" t="str">
        <f t="shared" si="92"/>
        <v/>
      </c>
      <c r="AS185" s="135" t="str">
        <f t="shared" si="93"/>
        <v/>
      </c>
      <c r="AT185" s="138" t="str">
        <f t="shared" si="94"/>
        <v/>
      </c>
      <c r="AU185" s="13" t="str">
        <f t="shared" si="95"/>
        <v/>
      </c>
      <c r="AV185" s="13" t="str">
        <f t="shared" si="96"/>
        <v/>
      </c>
      <c r="AW185" s="13" t="str">
        <f t="shared" si="97"/>
        <v/>
      </c>
      <c r="AX185" s="13" t="str">
        <f t="shared" si="109"/>
        <v/>
      </c>
      <c r="AY185" s="13" t="str">
        <f t="shared" si="110"/>
        <v/>
      </c>
      <c r="AZ185" t="str">
        <f>'CBB ESPN'!AU185</f>
        <v/>
      </c>
      <c r="BA185" t="str">
        <f>'CBB ESPN'!AS185</f>
        <v/>
      </c>
      <c r="BB185" t="str">
        <f>'CBB ESPN'!AT185</f>
        <v/>
      </c>
      <c r="BD185" s="13" t="str">
        <f t="shared" si="98"/>
        <v/>
      </c>
      <c r="BE185" s="13" t="str">
        <f t="shared" si="99"/>
        <v/>
      </c>
      <c r="BF185" s="135" t="str">
        <f t="shared" si="100"/>
        <v/>
      </c>
      <c r="BG185" s="138" t="str">
        <f t="shared" si="101"/>
        <v/>
      </c>
      <c r="BH185" s="13" t="str">
        <f t="shared" si="102"/>
        <v/>
      </c>
      <c r="BI185" s="13" t="str">
        <f t="shared" si="104"/>
        <v/>
      </c>
      <c r="BJ185" s="13" t="str">
        <f t="shared" si="103"/>
        <v/>
      </c>
      <c r="BK185" s="13" t="str">
        <f t="shared" si="80"/>
        <v/>
      </c>
      <c r="BL185" s="13" t="str">
        <f t="shared" si="111"/>
        <v/>
      </c>
      <c r="BM185" t="str">
        <f>'CBB ESPN'!BC185</f>
        <v/>
      </c>
      <c r="BN185" t="str">
        <f>'CBB ESPN'!BA185</f>
        <v/>
      </c>
      <c r="BO185" t="str">
        <f>'CBB ESPN'!BB185</f>
        <v/>
      </c>
    </row>
    <row r="186" spans="1:67">
      <c r="A186" t="str">
        <f>'CBB ESPN'!M186</f>
        <v>Michigan</v>
      </c>
      <c r="B186" t="s">
        <v>283</v>
      </c>
      <c r="C186">
        <v>266</v>
      </c>
      <c r="E186">
        <f>IF(ISERROR(INDEX($B$4:$B$999,MATCH('CBB ESPN'!S185,'CBB Games'!$A$4:$A$999,0)))*1=1,"",INDEX('CBB Games'!$B$4:$B$999,MATCH('CBB ESPN'!S185,'CBB Games'!$A$4:$A$999,0)))</f>
        <v>0</v>
      </c>
      <c r="F186">
        <f>IF(ISERROR(INDEX($B$4:$B$999,MATCH('CBB ESPN'!T185,'CBB Games'!$A$4:$A$999,0)))*1=1,"",INDEX('CBB Games'!$B$4:$B$999,MATCH('CBB ESPN'!T185,'CBB Games'!$A$4:$A$999,0)))</f>
        <v>0</v>
      </c>
      <c r="G186" t="s">
        <v>62</v>
      </c>
      <c r="H186">
        <f>IF(ISERROR(INDEX($C$4:$C$999,MATCH('CBB ESPN'!S185,'CBB Games'!$A$4:$A$999,0)))*1=1,"",INDEX('CBB Games'!$C$4:$C$999,MATCH('CBB ESPN'!S185,'CBB Games'!$A$4:$A$999,0)))</f>
        <v>0</v>
      </c>
      <c r="I186">
        <f>IF(ISERROR(INDEX($C$4:$C$999,MATCH('CBB ESPN'!T185,'CBB Games'!$A$4:$A$999,0)))*1=1,"",INDEX('CBB Games'!$C$4:$C$999,MATCH('CBB ESPN'!T185,'CBB Games'!$A$4:$A$999,0)))</f>
        <v>0</v>
      </c>
      <c r="K186">
        <f>IF('CBB ESPN'!$AA185="Flip",'CBB Games'!F186,'CBB Games'!E186)</f>
        <v>0</v>
      </c>
      <c r="L186">
        <f>IF('CBB ESPN'!$AA185="Flip",'CBB Games'!E186,'CBB Games'!F186)</f>
        <v>0</v>
      </c>
      <c r="N186">
        <f>IF('CBB ESPN'!$AA185="Flip",'CBB Games'!I186,'CBB Games'!H186)</f>
        <v>0</v>
      </c>
      <c r="O186">
        <f>IF('CBB ESPN'!$AA185="Flip",'CBB Games'!H186,'CBB Games'!I186)</f>
        <v>0</v>
      </c>
      <c r="Q186" t="str">
        <f t="shared" si="82"/>
        <v>0 v 0</v>
      </c>
      <c r="S186" t="str">
        <f t="shared" si="83"/>
        <v>0 v 0</v>
      </c>
      <c r="T186" s="13" t="s">
        <v>62</v>
      </c>
      <c r="V186" s="136" t="str">
        <f>IF(ISNUMBER(SEARCH('CBB Games'!$V$3,'CBB ESPN'!Y185)),"InPlay","")</f>
        <v/>
      </c>
      <c r="W186" s="13" t="str">
        <f>IF($V186="","",'CBB ESPN'!Z185)</f>
        <v/>
      </c>
      <c r="X186" s="135" t="str">
        <f>IF('CBB ESPN'!$Y185="Y",'CBB ESPN'!U185,"")</f>
        <v/>
      </c>
      <c r="Y186" s="137" t="str">
        <f>IF('CBB ESPN'!$Y185="Y",'CBB Games'!Q186,"")</f>
        <v/>
      </c>
      <c r="Z186" s="13" t="str">
        <f t="shared" si="105"/>
        <v/>
      </c>
      <c r="AA186" s="13" t="str">
        <f>IF('CBB ESPN'!$Y185="Y",'CBB Games'!S186,"")</f>
        <v/>
      </c>
      <c r="AB186" s="13" t="str">
        <f t="shared" si="106"/>
        <v/>
      </c>
      <c r="AD186" s="13" t="str">
        <f t="shared" si="84"/>
        <v/>
      </c>
      <c r="AE186" s="13" t="str">
        <f t="shared" si="85"/>
        <v/>
      </c>
      <c r="AF186" s="135" t="str">
        <f t="shared" si="86"/>
        <v/>
      </c>
      <c r="AG186" s="137" t="str">
        <f t="shared" si="87"/>
        <v/>
      </c>
      <c r="AH186" s="13" t="str">
        <f t="shared" si="88"/>
        <v/>
      </c>
      <c r="AI186" s="13" t="str">
        <f t="shared" si="89"/>
        <v/>
      </c>
      <c r="AJ186" s="13" t="str">
        <f t="shared" si="90"/>
        <v/>
      </c>
      <c r="AK186" s="13" t="str">
        <f t="shared" si="107"/>
        <v/>
      </c>
      <c r="AL186" s="13" t="str">
        <f t="shared" si="108"/>
        <v/>
      </c>
      <c r="AM186" t="str">
        <f>'CBB ESPN'!AM186</f>
        <v/>
      </c>
      <c r="AN186" t="str">
        <f>'CBB ESPN'!AK186</f>
        <v/>
      </c>
      <c r="AO186" t="str">
        <f>'CBB ESPN'!AL186</f>
        <v/>
      </c>
      <c r="AQ186" s="13" t="str">
        <f t="shared" si="91"/>
        <v/>
      </c>
      <c r="AR186" s="13" t="str">
        <f t="shared" si="92"/>
        <v/>
      </c>
      <c r="AS186" s="135" t="str">
        <f t="shared" si="93"/>
        <v/>
      </c>
      <c r="AT186" s="138" t="str">
        <f t="shared" si="94"/>
        <v/>
      </c>
      <c r="AU186" s="13" t="str">
        <f t="shared" si="95"/>
        <v/>
      </c>
      <c r="AV186" s="13" t="str">
        <f t="shared" si="96"/>
        <v/>
      </c>
      <c r="AW186" s="13" t="str">
        <f t="shared" si="97"/>
        <v/>
      </c>
      <c r="AX186" s="13" t="str">
        <f t="shared" si="109"/>
        <v/>
      </c>
      <c r="AY186" s="13" t="str">
        <f t="shared" si="110"/>
        <v/>
      </c>
      <c r="AZ186" t="str">
        <f>'CBB ESPN'!AU186</f>
        <v/>
      </c>
      <c r="BA186" t="str">
        <f>'CBB ESPN'!AS186</f>
        <v/>
      </c>
      <c r="BB186" t="str">
        <f>'CBB ESPN'!AT186</f>
        <v/>
      </c>
      <c r="BD186" s="13" t="str">
        <f t="shared" si="98"/>
        <v/>
      </c>
      <c r="BE186" s="13" t="str">
        <f t="shared" si="99"/>
        <v/>
      </c>
      <c r="BF186" s="135" t="str">
        <f t="shared" si="100"/>
        <v/>
      </c>
      <c r="BG186" s="138" t="str">
        <f t="shared" si="101"/>
        <v/>
      </c>
      <c r="BH186" s="13" t="str">
        <f t="shared" si="102"/>
        <v/>
      </c>
      <c r="BI186" s="13" t="str">
        <f t="shared" si="104"/>
        <v/>
      </c>
      <c r="BJ186" s="13" t="str">
        <f t="shared" si="103"/>
        <v/>
      </c>
      <c r="BK186" s="13" t="str">
        <f t="shared" si="80"/>
        <v/>
      </c>
      <c r="BL186" s="13" t="str">
        <f t="shared" si="111"/>
        <v/>
      </c>
      <c r="BM186" t="str">
        <f>'CBB ESPN'!BC186</f>
        <v/>
      </c>
      <c r="BN186" t="str">
        <f>'CBB ESPN'!BA186</f>
        <v/>
      </c>
      <c r="BO186" t="str">
        <f>'CBB ESPN'!BB186</f>
        <v/>
      </c>
    </row>
    <row r="187" spans="1:67">
      <c r="A187" t="str">
        <f>'CBB ESPN'!M187</f>
        <v>Michigan State</v>
      </c>
      <c r="B187" t="s">
        <v>421</v>
      </c>
      <c r="C187">
        <v>265</v>
      </c>
      <c r="E187">
        <f>IF(ISERROR(INDEX($B$4:$B$999,MATCH('CBB ESPN'!S186,'CBB Games'!$A$4:$A$999,0)))*1=1,"",INDEX('CBB Games'!$B$4:$B$999,MATCH('CBB ESPN'!S186,'CBB Games'!$A$4:$A$999,0)))</f>
        <v>0</v>
      </c>
      <c r="F187">
        <f>IF(ISERROR(INDEX($B$4:$B$999,MATCH('CBB ESPN'!T186,'CBB Games'!$A$4:$A$999,0)))*1=1,"",INDEX('CBB Games'!$B$4:$B$999,MATCH('CBB ESPN'!T186,'CBB Games'!$A$4:$A$999,0)))</f>
        <v>0</v>
      </c>
      <c r="G187" t="s">
        <v>62</v>
      </c>
      <c r="H187">
        <f>IF(ISERROR(INDEX($C$4:$C$999,MATCH('CBB ESPN'!S186,'CBB Games'!$A$4:$A$999,0)))*1=1,"",INDEX('CBB Games'!$C$4:$C$999,MATCH('CBB ESPN'!S186,'CBB Games'!$A$4:$A$999,0)))</f>
        <v>0</v>
      </c>
      <c r="I187">
        <f>IF(ISERROR(INDEX($C$4:$C$999,MATCH('CBB ESPN'!T186,'CBB Games'!$A$4:$A$999,0)))*1=1,"",INDEX('CBB Games'!$C$4:$C$999,MATCH('CBB ESPN'!T186,'CBB Games'!$A$4:$A$999,0)))</f>
        <v>0</v>
      </c>
      <c r="K187">
        <f>IF('CBB ESPN'!$AA186="Flip",'CBB Games'!F187,'CBB Games'!E187)</f>
        <v>0</v>
      </c>
      <c r="L187">
        <f>IF('CBB ESPN'!$AA186="Flip",'CBB Games'!E187,'CBB Games'!F187)</f>
        <v>0</v>
      </c>
      <c r="N187">
        <f>IF('CBB ESPN'!$AA186="Flip",'CBB Games'!I187,'CBB Games'!H187)</f>
        <v>0</v>
      </c>
      <c r="O187">
        <f>IF('CBB ESPN'!$AA186="Flip",'CBB Games'!H187,'CBB Games'!I187)</f>
        <v>0</v>
      </c>
      <c r="Q187" t="str">
        <f t="shared" si="82"/>
        <v>0 v 0</v>
      </c>
      <c r="S187" t="str">
        <f t="shared" si="83"/>
        <v>0 v 0</v>
      </c>
      <c r="T187" s="13" t="s">
        <v>62</v>
      </c>
      <c r="V187" s="136" t="str">
        <f>IF(ISNUMBER(SEARCH('CBB Games'!$V$3,'CBB ESPN'!Y186)),"InPlay","")</f>
        <v/>
      </c>
      <c r="W187" s="13" t="str">
        <f>IF($V187="","",'CBB ESPN'!Z186)</f>
        <v/>
      </c>
      <c r="X187" s="135" t="str">
        <f>IF('CBB ESPN'!$Y186="Y",'CBB ESPN'!U186,"")</f>
        <v/>
      </c>
      <c r="Y187" s="137" t="str">
        <f>IF('CBB ESPN'!$Y186="Y",'CBB Games'!Q187,"")</f>
        <v/>
      </c>
      <c r="Z187" s="13" t="str">
        <f t="shared" si="105"/>
        <v/>
      </c>
      <c r="AA187" s="13" t="str">
        <f>IF('CBB ESPN'!$Y186="Y",'CBB Games'!S187,"")</f>
        <v/>
      </c>
      <c r="AB187" s="13" t="str">
        <f t="shared" si="106"/>
        <v/>
      </c>
      <c r="AD187" s="13" t="str">
        <f t="shared" si="84"/>
        <v/>
      </c>
      <c r="AE187" s="13" t="str">
        <f t="shared" si="85"/>
        <v/>
      </c>
      <c r="AF187" s="135" t="str">
        <f t="shared" si="86"/>
        <v/>
      </c>
      <c r="AG187" s="137" t="str">
        <f t="shared" si="87"/>
        <v/>
      </c>
      <c r="AH187" s="13" t="str">
        <f t="shared" si="88"/>
        <v/>
      </c>
      <c r="AI187" s="13" t="str">
        <f t="shared" si="89"/>
        <v/>
      </c>
      <c r="AJ187" s="13" t="str">
        <f t="shared" si="90"/>
        <v/>
      </c>
      <c r="AK187" s="13" t="str">
        <f t="shared" si="107"/>
        <v/>
      </c>
      <c r="AL187" s="13" t="str">
        <f t="shared" si="108"/>
        <v/>
      </c>
      <c r="AM187" t="str">
        <f>'CBB ESPN'!AM187</f>
        <v/>
      </c>
      <c r="AN187" t="str">
        <f>'CBB ESPN'!AK187</f>
        <v/>
      </c>
      <c r="AO187" t="str">
        <f>'CBB ESPN'!AL187</f>
        <v/>
      </c>
      <c r="AQ187" s="13" t="str">
        <f t="shared" si="91"/>
        <v/>
      </c>
      <c r="AR187" s="13" t="str">
        <f t="shared" si="92"/>
        <v/>
      </c>
      <c r="AS187" s="135" t="str">
        <f t="shared" si="93"/>
        <v/>
      </c>
      <c r="AT187" s="138" t="str">
        <f t="shared" si="94"/>
        <v/>
      </c>
      <c r="AU187" s="13" t="str">
        <f t="shared" si="95"/>
        <v/>
      </c>
      <c r="AV187" s="13" t="str">
        <f t="shared" si="96"/>
        <v/>
      </c>
      <c r="AW187" s="13" t="str">
        <f t="shared" si="97"/>
        <v/>
      </c>
      <c r="AX187" s="13" t="str">
        <f t="shared" si="109"/>
        <v/>
      </c>
      <c r="AY187" s="13" t="str">
        <f t="shared" si="110"/>
        <v/>
      </c>
      <c r="AZ187" t="str">
        <f>'CBB ESPN'!AU187</f>
        <v/>
      </c>
      <c r="BA187" t="str">
        <f>'CBB ESPN'!AS187</f>
        <v/>
      </c>
      <c r="BB187" t="str">
        <f>'CBB ESPN'!AT187</f>
        <v/>
      </c>
      <c r="BD187" s="13" t="str">
        <f t="shared" si="98"/>
        <v/>
      </c>
      <c r="BE187" s="13" t="str">
        <f t="shared" si="99"/>
        <v/>
      </c>
      <c r="BF187" s="135" t="str">
        <f t="shared" si="100"/>
        <v/>
      </c>
      <c r="BG187" s="138" t="str">
        <f t="shared" si="101"/>
        <v/>
      </c>
      <c r="BH187" s="13" t="str">
        <f t="shared" si="102"/>
        <v/>
      </c>
      <c r="BI187" s="13" t="str">
        <f t="shared" si="104"/>
        <v/>
      </c>
      <c r="BJ187" s="13" t="str">
        <f t="shared" si="103"/>
        <v/>
      </c>
      <c r="BK187" s="13" t="str">
        <f t="shared" si="80"/>
        <v/>
      </c>
      <c r="BL187" s="13" t="str">
        <f t="shared" si="111"/>
        <v/>
      </c>
      <c r="BM187" t="str">
        <f>'CBB ESPN'!BC187</f>
        <v/>
      </c>
      <c r="BN187" t="str">
        <f>'CBB ESPN'!BA187</f>
        <v/>
      </c>
      <c r="BO187" t="str">
        <f>'CBB ESPN'!BB187</f>
        <v/>
      </c>
    </row>
    <row r="188" spans="1:67">
      <c r="A188" t="str">
        <f>'CBB ESPN'!M188</f>
        <v>Middle Tennessee</v>
      </c>
      <c r="B188" t="s">
        <v>1273</v>
      </c>
      <c r="C188">
        <v>259</v>
      </c>
      <c r="E188">
        <f>IF(ISERROR(INDEX($B$4:$B$999,MATCH('CBB ESPN'!S187,'CBB Games'!$A$4:$A$999,0)))*1=1,"",INDEX('CBB Games'!$B$4:$B$999,MATCH('CBB ESPN'!S187,'CBB Games'!$A$4:$A$999,0)))</f>
        <v>0</v>
      </c>
      <c r="F188">
        <f>IF(ISERROR(INDEX($B$4:$B$999,MATCH('CBB ESPN'!T187,'CBB Games'!$A$4:$A$999,0)))*1=1,"",INDEX('CBB Games'!$B$4:$B$999,MATCH('CBB ESPN'!T187,'CBB Games'!$A$4:$A$999,0)))</f>
        <v>0</v>
      </c>
      <c r="G188" t="s">
        <v>62</v>
      </c>
      <c r="H188">
        <f>IF(ISERROR(INDEX($C$4:$C$999,MATCH('CBB ESPN'!S187,'CBB Games'!$A$4:$A$999,0)))*1=1,"",INDEX('CBB Games'!$C$4:$C$999,MATCH('CBB ESPN'!S187,'CBB Games'!$A$4:$A$999,0)))</f>
        <v>0</v>
      </c>
      <c r="I188">
        <f>IF(ISERROR(INDEX($C$4:$C$999,MATCH('CBB ESPN'!T187,'CBB Games'!$A$4:$A$999,0)))*1=1,"",INDEX('CBB Games'!$C$4:$C$999,MATCH('CBB ESPN'!T187,'CBB Games'!$A$4:$A$999,0)))</f>
        <v>0</v>
      </c>
      <c r="K188">
        <f>IF('CBB ESPN'!$AA187="Flip",'CBB Games'!F188,'CBB Games'!E188)</f>
        <v>0</v>
      </c>
      <c r="L188">
        <f>IF('CBB ESPN'!$AA187="Flip",'CBB Games'!E188,'CBB Games'!F188)</f>
        <v>0</v>
      </c>
      <c r="N188">
        <f>IF('CBB ESPN'!$AA187="Flip",'CBB Games'!I188,'CBB Games'!H188)</f>
        <v>0</v>
      </c>
      <c r="O188">
        <f>IF('CBB ESPN'!$AA187="Flip",'CBB Games'!H188,'CBB Games'!I188)</f>
        <v>0</v>
      </c>
      <c r="Q188" t="str">
        <f t="shared" si="82"/>
        <v>0 v 0</v>
      </c>
      <c r="S188" t="str">
        <f t="shared" si="83"/>
        <v>0 v 0</v>
      </c>
      <c r="T188" s="13" t="s">
        <v>62</v>
      </c>
      <c r="V188" s="136" t="str">
        <f>IF(ISNUMBER(SEARCH('CBB Games'!$V$3,'CBB ESPN'!Y187)),"InPlay","")</f>
        <v/>
      </c>
      <c r="W188" s="13" t="str">
        <f>IF($V188="","",'CBB ESPN'!Z187)</f>
        <v/>
      </c>
      <c r="X188" s="135" t="str">
        <f>IF('CBB ESPN'!$Y187="Y",'CBB ESPN'!U187,"")</f>
        <v/>
      </c>
      <c r="Y188" s="137" t="str">
        <f>IF('CBB ESPN'!$Y187="Y",'CBB Games'!Q188,"")</f>
        <v/>
      </c>
      <c r="Z188" s="13" t="str">
        <f t="shared" si="105"/>
        <v/>
      </c>
      <c r="AA188" s="13" t="str">
        <f>IF('CBB ESPN'!$Y187="Y",'CBB Games'!S188,"")</f>
        <v/>
      </c>
      <c r="AB188" s="13" t="str">
        <f t="shared" si="106"/>
        <v/>
      </c>
      <c r="AD188" s="13" t="str">
        <f t="shared" si="84"/>
        <v/>
      </c>
      <c r="AE188" s="13" t="str">
        <f t="shared" si="85"/>
        <v/>
      </c>
      <c r="AF188" s="135" t="str">
        <f t="shared" si="86"/>
        <v/>
      </c>
      <c r="AG188" s="137" t="str">
        <f t="shared" si="87"/>
        <v/>
      </c>
      <c r="AH188" s="13" t="str">
        <f t="shared" si="88"/>
        <v/>
      </c>
      <c r="AI188" s="13" t="str">
        <f t="shared" si="89"/>
        <v/>
      </c>
      <c r="AJ188" s="13" t="str">
        <f t="shared" si="90"/>
        <v/>
      </c>
      <c r="AK188" s="13" t="str">
        <f t="shared" si="107"/>
        <v/>
      </c>
      <c r="AL188" s="13" t="str">
        <f t="shared" si="108"/>
        <v/>
      </c>
      <c r="AM188" t="str">
        <f>'CBB ESPN'!AM188</f>
        <v/>
      </c>
      <c r="AN188" t="str">
        <f>'CBB ESPN'!AK188</f>
        <v/>
      </c>
      <c r="AO188" t="str">
        <f>'CBB ESPN'!AL188</f>
        <v/>
      </c>
      <c r="AQ188" s="13" t="str">
        <f t="shared" si="91"/>
        <v/>
      </c>
      <c r="AR188" s="13" t="str">
        <f t="shared" si="92"/>
        <v/>
      </c>
      <c r="AS188" s="135" t="str">
        <f t="shared" si="93"/>
        <v/>
      </c>
      <c r="AT188" s="138" t="str">
        <f t="shared" si="94"/>
        <v/>
      </c>
      <c r="AU188" s="13" t="str">
        <f t="shared" si="95"/>
        <v/>
      </c>
      <c r="AV188" s="13" t="str">
        <f t="shared" si="96"/>
        <v/>
      </c>
      <c r="AW188" s="13" t="str">
        <f t="shared" si="97"/>
        <v/>
      </c>
      <c r="AX188" s="13" t="str">
        <f t="shared" si="109"/>
        <v/>
      </c>
      <c r="AY188" s="13" t="str">
        <f t="shared" si="110"/>
        <v/>
      </c>
      <c r="AZ188" t="str">
        <f>'CBB ESPN'!AU188</f>
        <v/>
      </c>
      <c r="BA188" t="str">
        <f>'CBB ESPN'!AS188</f>
        <v/>
      </c>
      <c r="BB188" t="str">
        <f>'CBB ESPN'!AT188</f>
        <v/>
      </c>
      <c r="BD188" s="13" t="str">
        <f t="shared" si="98"/>
        <v/>
      </c>
      <c r="BE188" s="13" t="str">
        <f t="shared" si="99"/>
        <v/>
      </c>
      <c r="BF188" s="135" t="str">
        <f t="shared" si="100"/>
        <v/>
      </c>
      <c r="BG188" s="138" t="str">
        <f t="shared" si="101"/>
        <v/>
      </c>
      <c r="BH188" s="13" t="str">
        <f t="shared" si="102"/>
        <v/>
      </c>
      <c r="BI188" s="13" t="str">
        <f t="shared" si="104"/>
        <v/>
      </c>
      <c r="BJ188" s="13" t="str">
        <f t="shared" si="103"/>
        <v/>
      </c>
      <c r="BK188" s="13" t="str">
        <f t="shared" si="80"/>
        <v/>
      </c>
      <c r="BL188" s="13" t="str">
        <f t="shared" si="111"/>
        <v/>
      </c>
      <c r="BM188" t="str">
        <f>'CBB ESPN'!BC188</f>
        <v/>
      </c>
      <c r="BN188" t="str">
        <f>'CBB ESPN'!BA188</f>
        <v/>
      </c>
      <c r="BO188" t="str">
        <f>'CBB ESPN'!BB188</f>
        <v/>
      </c>
    </row>
    <row r="189" spans="1:67">
      <c r="A189" t="str">
        <f>'CBB ESPN'!M189</f>
        <v>Minnesota</v>
      </c>
      <c r="B189" t="s">
        <v>154</v>
      </c>
      <c r="C189">
        <v>267</v>
      </c>
      <c r="E189">
        <f>IF(ISERROR(INDEX($B$4:$B$999,MATCH('CBB ESPN'!S188,'CBB Games'!$A$4:$A$999,0)))*1=1,"",INDEX('CBB Games'!$B$4:$B$999,MATCH('CBB ESPN'!S188,'CBB Games'!$A$4:$A$999,0)))</f>
        <v>0</v>
      </c>
      <c r="F189">
        <f>IF(ISERROR(INDEX($B$4:$B$999,MATCH('CBB ESPN'!T188,'CBB Games'!$A$4:$A$999,0)))*1=1,"",INDEX('CBB Games'!$B$4:$B$999,MATCH('CBB ESPN'!T188,'CBB Games'!$A$4:$A$999,0)))</f>
        <v>0</v>
      </c>
      <c r="G189" t="s">
        <v>62</v>
      </c>
      <c r="H189">
        <f>IF(ISERROR(INDEX($C$4:$C$999,MATCH('CBB ESPN'!S188,'CBB Games'!$A$4:$A$999,0)))*1=1,"",INDEX('CBB Games'!$C$4:$C$999,MATCH('CBB ESPN'!S188,'CBB Games'!$A$4:$A$999,0)))</f>
        <v>0</v>
      </c>
      <c r="I189">
        <f>IF(ISERROR(INDEX($C$4:$C$999,MATCH('CBB ESPN'!T188,'CBB Games'!$A$4:$A$999,0)))*1=1,"",INDEX('CBB Games'!$C$4:$C$999,MATCH('CBB ESPN'!T188,'CBB Games'!$A$4:$A$999,0)))</f>
        <v>0</v>
      </c>
      <c r="K189">
        <f>IF('CBB ESPN'!$AA188="Flip",'CBB Games'!F189,'CBB Games'!E189)</f>
        <v>0</v>
      </c>
      <c r="L189">
        <f>IF('CBB ESPN'!$AA188="Flip",'CBB Games'!E189,'CBB Games'!F189)</f>
        <v>0</v>
      </c>
      <c r="N189">
        <f>IF('CBB ESPN'!$AA188="Flip",'CBB Games'!I189,'CBB Games'!H189)</f>
        <v>0</v>
      </c>
      <c r="O189">
        <f>IF('CBB ESPN'!$AA188="Flip",'CBB Games'!H189,'CBB Games'!I189)</f>
        <v>0</v>
      </c>
      <c r="Q189" t="str">
        <f t="shared" si="82"/>
        <v>0 v 0</v>
      </c>
      <c r="S189" t="str">
        <f t="shared" si="83"/>
        <v>0 v 0</v>
      </c>
      <c r="T189" s="13" t="s">
        <v>62</v>
      </c>
      <c r="V189" s="136" t="str">
        <f>IF(ISNUMBER(SEARCH('CBB Games'!$V$3,'CBB ESPN'!Y188)),"InPlay","")</f>
        <v/>
      </c>
      <c r="W189" s="13" t="str">
        <f>IF($V189="","",'CBB ESPN'!Z188)</f>
        <v/>
      </c>
      <c r="X189" s="135" t="str">
        <f>IF('CBB ESPN'!$Y188="Y",'CBB ESPN'!U188,"")</f>
        <v/>
      </c>
      <c r="Y189" s="137" t="str">
        <f>IF('CBB ESPN'!$Y188="Y",'CBB Games'!Q189,"")</f>
        <v/>
      </c>
      <c r="Z189" s="13" t="str">
        <f t="shared" si="105"/>
        <v/>
      </c>
      <c r="AA189" s="13" t="str">
        <f>IF('CBB ESPN'!$Y188="Y",'CBB Games'!S189,"")</f>
        <v/>
      </c>
      <c r="AB189" s="13" t="str">
        <f t="shared" si="106"/>
        <v/>
      </c>
      <c r="AD189" s="13" t="str">
        <f t="shared" si="84"/>
        <v/>
      </c>
      <c r="AE189" s="13" t="str">
        <f t="shared" si="85"/>
        <v/>
      </c>
      <c r="AF189" s="135" t="str">
        <f t="shared" si="86"/>
        <v/>
      </c>
      <c r="AG189" s="137" t="str">
        <f t="shared" si="87"/>
        <v/>
      </c>
      <c r="AH189" s="13" t="str">
        <f t="shared" si="88"/>
        <v/>
      </c>
      <c r="AI189" s="13" t="str">
        <f t="shared" si="89"/>
        <v/>
      </c>
      <c r="AJ189" s="13" t="str">
        <f t="shared" si="90"/>
        <v/>
      </c>
      <c r="AK189" s="13" t="str">
        <f t="shared" si="107"/>
        <v/>
      </c>
      <c r="AL189" s="13" t="str">
        <f t="shared" si="108"/>
        <v/>
      </c>
      <c r="AM189" t="str">
        <f>'CBB ESPN'!AM189</f>
        <v/>
      </c>
      <c r="AN189" t="str">
        <f>'CBB ESPN'!AK189</f>
        <v/>
      </c>
      <c r="AO189" t="str">
        <f>'CBB ESPN'!AL189</f>
        <v/>
      </c>
      <c r="AQ189" s="13" t="str">
        <f t="shared" si="91"/>
        <v/>
      </c>
      <c r="AR189" s="13" t="str">
        <f t="shared" si="92"/>
        <v/>
      </c>
      <c r="AS189" s="135" t="str">
        <f t="shared" si="93"/>
        <v/>
      </c>
      <c r="AT189" s="138" t="str">
        <f t="shared" si="94"/>
        <v/>
      </c>
      <c r="AU189" s="13" t="str">
        <f t="shared" si="95"/>
        <v/>
      </c>
      <c r="AV189" s="13" t="str">
        <f t="shared" si="96"/>
        <v/>
      </c>
      <c r="AW189" s="13" t="str">
        <f t="shared" si="97"/>
        <v/>
      </c>
      <c r="AX189" s="13" t="str">
        <f t="shared" si="109"/>
        <v/>
      </c>
      <c r="AY189" s="13" t="str">
        <f t="shared" si="110"/>
        <v/>
      </c>
      <c r="AZ189" t="str">
        <f>'CBB ESPN'!AU189</f>
        <v/>
      </c>
      <c r="BA189" t="str">
        <f>'CBB ESPN'!AS189</f>
        <v/>
      </c>
      <c r="BB189" t="str">
        <f>'CBB ESPN'!AT189</f>
        <v/>
      </c>
      <c r="BD189" s="13" t="str">
        <f t="shared" si="98"/>
        <v/>
      </c>
      <c r="BE189" s="13" t="str">
        <f t="shared" si="99"/>
        <v/>
      </c>
      <c r="BF189" s="135" t="str">
        <f t="shared" si="100"/>
        <v/>
      </c>
      <c r="BG189" s="138" t="str">
        <f t="shared" si="101"/>
        <v/>
      </c>
      <c r="BH189" s="13" t="str">
        <f t="shared" si="102"/>
        <v/>
      </c>
      <c r="BI189" s="13" t="str">
        <f t="shared" si="104"/>
        <v/>
      </c>
      <c r="BJ189" s="13" t="str">
        <f t="shared" si="103"/>
        <v/>
      </c>
      <c r="BK189" s="13" t="str">
        <f t="shared" si="80"/>
        <v/>
      </c>
      <c r="BL189" s="13" t="str">
        <f t="shared" si="111"/>
        <v/>
      </c>
      <c r="BM189" t="str">
        <f>'CBB ESPN'!BC189</f>
        <v/>
      </c>
      <c r="BN189" t="str">
        <f>'CBB ESPN'!BA189</f>
        <v/>
      </c>
      <c r="BO189" t="str">
        <f>'CBB ESPN'!BB189</f>
        <v/>
      </c>
    </row>
    <row r="190" spans="1:67">
      <c r="A190" t="str">
        <f>'CBB ESPN'!M190</f>
        <v>Mississippi Valley State</v>
      </c>
      <c r="B190" t="s">
        <v>1274</v>
      </c>
      <c r="C190">
        <v>268</v>
      </c>
      <c r="E190">
        <f>IF(ISERROR(INDEX($B$4:$B$999,MATCH('CBB ESPN'!S189,'CBB Games'!$A$4:$A$999,0)))*1=1,"",INDEX('CBB Games'!$B$4:$B$999,MATCH('CBB ESPN'!S189,'CBB Games'!$A$4:$A$999,0)))</f>
        <v>0</v>
      </c>
      <c r="F190">
        <f>IF(ISERROR(INDEX($B$4:$B$999,MATCH('CBB ESPN'!T189,'CBB Games'!$A$4:$A$999,0)))*1=1,"",INDEX('CBB Games'!$B$4:$B$999,MATCH('CBB ESPN'!T189,'CBB Games'!$A$4:$A$999,0)))</f>
        <v>0</v>
      </c>
      <c r="G190" t="s">
        <v>62</v>
      </c>
      <c r="H190">
        <f>IF(ISERROR(INDEX($C$4:$C$999,MATCH('CBB ESPN'!S189,'CBB Games'!$A$4:$A$999,0)))*1=1,"",INDEX('CBB Games'!$C$4:$C$999,MATCH('CBB ESPN'!S189,'CBB Games'!$A$4:$A$999,0)))</f>
        <v>0</v>
      </c>
      <c r="I190">
        <f>IF(ISERROR(INDEX($C$4:$C$999,MATCH('CBB ESPN'!T189,'CBB Games'!$A$4:$A$999,0)))*1=1,"",INDEX('CBB Games'!$C$4:$C$999,MATCH('CBB ESPN'!T189,'CBB Games'!$A$4:$A$999,0)))</f>
        <v>0</v>
      </c>
      <c r="K190">
        <f>IF('CBB ESPN'!$AA189="Flip",'CBB Games'!F190,'CBB Games'!E190)</f>
        <v>0</v>
      </c>
      <c r="L190">
        <f>IF('CBB ESPN'!$AA189="Flip",'CBB Games'!E190,'CBB Games'!F190)</f>
        <v>0</v>
      </c>
      <c r="N190">
        <f>IF('CBB ESPN'!$AA189="Flip",'CBB Games'!I190,'CBB Games'!H190)</f>
        <v>0</v>
      </c>
      <c r="O190">
        <f>IF('CBB ESPN'!$AA189="Flip",'CBB Games'!H190,'CBB Games'!I190)</f>
        <v>0</v>
      </c>
      <c r="Q190" t="str">
        <f t="shared" si="82"/>
        <v>0 v 0</v>
      </c>
      <c r="S190" t="str">
        <f t="shared" si="83"/>
        <v>0 v 0</v>
      </c>
      <c r="T190" s="13" t="s">
        <v>62</v>
      </c>
      <c r="V190" s="136" t="str">
        <f>IF(ISNUMBER(SEARCH('CBB Games'!$V$3,'CBB ESPN'!Y189)),"InPlay","")</f>
        <v/>
      </c>
      <c r="W190" s="13" t="str">
        <f>IF($V190="","",'CBB ESPN'!Z189)</f>
        <v/>
      </c>
      <c r="X190" s="135" t="str">
        <f>IF('CBB ESPN'!$Y189="Y",'CBB ESPN'!U189,"")</f>
        <v/>
      </c>
      <c r="Y190" s="137" t="str">
        <f>IF('CBB ESPN'!$Y189="Y",'CBB Games'!Q190,"")</f>
        <v/>
      </c>
      <c r="Z190" s="13" t="str">
        <f t="shared" si="105"/>
        <v/>
      </c>
      <c r="AA190" s="13" t="str">
        <f>IF('CBB ESPN'!$Y189="Y",'CBB Games'!S190,"")</f>
        <v/>
      </c>
      <c r="AB190" s="13" t="str">
        <f t="shared" si="106"/>
        <v/>
      </c>
      <c r="AD190" s="13" t="str">
        <f t="shared" si="84"/>
        <v/>
      </c>
      <c r="AE190" s="13" t="str">
        <f t="shared" si="85"/>
        <v/>
      </c>
      <c r="AF190" s="135" t="str">
        <f t="shared" si="86"/>
        <v/>
      </c>
      <c r="AG190" s="137" t="str">
        <f t="shared" si="87"/>
        <v/>
      </c>
      <c r="AH190" s="13" t="str">
        <f t="shared" si="88"/>
        <v/>
      </c>
      <c r="AI190" s="13" t="str">
        <f t="shared" si="89"/>
        <v/>
      </c>
      <c r="AJ190" s="13" t="str">
        <f t="shared" si="90"/>
        <v/>
      </c>
      <c r="AK190" s="13" t="str">
        <f t="shared" si="107"/>
        <v/>
      </c>
      <c r="AL190" s="13" t="str">
        <f t="shared" si="108"/>
        <v/>
      </c>
      <c r="AM190" t="str">
        <f>'CBB ESPN'!AM190</f>
        <v/>
      </c>
      <c r="AN190" t="str">
        <f>'CBB ESPN'!AK190</f>
        <v/>
      </c>
      <c r="AO190" t="str">
        <f>'CBB ESPN'!AL190</f>
        <v/>
      </c>
      <c r="AQ190" s="13" t="str">
        <f t="shared" si="91"/>
        <v/>
      </c>
      <c r="AR190" s="13" t="str">
        <f t="shared" si="92"/>
        <v/>
      </c>
      <c r="AS190" s="135" t="str">
        <f t="shared" si="93"/>
        <v/>
      </c>
      <c r="AT190" s="138" t="str">
        <f t="shared" si="94"/>
        <v/>
      </c>
      <c r="AU190" s="13" t="str">
        <f t="shared" si="95"/>
        <v/>
      </c>
      <c r="AV190" s="13" t="str">
        <f t="shared" si="96"/>
        <v/>
      </c>
      <c r="AW190" s="13" t="str">
        <f t="shared" si="97"/>
        <v/>
      </c>
      <c r="AX190" s="13" t="str">
        <f t="shared" si="109"/>
        <v/>
      </c>
      <c r="AY190" s="13" t="str">
        <f t="shared" si="110"/>
        <v/>
      </c>
      <c r="AZ190" t="str">
        <f>'CBB ESPN'!AU190</f>
        <v/>
      </c>
      <c r="BA190" t="str">
        <f>'CBB ESPN'!AS190</f>
        <v/>
      </c>
      <c r="BB190" t="str">
        <f>'CBB ESPN'!AT190</f>
        <v/>
      </c>
      <c r="BD190" s="13" t="str">
        <f t="shared" si="98"/>
        <v/>
      </c>
      <c r="BE190" s="13" t="str">
        <f t="shared" si="99"/>
        <v/>
      </c>
      <c r="BF190" s="135" t="str">
        <f t="shared" si="100"/>
        <v/>
      </c>
      <c r="BG190" s="138" t="str">
        <f t="shared" si="101"/>
        <v/>
      </c>
      <c r="BH190" s="13" t="str">
        <f t="shared" si="102"/>
        <v/>
      </c>
      <c r="BI190" s="13" t="str">
        <f t="shared" si="104"/>
        <v/>
      </c>
      <c r="BJ190" s="13" t="str">
        <f t="shared" si="103"/>
        <v/>
      </c>
      <c r="BK190" s="13" t="str">
        <f t="shared" si="80"/>
        <v/>
      </c>
      <c r="BL190" s="13" t="str">
        <f t="shared" si="111"/>
        <v/>
      </c>
      <c r="BM190" t="str">
        <f>'CBB ESPN'!BC190</f>
        <v/>
      </c>
      <c r="BN190" t="str">
        <f>'CBB ESPN'!BA190</f>
        <v/>
      </c>
      <c r="BO190" t="str">
        <f>'CBB ESPN'!BB190</f>
        <v/>
      </c>
    </row>
    <row r="191" spans="1:67">
      <c r="A191" t="str">
        <f>'CBB ESPN'!M191</f>
        <v>Mississippi State</v>
      </c>
      <c r="B191" t="s">
        <v>410</v>
      </c>
      <c r="C191">
        <v>270</v>
      </c>
      <c r="E191">
        <f>IF(ISERROR(INDEX($B$4:$B$999,MATCH('CBB ESPN'!S190,'CBB Games'!$A$4:$A$999,0)))*1=1,"",INDEX('CBB Games'!$B$4:$B$999,MATCH('CBB ESPN'!S190,'CBB Games'!$A$4:$A$999,0)))</f>
        <v>0</v>
      </c>
      <c r="F191">
        <f>IF(ISERROR(INDEX($B$4:$B$999,MATCH('CBB ESPN'!T190,'CBB Games'!$A$4:$A$999,0)))*1=1,"",INDEX('CBB Games'!$B$4:$B$999,MATCH('CBB ESPN'!T190,'CBB Games'!$A$4:$A$999,0)))</f>
        <v>0</v>
      </c>
      <c r="G191" t="s">
        <v>62</v>
      </c>
      <c r="H191">
        <f>IF(ISERROR(INDEX($C$4:$C$999,MATCH('CBB ESPN'!S190,'CBB Games'!$A$4:$A$999,0)))*1=1,"",INDEX('CBB Games'!$C$4:$C$999,MATCH('CBB ESPN'!S190,'CBB Games'!$A$4:$A$999,0)))</f>
        <v>0</v>
      </c>
      <c r="I191">
        <f>IF(ISERROR(INDEX($C$4:$C$999,MATCH('CBB ESPN'!T190,'CBB Games'!$A$4:$A$999,0)))*1=1,"",INDEX('CBB Games'!$C$4:$C$999,MATCH('CBB ESPN'!T190,'CBB Games'!$A$4:$A$999,0)))</f>
        <v>0</v>
      </c>
      <c r="K191">
        <f>IF('CBB ESPN'!$AA190="Flip",'CBB Games'!F191,'CBB Games'!E191)</f>
        <v>0</v>
      </c>
      <c r="L191">
        <f>IF('CBB ESPN'!$AA190="Flip",'CBB Games'!E191,'CBB Games'!F191)</f>
        <v>0</v>
      </c>
      <c r="N191">
        <f>IF('CBB ESPN'!$AA190="Flip",'CBB Games'!I191,'CBB Games'!H191)</f>
        <v>0</v>
      </c>
      <c r="O191">
        <f>IF('CBB ESPN'!$AA190="Flip",'CBB Games'!H191,'CBB Games'!I191)</f>
        <v>0</v>
      </c>
      <c r="Q191" t="str">
        <f t="shared" si="82"/>
        <v>0 v 0</v>
      </c>
      <c r="S191" t="str">
        <f t="shared" si="83"/>
        <v>0 v 0</v>
      </c>
      <c r="T191" s="13" t="s">
        <v>62</v>
      </c>
      <c r="V191" s="136" t="str">
        <f>IF(ISNUMBER(SEARCH('CBB Games'!$V$3,'CBB ESPN'!Y190)),"InPlay","")</f>
        <v/>
      </c>
      <c r="W191" s="13" t="str">
        <f>IF($V191="","",'CBB ESPN'!Z190)</f>
        <v/>
      </c>
      <c r="X191" s="135" t="str">
        <f>IF('CBB ESPN'!$Y190="Y",'CBB ESPN'!U190,"")</f>
        <v/>
      </c>
      <c r="Y191" s="137" t="str">
        <f>IF('CBB ESPN'!$Y190="Y",'CBB Games'!Q191,"")</f>
        <v/>
      </c>
      <c r="Z191" s="13" t="str">
        <f t="shared" si="105"/>
        <v/>
      </c>
      <c r="AA191" s="13" t="str">
        <f>IF('CBB ESPN'!$Y190="Y",'CBB Games'!S191,"")</f>
        <v/>
      </c>
      <c r="AB191" s="13" t="str">
        <f t="shared" si="106"/>
        <v/>
      </c>
      <c r="AD191" s="13" t="str">
        <f t="shared" si="84"/>
        <v/>
      </c>
      <c r="AE191" s="13" t="str">
        <f t="shared" si="85"/>
        <v/>
      </c>
      <c r="AF191" s="135" t="str">
        <f t="shared" si="86"/>
        <v/>
      </c>
      <c r="AG191" s="137" t="str">
        <f t="shared" si="87"/>
        <v/>
      </c>
      <c r="AH191" s="13" t="str">
        <f t="shared" si="88"/>
        <v/>
      </c>
      <c r="AI191" s="13" t="str">
        <f t="shared" si="89"/>
        <v/>
      </c>
      <c r="AJ191" s="13" t="str">
        <f t="shared" si="90"/>
        <v/>
      </c>
      <c r="AK191" s="13" t="str">
        <f t="shared" si="107"/>
        <v/>
      </c>
      <c r="AL191" s="13" t="str">
        <f t="shared" si="108"/>
        <v/>
      </c>
      <c r="AM191" t="str">
        <f>'CBB ESPN'!AM191</f>
        <v/>
      </c>
      <c r="AN191" t="str">
        <f>'CBB ESPN'!AK191</f>
        <v/>
      </c>
      <c r="AO191" t="str">
        <f>'CBB ESPN'!AL191</f>
        <v/>
      </c>
      <c r="AQ191" s="13" t="str">
        <f t="shared" si="91"/>
        <v/>
      </c>
      <c r="AR191" s="13" t="str">
        <f t="shared" si="92"/>
        <v/>
      </c>
      <c r="AS191" s="135" t="str">
        <f t="shared" si="93"/>
        <v/>
      </c>
      <c r="AT191" s="138" t="str">
        <f t="shared" si="94"/>
        <v/>
      </c>
      <c r="AU191" s="13" t="str">
        <f t="shared" si="95"/>
        <v/>
      </c>
      <c r="AV191" s="13" t="str">
        <f t="shared" si="96"/>
        <v/>
      </c>
      <c r="AW191" s="13" t="str">
        <f t="shared" si="97"/>
        <v/>
      </c>
      <c r="AX191" s="13" t="str">
        <f t="shared" si="109"/>
        <v/>
      </c>
      <c r="AY191" s="13" t="str">
        <f t="shared" si="110"/>
        <v/>
      </c>
      <c r="AZ191" t="str">
        <f>'CBB ESPN'!AU191</f>
        <v/>
      </c>
      <c r="BA191" t="str">
        <f>'CBB ESPN'!AS191</f>
        <v/>
      </c>
      <c r="BB191" t="str">
        <f>'CBB ESPN'!AT191</f>
        <v/>
      </c>
      <c r="BD191" s="13" t="str">
        <f t="shared" si="98"/>
        <v/>
      </c>
      <c r="BE191" s="13" t="str">
        <f t="shared" si="99"/>
        <v/>
      </c>
      <c r="BF191" s="135" t="str">
        <f t="shared" si="100"/>
        <v/>
      </c>
      <c r="BG191" s="138" t="str">
        <f t="shared" si="101"/>
        <v/>
      </c>
      <c r="BH191" s="13" t="str">
        <f t="shared" si="102"/>
        <v/>
      </c>
      <c r="BI191" s="13" t="str">
        <f t="shared" si="104"/>
        <v/>
      </c>
      <c r="BJ191" s="13" t="str">
        <f t="shared" si="103"/>
        <v/>
      </c>
      <c r="BK191" s="13" t="str">
        <f t="shared" si="80"/>
        <v/>
      </c>
      <c r="BL191" s="13" t="str">
        <f t="shared" si="111"/>
        <v/>
      </c>
      <c r="BM191" t="str">
        <f>'CBB ESPN'!BC191</f>
        <v/>
      </c>
      <c r="BN191" t="str">
        <f>'CBB ESPN'!BA191</f>
        <v/>
      </c>
      <c r="BO191" t="str">
        <f>'CBB ESPN'!BB191</f>
        <v/>
      </c>
    </row>
    <row r="192" spans="1:67">
      <c r="A192" t="str">
        <f>'CBB ESPN'!M192</f>
        <v>Missouri</v>
      </c>
      <c r="B192" t="s">
        <v>286</v>
      </c>
      <c r="C192">
        <v>271</v>
      </c>
      <c r="E192">
        <f>IF(ISERROR(INDEX($B$4:$B$999,MATCH('CBB ESPN'!S191,'CBB Games'!$A$4:$A$999,0)))*1=1,"",INDEX('CBB Games'!$B$4:$B$999,MATCH('CBB ESPN'!S191,'CBB Games'!$A$4:$A$999,0)))</f>
        <v>0</v>
      </c>
      <c r="F192">
        <f>IF(ISERROR(INDEX($B$4:$B$999,MATCH('CBB ESPN'!T191,'CBB Games'!$A$4:$A$999,0)))*1=1,"",INDEX('CBB Games'!$B$4:$B$999,MATCH('CBB ESPN'!T191,'CBB Games'!$A$4:$A$999,0)))</f>
        <v>0</v>
      </c>
      <c r="G192" t="s">
        <v>62</v>
      </c>
      <c r="H192">
        <f>IF(ISERROR(INDEX($C$4:$C$999,MATCH('CBB ESPN'!S191,'CBB Games'!$A$4:$A$999,0)))*1=1,"",INDEX('CBB Games'!$C$4:$C$999,MATCH('CBB ESPN'!S191,'CBB Games'!$A$4:$A$999,0)))</f>
        <v>0</v>
      </c>
      <c r="I192">
        <f>IF(ISERROR(INDEX($C$4:$C$999,MATCH('CBB ESPN'!T191,'CBB Games'!$A$4:$A$999,0)))*1=1,"",INDEX('CBB Games'!$C$4:$C$999,MATCH('CBB ESPN'!T191,'CBB Games'!$A$4:$A$999,0)))</f>
        <v>0</v>
      </c>
      <c r="K192">
        <f>IF('CBB ESPN'!$AA191="Flip",'CBB Games'!F192,'CBB Games'!E192)</f>
        <v>0</v>
      </c>
      <c r="L192">
        <f>IF('CBB ESPN'!$AA191="Flip",'CBB Games'!E192,'CBB Games'!F192)</f>
        <v>0</v>
      </c>
      <c r="N192">
        <f>IF('CBB ESPN'!$AA191="Flip",'CBB Games'!I192,'CBB Games'!H192)</f>
        <v>0</v>
      </c>
      <c r="O192">
        <f>IF('CBB ESPN'!$AA191="Flip",'CBB Games'!H192,'CBB Games'!I192)</f>
        <v>0</v>
      </c>
      <c r="Q192" t="str">
        <f t="shared" si="82"/>
        <v>0 v 0</v>
      </c>
      <c r="S192" t="str">
        <f t="shared" si="83"/>
        <v>0 v 0</v>
      </c>
      <c r="T192" s="13" t="s">
        <v>62</v>
      </c>
      <c r="V192" s="136" t="str">
        <f>IF(ISNUMBER(SEARCH('CBB Games'!$V$3,'CBB ESPN'!Y191)),"InPlay","")</f>
        <v/>
      </c>
      <c r="W192" s="13" t="str">
        <f>IF($V192="","",'CBB ESPN'!Z191)</f>
        <v/>
      </c>
      <c r="X192" s="135" t="str">
        <f>IF('CBB ESPN'!$Y191="Y",'CBB ESPN'!U191,"")</f>
        <v/>
      </c>
      <c r="Y192" s="137" t="str">
        <f>IF('CBB ESPN'!$Y191="Y",'CBB Games'!Q192,"")</f>
        <v/>
      </c>
      <c r="Z192" s="13" t="str">
        <f t="shared" si="105"/>
        <v/>
      </c>
      <c r="AA192" s="13" t="str">
        <f>IF('CBB ESPN'!$Y191="Y",'CBB Games'!S192,"")</f>
        <v/>
      </c>
      <c r="AB192" s="13" t="str">
        <f t="shared" si="106"/>
        <v/>
      </c>
      <c r="AD192" s="13" t="str">
        <f t="shared" si="84"/>
        <v/>
      </c>
      <c r="AE192" s="13" t="str">
        <f t="shared" si="85"/>
        <v/>
      </c>
      <c r="AF192" s="135" t="str">
        <f t="shared" si="86"/>
        <v/>
      </c>
      <c r="AG192" s="137" t="str">
        <f t="shared" si="87"/>
        <v/>
      </c>
      <c r="AH192" s="13" t="str">
        <f t="shared" si="88"/>
        <v/>
      </c>
      <c r="AI192" s="13" t="str">
        <f t="shared" si="89"/>
        <v/>
      </c>
      <c r="AJ192" s="13" t="str">
        <f t="shared" si="90"/>
        <v/>
      </c>
      <c r="AK192" s="13" t="str">
        <f t="shared" si="107"/>
        <v/>
      </c>
      <c r="AL192" s="13" t="str">
        <f t="shared" si="108"/>
        <v/>
      </c>
      <c r="AM192" t="str">
        <f>'CBB ESPN'!AM192</f>
        <v/>
      </c>
      <c r="AN192" t="str">
        <f>'CBB ESPN'!AK192</f>
        <v/>
      </c>
      <c r="AO192" t="str">
        <f>'CBB ESPN'!AL192</f>
        <v/>
      </c>
      <c r="AQ192" s="13" t="str">
        <f t="shared" si="91"/>
        <v/>
      </c>
      <c r="AR192" s="13" t="str">
        <f t="shared" si="92"/>
        <v/>
      </c>
      <c r="AS192" s="135" t="str">
        <f t="shared" si="93"/>
        <v/>
      </c>
      <c r="AT192" s="138" t="str">
        <f t="shared" si="94"/>
        <v/>
      </c>
      <c r="AU192" s="13" t="str">
        <f t="shared" si="95"/>
        <v/>
      </c>
      <c r="AV192" s="13" t="str">
        <f t="shared" si="96"/>
        <v/>
      </c>
      <c r="AW192" s="13" t="str">
        <f t="shared" si="97"/>
        <v/>
      </c>
      <c r="AX192" s="13" t="str">
        <f t="shared" si="109"/>
        <v/>
      </c>
      <c r="AY192" s="13" t="str">
        <f t="shared" si="110"/>
        <v/>
      </c>
      <c r="AZ192" t="str">
        <f>'CBB ESPN'!AU192</f>
        <v/>
      </c>
      <c r="BA192" t="str">
        <f>'CBB ESPN'!AS192</f>
        <v/>
      </c>
      <c r="BB192" t="str">
        <f>'CBB ESPN'!AT192</f>
        <v/>
      </c>
      <c r="BD192" s="13" t="str">
        <f t="shared" si="98"/>
        <v/>
      </c>
      <c r="BE192" s="13" t="str">
        <f t="shared" si="99"/>
        <v/>
      </c>
      <c r="BF192" s="135" t="str">
        <f t="shared" si="100"/>
        <v/>
      </c>
      <c r="BG192" s="138" t="str">
        <f t="shared" si="101"/>
        <v/>
      </c>
      <c r="BH192" s="13" t="str">
        <f t="shared" si="102"/>
        <v/>
      </c>
      <c r="BI192" s="13" t="str">
        <f t="shared" si="104"/>
        <v/>
      </c>
      <c r="BJ192" s="13" t="str">
        <f t="shared" si="103"/>
        <v/>
      </c>
      <c r="BK192" s="13" t="str">
        <f t="shared" si="80"/>
        <v/>
      </c>
      <c r="BL192" s="13" t="str">
        <f t="shared" si="111"/>
        <v/>
      </c>
      <c r="BM192" t="str">
        <f>'CBB ESPN'!BC192</f>
        <v/>
      </c>
      <c r="BN192" t="str">
        <f>'CBB ESPN'!BA192</f>
        <v/>
      </c>
      <c r="BO192" t="str">
        <f>'CBB ESPN'!BB192</f>
        <v/>
      </c>
    </row>
    <row r="193" spans="1:67">
      <c r="A193" t="str">
        <f>'CBB ESPN'!M193</f>
        <v>Missouri State</v>
      </c>
      <c r="B193" t="s">
        <v>702</v>
      </c>
      <c r="C193">
        <v>281</v>
      </c>
      <c r="E193">
        <f>IF(ISERROR(INDEX($B$4:$B$999,MATCH('CBB ESPN'!S192,'CBB Games'!$A$4:$A$999,0)))*1=1,"",INDEX('CBB Games'!$B$4:$B$999,MATCH('CBB ESPN'!S192,'CBB Games'!$A$4:$A$999,0)))</f>
        <v>0</v>
      </c>
      <c r="F193">
        <f>IF(ISERROR(INDEX($B$4:$B$999,MATCH('CBB ESPN'!T192,'CBB Games'!$A$4:$A$999,0)))*1=1,"",INDEX('CBB Games'!$B$4:$B$999,MATCH('CBB ESPN'!T192,'CBB Games'!$A$4:$A$999,0)))</f>
        <v>0</v>
      </c>
      <c r="G193" t="s">
        <v>62</v>
      </c>
      <c r="H193">
        <f>IF(ISERROR(INDEX($C$4:$C$999,MATCH('CBB ESPN'!S192,'CBB Games'!$A$4:$A$999,0)))*1=1,"",INDEX('CBB Games'!$C$4:$C$999,MATCH('CBB ESPN'!S192,'CBB Games'!$A$4:$A$999,0)))</f>
        <v>0</v>
      </c>
      <c r="I193">
        <f>IF(ISERROR(INDEX($C$4:$C$999,MATCH('CBB ESPN'!T192,'CBB Games'!$A$4:$A$999,0)))*1=1,"",INDEX('CBB Games'!$C$4:$C$999,MATCH('CBB ESPN'!T192,'CBB Games'!$A$4:$A$999,0)))</f>
        <v>0</v>
      </c>
      <c r="K193">
        <f>IF('CBB ESPN'!$AA192="Flip",'CBB Games'!F193,'CBB Games'!E193)</f>
        <v>0</v>
      </c>
      <c r="L193">
        <f>IF('CBB ESPN'!$AA192="Flip",'CBB Games'!E193,'CBB Games'!F193)</f>
        <v>0</v>
      </c>
      <c r="N193">
        <f>IF('CBB ESPN'!$AA192="Flip",'CBB Games'!I193,'CBB Games'!H193)</f>
        <v>0</v>
      </c>
      <c r="O193">
        <f>IF('CBB ESPN'!$AA192="Flip",'CBB Games'!H193,'CBB Games'!I193)</f>
        <v>0</v>
      </c>
      <c r="Q193" t="str">
        <f t="shared" si="82"/>
        <v>0 v 0</v>
      </c>
      <c r="S193" t="str">
        <f t="shared" si="83"/>
        <v>0 v 0</v>
      </c>
      <c r="T193" s="13" t="s">
        <v>62</v>
      </c>
      <c r="V193" s="136" t="str">
        <f>IF(ISNUMBER(SEARCH('CBB Games'!$V$3,'CBB ESPN'!Y192)),"InPlay","")</f>
        <v/>
      </c>
      <c r="W193" s="13" t="str">
        <f>IF($V193="","",'CBB ESPN'!Z192)</f>
        <v/>
      </c>
      <c r="X193" s="135" t="str">
        <f>IF('CBB ESPN'!$Y192="Y",'CBB ESPN'!U192,"")</f>
        <v/>
      </c>
      <c r="Y193" s="137" t="str">
        <f>IF('CBB ESPN'!$Y192="Y",'CBB Games'!Q193,"")</f>
        <v/>
      </c>
      <c r="Z193" s="13" t="str">
        <f t="shared" si="105"/>
        <v/>
      </c>
      <c r="AA193" s="13" t="str">
        <f>IF('CBB ESPN'!$Y192="Y",'CBB Games'!S193,"")</f>
        <v/>
      </c>
      <c r="AB193" s="13" t="str">
        <f t="shared" si="106"/>
        <v/>
      </c>
      <c r="AD193" s="13" t="str">
        <f t="shared" si="84"/>
        <v/>
      </c>
      <c r="AE193" s="13" t="str">
        <f t="shared" si="85"/>
        <v/>
      </c>
      <c r="AF193" s="135" t="str">
        <f t="shared" si="86"/>
        <v/>
      </c>
      <c r="AG193" s="137" t="str">
        <f t="shared" si="87"/>
        <v/>
      </c>
      <c r="AH193" s="13" t="str">
        <f t="shared" si="88"/>
        <v/>
      </c>
      <c r="AI193" s="13" t="str">
        <f t="shared" si="89"/>
        <v/>
      </c>
      <c r="AJ193" s="13" t="str">
        <f t="shared" si="90"/>
        <v/>
      </c>
      <c r="AK193" s="13" t="str">
        <f t="shared" si="107"/>
        <v/>
      </c>
      <c r="AL193" s="13" t="str">
        <f t="shared" si="108"/>
        <v/>
      </c>
      <c r="AM193" t="str">
        <f>'CBB ESPN'!AM193</f>
        <v/>
      </c>
      <c r="AN193" t="str">
        <f>'CBB ESPN'!AK193</f>
        <v/>
      </c>
      <c r="AO193" t="str">
        <f>'CBB ESPN'!AL193</f>
        <v/>
      </c>
      <c r="AQ193" s="13" t="str">
        <f t="shared" si="91"/>
        <v/>
      </c>
      <c r="AR193" s="13" t="str">
        <f t="shared" si="92"/>
        <v/>
      </c>
      <c r="AS193" s="135" t="str">
        <f t="shared" si="93"/>
        <v/>
      </c>
      <c r="AT193" s="138" t="str">
        <f t="shared" si="94"/>
        <v/>
      </c>
      <c r="AU193" s="13" t="str">
        <f t="shared" si="95"/>
        <v/>
      </c>
      <c r="AV193" s="13" t="str">
        <f t="shared" si="96"/>
        <v/>
      </c>
      <c r="AW193" s="13" t="str">
        <f t="shared" si="97"/>
        <v/>
      </c>
      <c r="AX193" s="13" t="str">
        <f t="shared" si="109"/>
        <v/>
      </c>
      <c r="AY193" s="13" t="str">
        <f t="shared" si="110"/>
        <v/>
      </c>
      <c r="AZ193" t="str">
        <f>'CBB ESPN'!AU193</f>
        <v/>
      </c>
      <c r="BA193" t="str">
        <f>'CBB ESPN'!AS193</f>
        <v/>
      </c>
      <c r="BB193" t="str">
        <f>'CBB ESPN'!AT193</f>
        <v/>
      </c>
      <c r="BD193" s="13" t="str">
        <f t="shared" si="98"/>
        <v/>
      </c>
      <c r="BE193" s="13" t="str">
        <f t="shared" si="99"/>
        <v/>
      </c>
      <c r="BF193" s="135" t="str">
        <f t="shared" si="100"/>
        <v/>
      </c>
      <c r="BG193" s="138" t="str">
        <f t="shared" si="101"/>
        <v/>
      </c>
      <c r="BH193" s="13" t="str">
        <f t="shared" si="102"/>
        <v/>
      </c>
      <c r="BI193" s="13" t="str">
        <f t="shared" si="104"/>
        <v/>
      </c>
      <c r="BJ193" s="13" t="str">
        <f t="shared" si="103"/>
        <v/>
      </c>
      <c r="BK193" s="13" t="str">
        <f t="shared" si="80"/>
        <v/>
      </c>
      <c r="BL193" s="13" t="str">
        <f t="shared" si="111"/>
        <v/>
      </c>
      <c r="BM193" t="str">
        <f>'CBB ESPN'!BC193</f>
        <v/>
      </c>
      <c r="BN193" t="str">
        <f>'CBB ESPN'!BA193</f>
        <v/>
      </c>
      <c r="BO193" t="str">
        <f>'CBB ESPN'!BB193</f>
        <v/>
      </c>
    </row>
    <row r="194" spans="1:67">
      <c r="A194" t="str">
        <f>'CBB ESPN'!M194</f>
        <v>Missouri Valley</v>
      </c>
      <c r="B194" t="s">
        <v>1275</v>
      </c>
      <c r="C194">
        <v>650</v>
      </c>
      <c r="E194">
        <f>IF(ISERROR(INDEX($B$4:$B$999,MATCH('CBB ESPN'!S193,'CBB Games'!$A$4:$A$999,0)))*1=1,"",INDEX('CBB Games'!$B$4:$B$999,MATCH('CBB ESPN'!S193,'CBB Games'!$A$4:$A$999,0)))</f>
        <v>0</v>
      </c>
      <c r="F194">
        <f>IF(ISERROR(INDEX($B$4:$B$999,MATCH('CBB ESPN'!T193,'CBB Games'!$A$4:$A$999,0)))*1=1,"",INDEX('CBB Games'!$B$4:$B$999,MATCH('CBB ESPN'!T193,'CBB Games'!$A$4:$A$999,0)))</f>
        <v>0</v>
      </c>
      <c r="G194" t="s">
        <v>62</v>
      </c>
      <c r="H194">
        <f>IF(ISERROR(INDEX($C$4:$C$999,MATCH('CBB ESPN'!S193,'CBB Games'!$A$4:$A$999,0)))*1=1,"",INDEX('CBB Games'!$C$4:$C$999,MATCH('CBB ESPN'!S193,'CBB Games'!$A$4:$A$999,0)))</f>
        <v>0</v>
      </c>
      <c r="I194">
        <f>IF(ISERROR(INDEX($C$4:$C$999,MATCH('CBB ESPN'!T193,'CBB Games'!$A$4:$A$999,0)))*1=1,"",INDEX('CBB Games'!$C$4:$C$999,MATCH('CBB ESPN'!T193,'CBB Games'!$A$4:$A$999,0)))</f>
        <v>0</v>
      </c>
      <c r="K194">
        <f>IF('CBB ESPN'!$AA193="Flip",'CBB Games'!F194,'CBB Games'!E194)</f>
        <v>0</v>
      </c>
      <c r="L194">
        <f>IF('CBB ESPN'!$AA193="Flip",'CBB Games'!E194,'CBB Games'!F194)</f>
        <v>0</v>
      </c>
      <c r="N194">
        <f>IF('CBB ESPN'!$AA193="Flip",'CBB Games'!I194,'CBB Games'!H194)</f>
        <v>0</v>
      </c>
      <c r="O194">
        <f>IF('CBB ESPN'!$AA193="Flip",'CBB Games'!H194,'CBB Games'!I194)</f>
        <v>0</v>
      </c>
      <c r="Q194" t="str">
        <f t="shared" si="82"/>
        <v>0 v 0</v>
      </c>
      <c r="S194" t="str">
        <f t="shared" si="83"/>
        <v>0 v 0</v>
      </c>
      <c r="T194" s="13" t="s">
        <v>62</v>
      </c>
      <c r="V194" s="136" t="str">
        <f>IF(ISNUMBER(SEARCH('CBB Games'!$V$3,'CBB ESPN'!Y193)),"InPlay","")</f>
        <v/>
      </c>
      <c r="W194" s="13" t="str">
        <f>IF($V194="","",'CBB ESPN'!Z193)</f>
        <v/>
      </c>
      <c r="X194" s="135" t="str">
        <f>IF('CBB ESPN'!$Y193="Y",'CBB ESPN'!U193,"")</f>
        <v/>
      </c>
      <c r="Y194" s="137" t="str">
        <f>IF('CBB ESPN'!$Y193="Y",'CBB Games'!Q194,"")</f>
        <v/>
      </c>
      <c r="Z194" s="13" t="str">
        <f t="shared" si="105"/>
        <v/>
      </c>
      <c r="AA194" s="13" t="str">
        <f>IF('CBB ESPN'!$Y193="Y",'CBB Games'!S194,"")</f>
        <v/>
      </c>
      <c r="AB194" s="13" t="str">
        <f t="shared" si="106"/>
        <v/>
      </c>
      <c r="AD194" s="13" t="str">
        <f t="shared" si="84"/>
        <v/>
      </c>
      <c r="AE194" s="13" t="str">
        <f t="shared" si="85"/>
        <v/>
      </c>
      <c r="AF194" s="135" t="str">
        <f t="shared" si="86"/>
        <v/>
      </c>
      <c r="AG194" s="137" t="str">
        <f t="shared" si="87"/>
        <v/>
      </c>
      <c r="AH194" s="13" t="str">
        <f t="shared" si="88"/>
        <v/>
      </c>
      <c r="AI194" s="13" t="str">
        <f t="shared" si="89"/>
        <v/>
      </c>
      <c r="AJ194" s="13" t="str">
        <f t="shared" si="90"/>
        <v/>
      </c>
      <c r="AK194" s="13" t="str">
        <f t="shared" si="107"/>
        <v/>
      </c>
      <c r="AL194" s="13" t="str">
        <f t="shared" si="108"/>
        <v/>
      </c>
      <c r="AM194" t="str">
        <f>'CBB ESPN'!AM194</f>
        <v/>
      </c>
      <c r="AN194" t="str">
        <f>'CBB ESPN'!AK194</f>
        <v/>
      </c>
      <c r="AO194" t="str">
        <f>'CBB ESPN'!AL194</f>
        <v/>
      </c>
      <c r="AQ194" s="13" t="str">
        <f t="shared" si="91"/>
        <v/>
      </c>
      <c r="AR194" s="13" t="str">
        <f t="shared" si="92"/>
        <v/>
      </c>
      <c r="AS194" s="135" t="str">
        <f t="shared" si="93"/>
        <v/>
      </c>
      <c r="AT194" s="138" t="str">
        <f t="shared" si="94"/>
        <v/>
      </c>
      <c r="AU194" s="13" t="str">
        <f t="shared" si="95"/>
        <v/>
      </c>
      <c r="AV194" s="13" t="str">
        <f t="shared" si="96"/>
        <v/>
      </c>
      <c r="AW194" s="13" t="str">
        <f t="shared" si="97"/>
        <v/>
      </c>
      <c r="AX194" s="13" t="str">
        <f t="shared" si="109"/>
        <v/>
      </c>
      <c r="AY194" s="13" t="str">
        <f t="shared" si="110"/>
        <v/>
      </c>
      <c r="AZ194" t="str">
        <f>'CBB ESPN'!AU194</f>
        <v/>
      </c>
      <c r="BA194" t="str">
        <f>'CBB ESPN'!AS194</f>
        <v/>
      </c>
      <c r="BB194" t="str">
        <f>'CBB ESPN'!AT194</f>
        <v/>
      </c>
      <c r="BD194" s="13" t="str">
        <f t="shared" si="98"/>
        <v/>
      </c>
      <c r="BE194" s="13" t="str">
        <f t="shared" si="99"/>
        <v/>
      </c>
      <c r="BF194" s="135" t="str">
        <f t="shared" si="100"/>
        <v/>
      </c>
      <c r="BG194" s="138" t="str">
        <f t="shared" si="101"/>
        <v/>
      </c>
      <c r="BH194" s="13" t="str">
        <f t="shared" si="102"/>
        <v/>
      </c>
      <c r="BI194" s="13" t="str">
        <f t="shared" si="104"/>
        <v/>
      </c>
      <c r="BJ194" s="13" t="str">
        <f t="shared" si="103"/>
        <v/>
      </c>
      <c r="BK194" s="13" t="str">
        <f t="shared" si="80"/>
        <v/>
      </c>
      <c r="BL194" s="13" t="str">
        <f t="shared" si="111"/>
        <v/>
      </c>
      <c r="BM194" t="str">
        <f>'CBB ESPN'!BC194</f>
        <v/>
      </c>
      <c r="BN194" t="str">
        <f>'CBB ESPN'!BA194</f>
        <v/>
      </c>
      <c r="BO194" t="str">
        <f>'CBB ESPN'!BB194</f>
        <v/>
      </c>
    </row>
    <row r="195" spans="1:67">
      <c r="A195" t="str">
        <f>'CBB ESPN'!M195</f>
        <v>Monmouth</v>
      </c>
      <c r="B195" t="s">
        <v>906</v>
      </c>
      <c r="C195">
        <v>273</v>
      </c>
      <c r="E195">
        <f>IF(ISERROR(INDEX($B$4:$B$999,MATCH('CBB ESPN'!S194,'CBB Games'!$A$4:$A$999,0)))*1=1,"",INDEX('CBB Games'!$B$4:$B$999,MATCH('CBB ESPN'!S194,'CBB Games'!$A$4:$A$999,0)))</f>
        <v>0</v>
      </c>
      <c r="F195">
        <f>IF(ISERROR(INDEX($B$4:$B$999,MATCH('CBB ESPN'!T194,'CBB Games'!$A$4:$A$999,0)))*1=1,"",INDEX('CBB Games'!$B$4:$B$999,MATCH('CBB ESPN'!T194,'CBB Games'!$A$4:$A$999,0)))</f>
        <v>0</v>
      </c>
      <c r="G195" t="s">
        <v>62</v>
      </c>
      <c r="H195">
        <f>IF(ISERROR(INDEX($C$4:$C$999,MATCH('CBB ESPN'!S194,'CBB Games'!$A$4:$A$999,0)))*1=1,"",INDEX('CBB Games'!$C$4:$C$999,MATCH('CBB ESPN'!S194,'CBB Games'!$A$4:$A$999,0)))</f>
        <v>0</v>
      </c>
      <c r="I195">
        <f>IF(ISERROR(INDEX($C$4:$C$999,MATCH('CBB ESPN'!T194,'CBB Games'!$A$4:$A$999,0)))*1=1,"",INDEX('CBB Games'!$C$4:$C$999,MATCH('CBB ESPN'!T194,'CBB Games'!$A$4:$A$999,0)))</f>
        <v>0</v>
      </c>
      <c r="K195">
        <f>IF('CBB ESPN'!$AA194="Flip",'CBB Games'!F195,'CBB Games'!E195)</f>
        <v>0</v>
      </c>
      <c r="L195">
        <f>IF('CBB ESPN'!$AA194="Flip",'CBB Games'!E195,'CBB Games'!F195)</f>
        <v>0</v>
      </c>
      <c r="N195">
        <f>IF('CBB ESPN'!$AA194="Flip",'CBB Games'!I195,'CBB Games'!H195)</f>
        <v>0</v>
      </c>
      <c r="O195">
        <f>IF('CBB ESPN'!$AA194="Flip",'CBB Games'!H195,'CBB Games'!I195)</f>
        <v>0</v>
      </c>
      <c r="Q195" t="str">
        <f t="shared" si="82"/>
        <v>0 v 0</v>
      </c>
      <c r="S195" t="str">
        <f t="shared" si="83"/>
        <v>0 v 0</v>
      </c>
      <c r="T195" s="13" t="s">
        <v>62</v>
      </c>
      <c r="V195" s="136" t="str">
        <f>IF(ISNUMBER(SEARCH('CBB Games'!$V$3,'CBB ESPN'!Y194)),"InPlay","")</f>
        <v/>
      </c>
      <c r="W195" s="13" t="str">
        <f>IF($V195="","",'CBB ESPN'!Z194)</f>
        <v/>
      </c>
      <c r="X195" s="135" t="str">
        <f>IF('CBB ESPN'!$Y194="Y",'CBB ESPN'!U194,"")</f>
        <v/>
      </c>
      <c r="Y195" s="137" t="str">
        <f>IF('CBB ESPN'!$Y194="Y",'CBB Games'!Q195,"")</f>
        <v/>
      </c>
      <c r="Z195" s="13" t="str">
        <f t="shared" si="105"/>
        <v/>
      </c>
      <c r="AA195" s="13" t="str">
        <f>IF('CBB ESPN'!$Y194="Y",'CBB Games'!S195,"")</f>
        <v/>
      </c>
      <c r="AB195" s="13" t="str">
        <f t="shared" si="106"/>
        <v/>
      </c>
      <c r="AD195" s="13" t="str">
        <f t="shared" si="84"/>
        <v/>
      </c>
      <c r="AE195" s="13" t="str">
        <f t="shared" si="85"/>
        <v/>
      </c>
      <c r="AF195" s="135" t="str">
        <f t="shared" si="86"/>
        <v/>
      </c>
      <c r="AG195" s="137" t="str">
        <f t="shared" si="87"/>
        <v/>
      </c>
      <c r="AH195" s="13" t="str">
        <f t="shared" si="88"/>
        <v/>
      </c>
      <c r="AI195" s="13" t="str">
        <f t="shared" si="89"/>
        <v/>
      </c>
      <c r="AJ195" s="13" t="str">
        <f t="shared" si="90"/>
        <v/>
      </c>
      <c r="AK195" s="13" t="str">
        <f t="shared" si="107"/>
        <v/>
      </c>
      <c r="AL195" s="13" t="str">
        <f t="shared" si="108"/>
        <v/>
      </c>
      <c r="AM195" t="str">
        <f>'CBB ESPN'!AM195</f>
        <v/>
      </c>
      <c r="AN195" t="str">
        <f>'CBB ESPN'!AK195</f>
        <v/>
      </c>
      <c r="AO195" t="str">
        <f>'CBB ESPN'!AL195</f>
        <v/>
      </c>
      <c r="AQ195" s="13" t="str">
        <f t="shared" si="91"/>
        <v/>
      </c>
      <c r="AR195" s="13" t="str">
        <f t="shared" si="92"/>
        <v/>
      </c>
      <c r="AS195" s="135" t="str">
        <f t="shared" si="93"/>
        <v/>
      </c>
      <c r="AT195" s="138" t="str">
        <f t="shared" si="94"/>
        <v/>
      </c>
      <c r="AU195" s="13" t="str">
        <f t="shared" si="95"/>
        <v/>
      </c>
      <c r="AV195" s="13" t="str">
        <f t="shared" si="96"/>
        <v/>
      </c>
      <c r="AW195" s="13" t="str">
        <f t="shared" si="97"/>
        <v/>
      </c>
      <c r="AX195" s="13" t="str">
        <f t="shared" si="109"/>
        <v/>
      </c>
      <c r="AY195" s="13" t="str">
        <f t="shared" si="110"/>
        <v/>
      </c>
      <c r="AZ195" t="str">
        <f>'CBB ESPN'!AU195</f>
        <v/>
      </c>
      <c r="BA195" t="str">
        <f>'CBB ESPN'!AS195</f>
        <v/>
      </c>
      <c r="BB195" t="str">
        <f>'CBB ESPN'!AT195</f>
        <v/>
      </c>
      <c r="BD195" s="13" t="str">
        <f t="shared" si="98"/>
        <v/>
      </c>
      <c r="BE195" s="13" t="str">
        <f t="shared" si="99"/>
        <v/>
      </c>
      <c r="BF195" s="135" t="str">
        <f t="shared" si="100"/>
        <v/>
      </c>
      <c r="BG195" s="138" t="str">
        <f t="shared" si="101"/>
        <v/>
      </c>
      <c r="BH195" s="13" t="str">
        <f t="shared" si="102"/>
        <v/>
      </c>
      <c r="BI195" s="13" t="str">
        <f t="shared" si="104"/>
        <v/>
      </c>
      <c r="BJ195" s="13" t="str">
        <f t="shared" si="103"/>
        <v/>
      </c>
      <c r="BK195" s="13" t="str">
        <f t="shared" si="80"/>
        <v/>
      </c>
      <c r="BL195" s="13" t="str">
        <f t="shared" si="111"/>
        <v/>
      </c>
      <c r="BM195" t="str">
        <f>'CBB ESPN'!BC195</f>
        <v/>
      </c>
      <c r="BN195" t="str">
        <f>'CBB ESPN'!BA195</f>
        <v/>
      </c>
      <c r="BO195" t="str">
        <f>'CBB ESPN'!BB195</f>
        <v/>
      </c>
    </row>
    <row r="196" spans="1:67">
      <c r="A196" t="str">
        <f>'CBB ESPN'!M196</f>
        <v>Montana</v>
      </c>
      <c r="B196" t="s">
        <v>650</v>
      </c>
      <c r="C196">
        <v>274</v>
      </c>
      <c r="E196">
        <f>IF(ISERROR(INDEX($B$4:$B$999,MATCH('CBB ESPN'!S195,'CBB Games'!$A$4:$A$999,0)))*1=1,"",INDEX('CBB Games'!$B$4:$B$999,MATCH('CBB ESPN'!S195,'CBB Games'!$A$4:$A$999,0)))</f>
        <v>0</v>
      </c>
      <c r="F196">
        <f>IF(ISERROR(INDEX($B$4:$B$999,MATCH('CBB ESPN'!T195,'CBB Games'!$A$4:$A$999,0)))*1=1,"",INDEX('CBB Games'!$B$4:$B$999,MATCH('CBB ESPN'!T195,'CBB Games'!$A$4:$A$999,0)))</f>
        <v>0</v>
      </c>
      <c r="G196" t="s">
        <v>62</v>
      </c>
      <c r="H196">
        <f>IF(ISERROR(INDEX($C$4:$C$999,MATCH('CBB ESPN'!S195,'CBB Games'!$A$4:$A$999,0)))*1=1,"",INDEX('CBB Games'!$C$4:$C$999,MATCH('CBB ESPN'!S195,'CBB Games'!$A$4:$A$999,0)))</f>
        <v>0</v>
      </c>
      <c r="I196">
        <f>IF(ISERROR(INDEX($C$4:$C$999,MATCH('CBB ESPN'!T195,'CBB Games'!$A$4:$A$999,0)))*1=1,"",INDEX('CBB Games'!$C$4:$C$999,MATCH('CBB ESPN'!T195,'CBB Games'!$A$4:$A$999,0)))</f>
        <v>0</v>
      </c>
      <c r="K196">
        <f>IF('CBB ESPN'!$AA195="Flip",'CBB Games'!F196,'CBB Games'!E196)</f>
        <v>0</v>
      </c>
      <c r="L196">
        <f>IF('CBB ESPN'!$AA195="Flip",'CBB Games'!E196,'CBB Games'!F196)</f>
        <v>0</v>
      </c>
      <c r="N196">
        <f>IF('CBB ESPN'!$AA195="Flip",'CBB Games'!I196,'CBB Games'!H196)</f>
        <v>0</v>
      </c>
      <c r="O196">
        <f>IF('CBB ESPN'!$AA195="Flip",'CBB Games'!H196,'CBB Games'!I196)</f>
        <v>0</v>
      </c>
      <c r="Q196" t="str">
        <f t="shared" si="82"/>
        <v>0 v 0</v>
      </c>
      <c r="S196" t="str">
        <f t="shared" si="83"/>
        <v>0 v 0</v>
      </c>
      <c r="T196" s="13" t="s">
        <v>62</v>
      </c>
      <c r="V196" s="136" t="str">
        <f>IF(ISNUMBER(SEARCH('CBB Games'!$V$3,'CBB ESPN'!Y195)),"InPlay","")</f>
        <v/>
      </c>
      <c r="W196" s="13" t="str">
        <f>IF($V196="","",'CBB ESPN'!Z195)</f>
        <v/>
      </c>
      <c r="X196" s="135" t="str">
        <f>IF('CBB ESPN'!$Y195="Y",'CBB ESPN'!U195,"")</f>
        <v/>
      </c>
      <c r="Y196" s="137" t="str">
        <f>IF('CBB ESPN'!$Y195="Y",'CBB Games'!Q196,"")</f>
        <v/>
      </c>
      <c r="Z196" s="13" t="str">
        <f t="shared" si="105"/>
        <v/>
      </c>
      <c r="AA196" s="13" t="str">
        <f>IF('CBB ESPN'!$Y195="Y",'CBB Games'!S196,"")</f>
        <v/>
      </c>
      <c r="AB196" s="13" t="str">
        <f t="shared" si="106"/>
        <v/>
      </c>
      <c r="AD196" s="13" t="str">
        <f t="shared" si="84"/>
        <v/>
      </c>
      <c r="AE196" s="13" t="str">
        <f t="shared" si="85"/>
        <v/>
      </c>
      <c r="AF196" s="135" t="str">
        <f t="shared" si="86"/>
        <v/>
      </c>
      <c r="AG196" s="137" t="str">
        <f t="shared" si="87"/>
        <v/>
      </c>
      <c r="AH196" s="13" t="str">
        <f t="shared" si="88"/>
        <v/>
      </c>
      <c r="AI196" s="13" t="str">
        <f t="shared" si="89"/>
        <v/>
      </c>
      <c r="AJ196" s="13" t="str">
        <f t="shared" si="90"/>
        <v/>
      </c>
      <c r="AK196" s="13" t="str">
        <f t="shared" ref="AK196:AK200" si="112">IF(AL196="DO NOT MAP", "DO NOT MAP", $AJ196)</f>
        <v/>
      </c>
      <c r="AL196" s="13" t="str">
        <f t="shared" ref="AL196:AL200" si="113">IF(OR(AM196="Played In NJ", AN196="Team NJ", AO196="Team NJ"), "DO NOT MAP","")</f>
        <v/>
      </c>
      <c r="AM196" t="str">
        <f>'CBB ESPN'!AM196</f>
        <v/>
      </c>
      <c r="AN196" t="str">
        <f>'CBB ESPN'!AK196</f>
        <v/>
      </c>
      <c r="AO196" t="str">
        <f>'CBB ESPN'!AL196</f>
        <v/>
      </c>
      <c r="AQ196" s="13" t="str">
        <f t="shared" si="91"/>
        <v/>
      </c>
      <c r="AR196" s="13" t="str">
        <f t="shared" si="92"/>
        <v/>
      </c>
      <c r="AS196" s="135" t="str">
        <f t="shared" si="93"/>
        <v/>
      </c>
      <c r="AT196" s="138" t="str">
        <f t="shared" si="94"/>
        <v/>
      </c>
      <c r="AU196" s="13" t="str">
        <f t="shared" si="95"/>
        <v/>
      </c>
      <c r="AV196" s="13" t="str">
        <f t="shared" si="96"/>
        <v/>
      </c>
      <c r="AW196" s="13" t="str">
        <f t="shared" si="97"/>
        <v/>
      </c>
      <c r="AX196" s="13" t="str">
        <f t="shared" ref="AX196:AX200" si="114">IF(AY196="DO NOT MAP", "DO NOT MAP", $AJ196)</f>
        <v/>
      </c>
      <c r="AY196" s="13" t="str">
        <f t="shared" ref="AY196:AY200" si="115">IF(OR(AZ196="Played In IL", BA196="Team IL", BB196="Team IL"), "DO NOT MAP","")</f>
        <v/>
      </c>
      <c r="AZ196" t="str">
        <f>'CBB ESPN'!AU196</f>
        <v/>
      </c>
      <c r="BA196" t="str">
        <f>'CBB ESPN'!AS196</f>
        <v/>
      </c>
      <c r="BB196" t="str">
        <f>'CBB ESPN'!AT196</f>
        <v/>
      </c>
      <c r="BD196" s="13" t="str">
        <f t="shared" si="98"/>
        <v/>
      </c>
      <c r="BE196" s="13" t="str">
        <f t="shared" si="99"/>
        <v/>
      </c>
      <c r="BF196" s="135" t="str">
        <f t="shared" si="100"/>
        <v/>
      </c>
      <c r="BG196" s="138" t="str">
        <f t="shared" si="101"/>
        <v/>
      </c>
      <c r="BH196" s="13" t="str">
        <f t="shared" si="102"/>
        <v/>
      </c>
      <c r="BI196" s="13" t="str">
        <f t="shared" si="104"/>
        <v/>
      </c>
      <c r="BJ196" s="13" t="str">
        <f t="shared" si="103"/>
        <v/>
      </c>
      <c r="BK196" s="13" t="str">
        <f t="shared" ref="BK196:BK200" si="116">IF(BL196="DO NOT MAP", "DO NOT MAP", $AJ196)</f>
        <v/>
      </c>
      <c r="BL196" s="13" t="str">
        <f t="shared" ref="BL196:BL200" si="117">IF(OR(BM196="Played In DC", BN196="Team DC", BO196="Team DC"), "DO NOT MAP","")</f>
        <v/>
      </c>
      <c r="BM196" t="str">
        <f>'CBB ESPN'!BC196</f>
        <v/>
      </c>
      <c r="BN196" t="str">
        <f>'CBB ESPN'!BA196</f>
        <v/>
      </c>
      <c r="BO196" t="str">
        <f>'CBB ESPN'!BB196</f>
        <v/>
      </c>
    </row>
    <row r="197" spans="1:67">
      <c r="A197" t="str">
        <f>'CBB ESPN'!M197</f>
        <v>Montana State</v>
      </c>
      <c r="B197" t="s">
        <v>605</v>
      </c>
      <c r="C197">
        <v>275</v>
      </c>
      <c r="E197">
        <f>IF(ISERROR(INDEX($B$4:$B$999,MATCH('CBB ESPN'!S196,'CBB Games'!$A$4:$A$999,0)))*1=1,"",INDEX('CBB Games'!$B$4:$B$999,MATCH('CBB ESPN'!S196,'CBB Games'!$A$4:$A$999,0)))</f>
        <v>0</v>
      </c>
      <c r="F197">
        <f>IF(ISERROR(INDEX($B$4:$B$999,MATCH('CBB ESPN'!T196,'CBB Games'!$A$4:$A$999,0)))*1=1,"",INDEX('CBB Games'!$B$4:$B$999,MATCH('CBB ESPN'!T196,'CBB Games'!$A$4:$A$999,0)))</f>
        <v>0</v>
      </c>
      <c r="G197" t="s">
        <v>62</v>
      </c>
      <c r="H197">
        <f>IF(ISERROR(INDEX($C$4:$C$999,MATCH('CBB ESPN'!S196,'CBB Games'!$A$4:$A$999,0)))*1=1,"",INDEX('CBB Games'!$C$4:$C$999,MATCH('CBB ESPN'!S196,'CBB Games'!$A$4:$A$999,0)))</f>
        <v>0</v>
      </c>
      <c r="I197">
        <f>IF(ISERROR(INDEX($C$4:$C$999,MATCH('CBB ESPN'!T196,'CBB Games'!$A$4:$A$999,0)))*1=1,"",INDEX('CBB Games'!$C$4:$C$999,MATCH('CBB ESPN'!T196,'CBB Games'!$A$4:$A$999,0)))</f>
        <v>0</v>
      </c>
      <c r="K197">
        <f>IF('CBB ESPN'!$AA196="Flip",'CBB Games'!F197,'CBB Games'!E197)</f>
        <v>0</v>
      </c>
      <c r="L197">
        <f>IF('CBB ESPN'!$AA196="Flip",'CBB Games'!E197,'CBB Games'!F197)</f>
        <v>0</v>
      </c>
      <c r="N197">
        <f>IF('CBB ESPN'!$AA196="Flip",'CBB Games'!I197,'CBB Games'!H197)</f>
        <v>0</v>
      </c>
      <c r="O197">
        <f>IF('CBB ESPN'!$AA196="Flip",'CBB Games'!H197,'CBB Games'!I197)</f>
        <v>0</v>
      </c>
      <c r="Q197" t="str">
        <f t="shared" ref="Q197:Q260" si="118">CONCATENATE(K197," ", G197, " ",L197)</f>
        <v>0 v 0</v>
      </c>
      <c r="S197" t="str">
        <f t="shared" ref="S197:S260" si="119">CONCATENATE(N197, " ", T197, " ",O197)</f>
        <v>0 v 0</v>
      </c>
      <c r="T197" s="13" t="s">
        <v>62</v>
      </c>
      <c r="V197" s="136" t="str">
        <f>IF(ISNUMBER(SEARCH('CBB Games'!$V$3,'CBB ESPN'!Y196)),"InPlay","")</f>
        <v/>
      </c>
      <c r="W197" s="13" t="str">
        <f>IF($V197="","",'CBB ESPN'!Z196)</f>
        <v/>
      </c>
      <c r="X197" s="135" t="str">
        <f>IF('CBB ESPN'!$Y196="Y",'CBB ESPN'!U196,"")</f>
        <v/>
      </c>
      <c r="Y197" s="137" t="str">
        <f>IF('CBB ESPN'!$Y196="Y",'CBB Games'!Q197,"")</f>
        <v/>
      </c>
      <c r="Z197" s="13" t="str">
        <f t="shared" si="105"/>
        <v/>
      </c>
      <c r="AA197" s="13" t="str">
        <f>IF('CBB ESPN'!$Y196="Y",'CBB Games'!S197,"")</f>
        <v/>
      </c>
      <c r="AB197" s="13" t="str">
        <f t="shared" si="106"/>
        <v/>
      </c>
      <c r="AD197" s="13" t="str">
        <f t="shared" ref="AD197:AD200" si="120">V197</f>
        <v/>
      </c>
      <c r="AE197" s="13" t="str">
        <f t="shared" ref="AE197:AE200" si="121">W197</f>
        <v/>
      </c>
      <c r="AF197" s="135" t="str">
        <f t="shared" ref="AF197:AF200" si="122">X197</f>
        <v/>
      </c>
      <c r="AG197" s="137" t="str">
        <f t="shared" ref="AG197:AG200" si="123">Y197</f>
        <v/>
      </c>
      <c r="AH197" s="13" t="str">
        <f t="shared" ref="AH197:AH200" si="124">Z197</f>
        <v/>
      </c>
      <c r="AI197" s="13" t="str">
        <f t="shared" ref="AI197:AI200" si="125">AA197</f>
        <v/>
      </c>
      <c r="AJ197" s="13" t="str">
        <f t="shared" ref="AJ197:AJ200" si="126">IF(AD197="","",$AJ$2)</f>
        <v/>
      </c>
      <c r="AK197" s="13" t="str">
        <f t="shared" si="112"/>
        <v/>
      </c>
      <c r="AL197" s="13" t="str">
        <f t="shared" si="113"/>
        <v/>
      </c>
      <c r="AM197" t="str">
        <f>'CBB ESPN'!AM197</f>
        <v/>
      </c>
      <c r="AN197" t="str">
        <f>'CBB ESPN'!AK197</f>
        <v/>
      </c>
      <c r="AO197" t="str">
        <f>'CBB ESPN'!AL197</f>
        <v/>
      </c>
      <c r="AQ197" s="13" t="str">
        <f t="shared" ref="AQ197:AQ200" si="127">V197</f>
        <v/>
      </c>
      <c r="AR197" s="13" t="str">
        <f t="shared" ref="AR197:AR200" si="128">W197</f>
        <v/>
      </c>
      <c r="AS197" s="135" t="str">
        <f t="shared" ref="AS197:AS200" si="129">X197</f>
        <v/>
      </c>
      <c r="AT197" s="138" t="str">
        <f t="shared" ref="AT197:AT200" si="130">Y197</f>
        <v/>
      </c>
      <c r="AU197" s="13" t="str">
        <f t="shared" ref="AU197:AU200" si="131">Z197</f>
        <v/>
      </c>
      <c r="AV197" s="13" t="str">
        <f t="shared" ref="AV197:AV200" si="132">AA197</f>
        <v/>
      </c>
      <c r="AW197" s="13" t="str">
        <f t="shared" ref="AW197:AW200" si="133">IF(AQ197="","",$AJ$2)</f>
        <v/>
      </c>
      <c r="AX197" s="13" t="str">
        <f t="shared" si="114"/>
        <v/>
      </c>
      <c r="AY197" s="13" t="str">
        <f t="shared" si="115"/>
        <v/>
      </c>
      <c r="AZ197" t="str">
        <f>'CBB ESPN'!AU197</f>
        <v/>
      </c>
      <c r="BA197" t="str">
        <f>'CBB ESPN'!AS197</f>
        <v/>
      </c>
      <c r="BB197" t="str">
        <f>'CBB ESPN'!AT197</f>
        <v/>
      </c>
      <c r="BD197" s="13" t="str">
        <f t="shared" ref="BD197:BD200" si="134">$V197</f>
        <v/>
      </c>
      <c r="BE197" s="13" t="str">
        <f t="shared" ref="BE197:BE200" si="135">$W197</f>
        <v/>
      </c>
      <c r="BF197" s="135" t="str">
        <f t="shared" ref="BF197:BF200" si="136">$X197</f>
        <v/>
      </c>
      <c r="BG197" s="138" t="str">
        <f t="shared" ref="BG197:BG200" si="137">$Y197</f>
        <v/>
      </c>
      <c r="BH197" s="13" t="str">
        <f t="shared" ref="BH197:BH200" si="138">$Z197</f>
        <v/>
      </c>
      <c r="BI197" s="13" t="str">
        <f t="shared" si="104"/>
        <v/>
      </c>
      <c r="BJ197" s="13" t="str">
        <f t="shared" ref="BJ197:BJ200" si="139">IF(BD197="","",$AJ$2)</f>
        <v/>
      </c>
      <c r="BK197" s="13" t="str">
        <f t="shared" si="116"/>
        <v/>
      </c>
      <c r="BL197" s="13" t="str">
        <f t="shared" si="117"/>
        <v/>
      </c>
      <c r="BM197" t="str">
        <f>'CBB ESPN'!BC197</f>
        <v/>
      </c>
      <c r="BN197" t="str">
        <f>'CBB ESPN'!BA197</f>
        <v/>
      </c>
      <c r="BO197" t="str">
        <f>'CBB ESPN'!BB197</f>
        <v/>
      </c>
    </row>
    <row r="198" spans="1:67">
      <c r="A198" t="str">
        <f>'CBB ESPN'!M198</f>
        <v>Morehead State</v>
      </c>
      <c r="B198" t="s">
        <v>683</v>
      </c>
      <c r="C198">
        <v>276</v>
      </c>
      <c r="E198">
        <f>IF(ISERROR(INDEX($B$4:$B$999,MATCH('CBB ESPN'!S197,'CBB Games'!$A$4:$A$999,0)))*1=1,"",INDEX('CBB Games'!$B$4:$B$999,MATCH('CBB ESPN'!S197,'CBB Games'!$A$4:$A$999,0)))</f>
        <v>0</v>
      </c>
      <c r="F198">
        <f>IF(ISERROR(INDEX($B$4:$B$999,MATCH('CBB ESPN'!T197,'CBB Games'!$A$4:$A$999,0)))*1=1,"",INDEX('CBB Games'!$B$4:$B$999,MATCH('CBB ESPN'!T197,'CBB Games'!$A$4:$A$999,0)))</f>
        <v>0</v>
      </c>
      <c r="G198" t="s">
        <v>62</v>
      </c>
      <c r="H198">
        <f>IF(ISERROR(INDEX($C$4:$C$999,MATCH('CBB ESPN'!S197,'CBB Games'!$A$4:$A$999,0)))*1=1,"",INDEX('CBB Games'!$C$4:$C$999,MATCH('CBB ESPN'!S197,'CBB Games'!$A$4:$A$999,0)))</f>
        <v>0</v>
      </c>
      <c r="I198">
        <f>IF(ISERROR(INDEX($C$4:$C$999,MATCH('CBB ESPN'!T197,'CBB Games'!$A$4:$A$999,0)))*1=1,"",INDEX('CBB Games'!$C$4:$C$999,MATCH('CBB ESPN'!T197,'CBB Games'!$A$4:$A$999,0)))</f>
        <v>0</v>
      </c>
      <c r="K198">
        <f>IF('CBB ESPN'!$AA197="Flip",'CBB Games'!F198,'CBB Games'!E198)</f>
        <v>0</v>
      </c>
      <c r="L198">
        <f>IF('CBB ESPN'!$AA197="Flip",'CBB Games'!E198,'CBB Games'!F198)</f>
        <v>0</v>
      </c>
      <c r="N198">
        <f>IF('CBB ESPN'!$AA197="Flip",'CBB Games'!I198,'CBB Games'!H198)</f>
        <v>0</v>
      </c>
      <c r="O198">
        <f>IF('CBB ESPN'!$AA197="Flip",'CBB Games'!H198,'CBB Games'!I198)</f>
        <v>0</v>
      </c>
      <c r="Q198" t="str">
        <f t="shared" si="118"/>
        <v>0 v 0</v>
      </c>
      <c r="S198" t="str">
        <f t="shared" si="119"/>
        <v>0 v 0</v>
      </c>
      <c r="T198" s="13" t="s">
        <v>62</v>
      </c>
      <c r="V198" s="136" t="str">
        <f>IF(ISNUMBER(SEARCH('CBB Games'!$V$3,'CBB ESPN'!Y197)),"InPlay","")</f>
        <v/>
      </c>
      <c r="W198" s="13" t="str">
        <f>IF($V198="","",'CBB ESPN'!Z197)</f>
        <v/>
      </c>
      <c r="X198" s="135" t="str">
        <f>IF('CBB ESPN'!$Y197="Y",'CBB ESPN'!U197,"")</f>
        <v/>
      </c>
      <c r="Y198" s="137" t="str">
        <f>IF('CBB ESPN'!$Y197="Y",'CBB Games'!Q198,"")</f>
        <v/>
      </c>
      <c r="Z198" s="13" t="str">
        <f t="shared" si="105"/>
        <v/>
      </c>
      <c r="AA198" s="13" t="str">
        <f>IF('CBB ESPN'!$Y197="Y",'CBB Games'!S198,"")</f>
        <v/>
      </c>
      <c r="AB198" s="13" t="str">
        <f t="shared" si="106"/>
        <v/>
      </c>
      <c r="AD198" s="13" t="str">
        <f t="shared" si="120"/>
        <v/>
      </c>
      <c r="AE198" s="13" t="str">
        <f t="shared" si="121"/>
        <v/>
      </c>
      <c r="AF198" s="135" t="str">
        <f t="shared" si="122"/>
        <v/>
      </c>
      <c r="AG198" s="137" t="str">
        <f t="shared" si="123"/>
        <v/>
      </c>
      <c r="AH198" s="13" t="str">
        <f t="shared" si="124"/>
        <v/>
      </c>
      <c r="AI198" s="13" t="str">
        <f t="shared" si="125"/>
        <v/>
      </c>
      <c r="AJ198" s="13" t="str">
        <f t="shared" si="126"/>
        <v/>
      </c>
      <c r="AK198" s="13" t="str">
        <f t="shared" si="112"/>
        <v/>
      </c>
      <c r="AL198" s="13" t="str">
        <f t="shared" si="113"/>
        <v/>
      </c>
      <c r="AM198" t="str">
        <f>'CBB ESPN'!AM198</f>
        <v/>
      </c>
      <c r="AN198" t="str">
        <f>'CBB ESPN'!AK198</f>
        <v/>
      </c>
      <c r="AO198" t="str">
        <f>'CBB ESPN'!AL198</f>
        <v/>
      </c>
      <c r="AQ198" s="13" t="str">
        <f t="shared" si="127"/>
        <v/>
      </c>
      <c r="AR198" s="13" t="str">
        <f t="shared" si="128"/>
        <v/>
      </c>
      <c r="AS198" s="135" t="str">
        <f t="shared" si="129"/>
        <v/>
      </c>
      <c r="AT198" s="138" t="str">
        <f t="shared" si="130"/>
        <v/>
      </c>
      <c r="AU198" s="13" t="str">
        <f t="shared" si="131"/>
        <v/>
      </c>
      <c r="AV198" s="13" t="str">
        <f t="shared" si="132"/>
        <v/>
      </c>
      <c r="AW198" s="13" t="str">
        <f t="shared" si="133"/>
        <v/>
      </c>
      <c r="AX198" s="13" t="str">
        <f t="shared" si="114"/>
        <v/>
      </c>
      <c r="AY198" s="13" t="str">
        <f t="shared" si="115"/>
        <v/>
      </c>
      <c r="AZ198" t="str">
        <f>'CBB ESPN'!AU198</f>
        <v/>
      </c>
      <c r="BA198" t="str">
        <f>'CBB ESPN'!AS198</f>
        <v/>
      </c>
      <c r="BB198" t="str">
        <f>'CBB ESPN'!AT198</f>
        <v/>
      </c>
      <c r="BD198" s="13" t="str">
        <f t="shared" si="134"/>
        <v/>
      </c>
      <c r="BE198" s="13" t="str">
        <f t="shared" si="135"/>
        <v/>
      </c>
      <c r="BF198" s="135" t="str">
        <f t="shared" si="136"/>
        <v/>
      </c>
      <c r="BG198" s="138" t="str">
        <f t="shared" si="137"/>
        <v/>
      </c>
      <c r="BH198" s="13" t="str">
        <f t="shared" si="138"/>
        <v/>
      </c>
      <c r="BI198" s="13" t="str">
        <f t="shared" ref="BI198:BI200" si="140">$AA198</f>
        <v/>
      </c>
      <c r="BJ198" s="13" t="str">
        <f t="shared" si="139"/>
        <v/>
      </c>
      <c r="BK198" s="13" t="str">
        <f t="shared" si="116"/>
        <v/>
      </c>
      <c r="BL198" s="13" t="str">
        <f t="shared" si="117"/>
        <v/>
      </c>
      <c r="BM198" t="str">
        <f>'CBB ESPN'!BC198</f>
        <v/>
      </c>
      <c r="BN198" t="str">
        <f>'CBB ESPN'!BA198</f>
        <v/>
      </c>
      <c r="BO198" t="str">
        <f>'CBB ESPN'!BB198</f>
        <v/>
      </c>
    </row>
    <row r="199" spans="1:67">
      <c r="A199" t="str">
        <f>'CBB ESPN'!M199</f>
        <v>Morgan St</v>
      </c>
      <c r="B199" t="s">
        <v>490</v>
      </c>
      <c r="C199">
        <v>277</v>
      </c>
      <c r="E199">
        <f>IF(ISERROR(INDEX($B$4:$B$999,MATCH('CBB ESPN'!S198,'CBB Games'!$A$4:$A$999,0)))*1=1,"",INDEX('CBB Games'!$B$4:$B$999,MATCH('CBB ESPN'!S198,'CBB Games'!$A$4:$A$999,0)))</f>
        <v>0</v>
      </c>
      <c r="F199">
        <f>IF(ISERROR(INDEX($B$4:$B$999,MATCH('CBB ESPN'!T198,'CBB Games'!$A$4:$A$999,0)))*1=1,"",INDEX('CBB Games'!$B$4:$B$999,MATCH('CBB ESPN'!T198,'CBB Games'!$A$4:$A$999,0)))</f>
        <v>0</v>
      </c>
      <c r="G199" t="s">
        <v>62</v>
      </c>
      <c r="H199">
        <f>IF(ISERROR(INDEX($C$4:$C$999,MATCH('CBB ESPN'!S198,'CBB Games'!$A$4:$A$999,0)))*1=1,"",INDEX('CBB Games'!$C$4:$C$999,MATCH('CBB ESPN'!S198,'CBB Games'!$A$4:$A$999,0)))</f>
        <v>0</v>
      </c>
      <c r="I199">
        <f>IF(ISERROR(INDEX($C$4:$C$999,MATCH('CBB ESPN'!T198,'CBB Games'!$A$4:$A$999,0)))*1=1,"",INDEX('CBB Games'!$C$4:$C$999,MATCH('CBB ESPN'!T198,'CBB Games'!$A$4:$A$999,0)))</f>
        <v>0</v>
      </c>
      <c r="K199">
        <f>IF('CBB ESPN'!$AA198="Flip",'CBB Games'!F199,'CBB Games'!E199)</f>
        <v>0</v>
      </c>
      <c r="L199">
        <f>IF('CBB ESPN'!$AA198="Flip",'CBB Games'!E199,'CBB Games'!F199)</f>
        <v>0</v>
      </c>
      <c r="N199">
        <f>IF('CBB ESPN'!$AA198="Flip",'CBB Games'!I199,'CBB Games'!H199)</f>
        <v>0</v>
      </c>
      <c r="O199">
        <f>IF('CBB ESPN'!$AA198="Flip",'CBB Games'!H199,'CBB Games'!I199)</f>
        <v>0</v>
      </c>
      <c r="Q199" t="str">
        <f t="shared" si="118"/>
        <v>0 v 0</v>
      </c>
      <c r="S199" t="str">
        <f t="shared" si="119"/>
        <v>0 v 0</v>
      </c>
      <c r="T199" s="13" t="s">
        <v>62</v>
      </c>
      <c r="V199" s="136" t="str">
        <f>IF(ISNUMBER(SEARCH('CBB Games'!$V$3,'CBB ESPN'!Y198)),"InPlay","")</f>
        <v/>
      </c>
      <c r="W199" s="13" t="str">
        <f>IF($V199="","",'CBB ESPN'!Z198)</f>
        <v/>
      </c>
      <c r="X199" s="135" t="str">
        <f>IF('CBB ESPN'!$Y198="Y",'CBB ESPN'!U198,"")</f>
        <v/>
      </c>
      <c r="Y199" s="137" t="str">
        <f>IF('CBB ESPN'!$Y198="Y",'CBB Games'!Q199,"")</f>
        <v/>
      </c>
      <c r="Z199" s="13" t="str">
        <f t="shared" si="105"/>
        <v/>
      </c>
      <c r="AA199" s="13" t="str">
        <f>IF('CBB ESPN'!$Y198="Y",'CBB Games'!S199,"")</f>
        <v/>
      </c>
      <c r="AB199" s="13" t="str">
        <f t="shared" si="106"/>
        <v/>
      </c>
      <c r="AD199" s="13" t="str">
        <f t="shared" si="120"/>
        <v/>
      </c>
      <c r="AE199" s="13" t="str">
        <f t="shared" si="121"/>
        <v/>
      </c>
      <c r="AF199" s="135" t="str">
        <f t="shared" si="122"/>
        <v/>
      </c>
      <c r="AG199" s="137" t="str">
        <f t="shared" si="123"/>
        <v/>
      </c>
      <c r="AH199" s="13" t="str">
        <f t="shared" si="124"/>
        <v/>
      </c>
      <c r="AI199" s="13" t="str">
        <f t="shared" si="125"/>
        <v/>
      </c>
      <c r="AJ199" s="13" t="str">
        <f t="shared" si="126"/>
        <v/>
      </c>
      <c r="AK199" s="13" t="str">
        <f t="shared" si="112"/>
        <v/>
      </c>
      <c r="AL199" s="13" t="str">
        <f t="shared" si="113"/>
        <v/>
      </c>
      <c r="AM199" t="str">
        <f>'CBB ESPN'!AM199</f>
        <v/>
      </c>
      <c r="AN199" t="str">
        <f>'CBB ESPN'!AK199</f>
        <v/>
      </c>
      <c r="AO199" t="str">
        <f>'CBB ESPN'!AL199</f>
        <v/>
      </c>
      <c r="AQ199" s="13" t="str">
        <f t="shared" si="127"/>
        <v/>
      </c>
      <c r="AR199" s="13" t="str">
        <f t="shared" si="128"/>
        <v/>
      </c>
      <c r="AS199" s="135" t="str">
        <f t="shared" si="129"/>
        <v/>
      </c>
      <c r="AT199" s="138" t="str">
        <f t="shared" si="130"/>
        <v/>
      </c>
      <c r="AU199" s="13" t="str">
        <f t="shared" si="131"/>
        <v/>
      </c>
      <c r="AV199" s="13" t="str">
        <f t="shared" si="132"/>
        <v/>
      </c>
      <c r="AW199" s="13" t="str">
        <f t="shared" si="133"/>
        <v/>
      </c>
      <c r="AX199" s="13" t="str">
        <f t="shared" si="114"/>
        <v/>
      </c>
      <c r="AY199" s="13" t="str">
        <f t="shared" si="115"/>
        <v/>
      </c>
      <c r="AZ199" t="str">
        <f>'CBB ESPN'!AU199</f>
        <v/>
      </c>
      <c r="BA199" t="str">
        <f>'CBB ESPN'!AS199</f>
        <v/>
      </c>
      <c r="BB199" t="str">
        <f>'CBB ESPN'!AT199</f>
        <v/>
      </c>
      <c r="BD199" s="13" t="str">
        <f t="shared" si="134"/>
        <v/>
      </c>
      <c r="BE199" s="13" t="str">
        <f t="shared" si="135"/>
        <v/>
      </c>
      <c r="BF199" s="135" t="str">
        <f t="shared" si="136"/>
        <v/>
      </c>
      <c r="BG199" s="138" t="str">
        <f t="shared" si="137"/>
        <v/>
      </c>
      <c r="BH199" s="13" t="str">
        <f t="shared" si="138"/>
        <v/>
      </c>
      <c r="BI199" s="13" t="str">
        <f t="shared" si="140"/>
        <v/>
      </c>
      <c r="BJ199" s="13" t="str">
        <f t="shared" si="139"/>
        <v/>
      </c>
      <c r="BK199" s="13" t="str">
        <f t="shared" si="116"/>
        <v/>
      </c>
      <c r="BL199" s="13" t="str">
        <f t="shared" si="117"/>
        <v/>
      </c>
      <c r="BM199" t="str">
        <f>'CBB ESPN'!BC199</f>
        <v/>
      </c>
      <c r="BN199" t="str">
        <f>'CBB ESPN'!BA199</f>
        <v/>
      </c>
      <c r="BO199" t="str">
        <f>'CBB ESPN'!BB199</f>
        <v/>
      </c>
    </row>
    <row r="200" spans="1:67">
      <c r="A200" t="str">
        <f>'CBB ESPN'!M200</f>
        <v>Mount St. Mary's</v>
      </c>
      <c r="B200" t="s">
        <v>738</v>
      </c>
      <c r="C200">
        <v>278</v>
      </c>
      <c r="E200">
        <f>IF(ISERROR(INDEX($B$4:$B$999,MATCH('CBB ESPN'!S199,'CBB Games'!$A$4:$A$999,0)))*1=1,"",INDEX('CBB Games'!$B$4:$B$999,MATCH('CBB ESPN'!S199,'CBB Games'!$A$4:$A$999,0)))</f>
        <v>0</v>
      </c>
      <c r="F200">
        <f>IF(ISERROR(INDEX($B$4:$B$999,MATCH('CBB ESPN'!T199,'CBB Games'!$A$4:$A$999,0)))*1=1,"",INDEX('CBB Games'!$B$4:$B$999,MATCH('CBB ESPN'!T199,'CBB Games'!$A$4:$A$999,0)))</f>
        <v>0</v>
      </c>
      <c r="G200" t="s">
        <v>62</v>
      </c>
      <c r="H200">
        <f>IF(ISERROR(INDEX($C$4:$C$999,MATCH('CBB ESPN'!S199,'CBB Games'!$A$4:$A$999,0)))*1=1,"",INDEX('CBB Games'!$C$4:$C$999,MATCH('CBB ESPN'!S199,'CBB Games'!$A$4:$A$999,0)))</f>
        <v>0</v>
      </c>
      <c r="I200">
        <f>IF(ISERROR(INDEX($C$4:$C$999,MATCH('CBB ESPN'!T199,'CBB Games'!$A$4:$A$999,0)))*1=1,"",INDEX('CBB Games'!$C$4:$C$999,MATCH('CBB ESPN'!T199,'CBB Games'!$A$4:$A$999,0)))</f>
        <v>0</v>
      </c>
      <c r="K200">
        <f>IF('CBB ESPN'!$AA199="Flip",'CBB Games'!F200,'CBB Games'!E200)</f>
        <v>0</v>
      </c>
      <c r="L200">
        <f>IF('CBB ESPN'!$AA199="Flip",'CBB Games'!E200,'CBB Games'!F200)</f>
        <v>0</v>
      </c>
      <c r="N200">
        <f>IF('CBB ESPN'!$AA199="Flip",'CBB Games'!I200,'CBB Games'!H200)</f>
        <v>0</v>
      </c>
      <c r="O200">
        <f>IF('CBB ESPN'!$AA199="Flip",'CBB Games'!H200,'CBB Games'!I200)</f>
        <v>0</v>
      </c>
      <c r="Q200" t="str">
        <f t="shared" si="118"/>
        <v>0 v 0</v>
      </c>
      <c r="S200" t="str">
        <f t="shared" si="119"/>
        <v>0 v 0</v>
      </c>
      <c r="T200" s="13" t="s">
        <v>62</v>
      </c>
      <c r="V200" s="136" t="str">
        <f>IF(ISNUMBER(SEARCH('CBB Games'!$V$3,'CBB ESPN'!Y199)),"InPlay","")</f>
        <v/>
      </c>
      <c r="W200" s="13" t="str">
        <f>IF($V200="","",'CBB ESPN'!Z199)</f>
        <v/>
      </c>
      <c r="X200" s="135" t="str">
        <f>IF('CBB ESPN'!$Y199="Y",'CBB ESPN'!U199,"")</f>
        <v/>
      </c>
      <c r="Y200" s="137" t="str">
        <f>IF('CBB ESPN'!$Y199="Y",'CBB Games'!Q200,"")</f>
        <v/>
      </c>
      <c r="Z200" s="13" t="str">
        <f t="shared" si="105"/>
        <v/>
      </c>
      <c r="AA200" s="13" t="str">
        <f>IF('CBB ESPN'!$Y199="Y",'CBB Games'!S200,"")</f>
        <v/>
      </c>
      <c r="AB200" s="13" t="str">
        <f t="shared" si="106"/>
        <v/>
      </c>
      <c r="AD200" s="13" t="str">
        <f t="shared" si="120"/>
        <v/>
      </c>
      <c r="AE200" s="13" t="str">
        <f t="shared" si="121"/>
        <v/>
      </c>
      <c r="AF200" s="135" t="str">
        <f t="shared" si="122"/>
        <v/>
      </c>
      <c r="AG200" s="137" t="str">
        <f t="shared" si="123"/>
        <v/>
      </c>
      <c r="AH200" s="13" t="str">
        <f t="shared" si="124"/>
        <v/>
      </c>
      <c r="AI200" s="13" t="str">
        <f t="shared" si="125"/>
        <v/>
      </c>
      <c r="AJ200" s="13" t="str">
        <f t="shared" si="126"/>
        <v/>
      </c>
      <c r="AK200" s="13" t="str">
        <f t="shared" si="112"/>
        <v/>
      </c>
      <c r="AL200" s="13" t="str">
        <f t="shared" si="113"/>
        <v/>
      </c>
      <c r="AM200" t="str">
        <f>'CBB ESPN'!AM200</f>
        <v/>
      </c>
      <c r="AN200" t="str">
        <f>'CBB ESPN'!AK200</f>
        <v/>
      </c>
      <c r="AO200" t="str">
        <f>'CBB ESPN'!AL200</f>
        <v/>
      </c>
      <c r="AQ200" s="13" t="str">
        <f t="shared" si="127"/>
        <v/>
      </c>
      <c r="AR200" s="13" t="str">
        <f t="shared" si="128"/>
        <v/>
      </c>
      <c r="AS200" s="135" t="str">
        <f t="shared" si="129"/>
        <v/>
      </c>
      <c r="AT200" s="138" t="str">
        <f t="shared" si="130"/>
        <v/>
      </c>
      <c r="AU200" s="13" t="str">
        <f t="shared" si="131"/>
        <v/>
      </c>
      <c r="AV200" s="13" t="str">
        <f t="shared" si="132"/>
        <v/>
      </c>
      <c r="AW200" s="13" t="str">
        <f t="shared" si="133"/>
        <v/>
      </c>
      <c r="AX200" s="13" t="str">
        <f t="shared" si="114"/>
        <v/>
      </c>
      <c r="AY200" s="13" t="str">
        <f t="shared" si="115"/>
        <v/>
      </c>
      <c r="AZ200" t="str">
        <f>'CBB ESPN'!AU200</f>
        <v/>
      </c>
      <c r="BA200" t="str">
        <f>'CBB ESPN'!AS200</f>
        <v/>
      </c>
      <c r="BB200" t="str">
        <f>'CBB ESPN'!AT200</f>
        <v/>
      </c>
      <c r="BD200" s="13" t="str">
        <f t="shared" si="134"/>
        <v/>
      </c>
      <c r="BE200" s="13" t="str">
        <f t="shared" si="135"/>
        <v/>
      </c>
      <c r="BF200" s="135" t="str">
        <f t="shared" si="136"/>
        <v/>
      </c>
      <c r="BG200" s="138" t="str">
        <f t="shared" si="137"/>
        <v/>
      </c>
      <c r="BH200" s="13" t="str">
        <f t="shared" si="138"/>
        <v/>
      </c>
      <c r="BI200" s="13" t="str">
        <f t="shared" si="140"/>
        <v/>
      </c>
      <c r="BJ200" s="13" t="str">
        <f t="shared" si="139"/>
        <v/>
      </c>
      <c r="BK200" s="13" t="str">
        <f t="shared" si="116"/>
        <v/>
      </c>
      <c r="BL200" s="13" t="str">
        <f t="shared" si="117"/>
        <v/>
      </c>
      <c r="BM200" t="str">
        <f>'CBB ESPN'!BC200</f>
        <v/>
      </c>
      <c r="BN200" t="str">
        <f>'CBB ESPN'!BA200</f>
        <v/>
      </c>
      <c r="BO200" t="str">
        <f>'CBB ESPN'!BB200</f>
        <v/>
      </c>
    </row>
    <row r="201" spans="1:67">
      <c r="A201" t="str">
        <f>'CBB ESPN'!M201</f>
        <v>Murray State</v>
      </c>
      <c r="B201" t="s">
        <v>482</v>
      </c>
      <c r="C201">
        <v>279</v>
      </c>
      <c r="E201">
        <f>IF(ISERROR(INDEX($B$4:$B$999,MATCH('CBB ESPN'!S200,'CBB Games'!$A$4:$A$999,0)))*1=1,"",INDEX('CBB Games'!$B$4:$B$999,MATCH('CBB ESPN'!S200,'CBB Games'!$A$4:$A$999,0)))</f>
        <v>0</v>
      </c>
      <c r="F201">
        <f>IF(ISERROR(INDEX($B$4:$B$999,MATCH('CBB ESPN'!T200,'CBB Games'!$A$4:$A$999,0)))*1=1,"",INDEX('CBB Games'!$B$4:$B$999,MATCH('CBB ESPN'!T200,'CBB Games'!$A$4:$A$999,0)))</f>
        <v>0</v>
      </c>
      <c r="G201" t="s">
        <v>62</v>
      </c>
      <c r="H201">
        <f>IF(ISERROR(INDEX($C$4:$C$999,MATCH('CBB ESPN'!S200,'CBB Games'!$A$4:$A$999,0)))*1=1,"",INDEX('CBB Games'!$C$4:$C$999,MATCH('CBB ESPN'!S200,'CBB Games'!$A$4:$A$999,0)))</f>
        <v>0</v>
      </c>
      <c r="I201">
        <f>IF(ISERROR(INDEX($C$4:$C$999,MATCH('CBB ESPN'!T200,'CBB Games'!$A$4:$A$999,0)))*1=1,"",INDEX('CBB Games'!$C$4:$C$999,MATCH('CBB ESPN'!T200,'CBB Games'!$A$4:$A$999,0)))</f>
        <v>0</v>
      </c>
      <c r="K201">
        <f>IF('CBB ESPN'!$AA200="Flip",'CBB Games'!F201,'CBB Games'!E201)</f>
        <v>0</v>
      </c>
      <c r="L201">
        <f>IF('CBB ESPN'!$AA200="Flip",'CBB Games'!E201,'CBB Games'!F201)</f>
        <v>0</v>
      </c>
      <c r="N201">
        <f>IF('CBB ESPN'!$AA200="Flip",'CBB Games'!I201,'CBB Games'!H201)</f>
        <v>0</v>
      </c>
      <c r="O201">
        <f>IF('CBB ESPN'!$AA200="Flip",'CBB Games'!H201,'CBB Games'!I201)</f>
        <v>0</v>
      </c>
      <c r="Q201" t="str">
        <f t="shared" si="118"/>
        <v>0 v 0</v>
      </c>
      <c r="S201" t="str">
        <f t="shared" si="119"/>
        <v>0 v 0</v>
      </c>
      <c r="T201" s="13" t="s">
        <v>62</v>
      </c>
      <c r="V201" s="134" t="str">
        <f>IF(ISNUMBER(SEARCH('CBB Games'!$V$3,'CBB ESPN'!Y200)),"InPlay","")</f>
        <v/>
      </c>
      <c r="X201" s="135" t="str">
        <f>IF('CBB ESPN'!$Y200="Y",'CBB ESPN'!U200,"")</f>
        <v/>
      </c>
      <c r="Y201" s="137" t="str">
        <f>IF('CBB ESPN'!$Y200="Y",'CBB Games'!Q201,"")</f>
        <v/>
      </c>
      <c r="AA201" s="13" t="str">
        <f>IF('CBB ESPN'!$Y200="Y",'CBB Games'!S201,"")</f>
        <v/>
      </c>
    </row>
    <row r="202" spans="1:67">
      <c r="A202" t="str">
        <f>'CBB ESPN'!M202</f>
        <v>Navy</v>
      </c>
      <c r="B202" t="s">
        <v>287</v>
      </c>
      <c r="C202">
        <v>300</v>
      </c>
      <c r="E202">
        <f>IF(ISERROR(INDEX($B$4:$B$999,MATCH('CBB ESPN'!S201,'CBB Games'!$A$4:$A$999,0)))*1=1,"",INDEX('CBB Games'!$B$4:$B$999,MATCH('CBB ESPN'!S201,'CBB Games'!$A$4:$A$999,0)))</f>
        <v>0</v>
      </c>
      <c r="F202">
        <f>IF(ISERROR(INDEX($B$4:$B$999,MATCH('CBB ESPN'!T201,'CBB Games'!$A$4:$A$999,0)))*1=1,"",INDEX('CBB Games'!$B$4:$B$999,MATCH('CBB ESPN'!T201,'CBB Games'!$A$4:$A$999,0)))</f>
        <v>0</v>
      </c>
      <c r="G202" t="s">
        <v>62</v>
      </c>
      <c r="H202">
        <f>IF(ISERROR(INDEX($C$4:$C$999,MATCH('CBB ESPN'!S201,'CBB Games'!$A$4:$A$999,0)))*1=1,"",INDEX('CBB Games'!$C$4:$C$999,MATCH('CBB ESPN'!S201,'CBB Games'!$A$4:$A$999,0)))</f>
        <v>0</v>
      </c>
      <c r="I202">
        <f>IF(ISERROR(INDEX($C$4:$C$999,MATCH('CBB ESPN'!T201,'CBB Games'!$A$4:$A$999,0)))*1=1,"",INDEX('CBB Games'!$C$4:$C$999,MATCH('CBB ESPN'!T201,'CBB Games'!$A$4:$A$999,0)))</f>
        <v>0</v>
      </c>
      <c r="K202">
        <f>IF('CBB ESPN'!$AA201="Flip",'CBB Games'!F202,'CBB Games'!E202)</f>
        <v>0</v>
      </c>
      <c r="L202">
        <f>IF('CBB ESPN'!$AA201="Flip",'CBB Games'!E202,'CBB Games'!F202)</f>
        <v>0</v>
      </c>
      <c r="N202">
        <f>IF('CBB ESPN'!$AA201="Flip",'CBB Games'!I202,'CBB Games'!H202)</f>
        <v>0</v>
      </c>
      <c r="O202">
        <f>IF('CBB ESPN'!$AA201="Flip",'CBB Games'!H202,'CBB Games'!I202)</f>
        <v>0</v>
      </c>
      <c r="Q202" t="str">
        <f t="shared" si="118"/>
        <v>0 v 0</v>
      </c>
      <c r="S202" t="str">
        <f t="shared" si="119"/>
        <v>0 v 0</v>
      </c>
      <c r="T202" s="13" t="s">
        <v>62</v>
      </c>
      <c r="V202" s="134" t="str">
        <f>IF(ISNUMBER(SEARCH('CBB Games'!$V$3,'CBB ESPN'!Y201)),"InPlay","")</f>
        <v/>
      </c>
      <c r="X202" s="135" t="str">
        <f>IF('CBB ESPN'!$Y201="Y",'CBB ESPN'!U201,"")</f>
        <v/>
      </c>
      <c r="Y202" s="137" t="str">
        <f>IF('CBB ESPN'!$Y201="Y",'CBB Games'!Q202,"")</f>
        <v/>
      </c>
      <c r="AA202" s="13" t="str">
        <f>IF('CBB ESPN'!$Y201="Y",'CBB Games'!S202,"")</f>
        <v/>
      </c>
    </row>
    <row r="203" spans="1:67">
      <c r="A203" t="str">
        <f>'CBB ESPN'!M203</f>
        <v>North Carolina Central</v>
      </c>
      <c r="B203" t="s">
        <v>1047</v>
      </c>
      <c r="C203">
        <v>317</v>
      </c>
      <c r="E203">
        <f>IF(ISERROR(INDEX($B$4:$B$999,MATCH('CBB ESPN'!S202,'CBB Games'!$A$4:$A$999,0)))*1=1,"",INDEX('CBB Games'!$B$4:$B$999,MATCH('CBB ESPN'!S202,'CBB Games'!$A$4:$A$999,0)))</f>
        <v>0</v>
      </c>
      <c r="F203">
        <f>IF(ISERROR(INDEX($B$4:$B$999,MATCH('CBB ESPN'!T202,'CBB Games'!$A$4:$A$999,0)))*1=1,"",INDEX('CBB Games'!$B$4:$B$999,MATCH('CBB ESPN'!T202,'CBB Games'!$A$4:$A$999,0)))</f>
        <v>0</v>
      </c>
      <c r="G203" t="s">
        <v>62</v>
      </c>
      <c r="H203">
        <f>IF(ISERROR(INDEX($C$4:$C$999,MATCH('CBB ESPN'!S202,'CBB Games'!$A$4:$A$999,0)))*1=1,"",INDEX('CBB Games'!$C$4:$C$999,MATCH('CBB ESPN'!S202,'CBB Games'!$A$4:$A$999,0)))</f>
        <v>0</v>
      </c>
      <c r="I203">
        <f>IF(ISERROR(INDEX($C$4:$C$999,MATCH('CBB ESPN'!T202,'CBB Games'!$A$4:$A$999,0)))*1=1,"",INDEX('CBB Games'!$C$4:$C$999,MATCH('CBB ESPN'!T202,'CBB Games'!$A$4:$A$999,0)))</f>
        <v>0</v>
      </c>
      <c r="K203">
        <f>IF('CBB ESPN'!$AA202="Flip",'CBB Games'!F203,'CBB Games'!E203)</f>
        <v>0</v>
      </c>
      <c r="L203">
        <f>IF('CBB ESPN'!$AA202="Flip",'CBB Games'!E203,'CBB Games'!F203)</f>
        <v>0</v>
      </c>
      <c r="N203">
        <f>IF('CBB ESPN'!$AA202="Flip",'CBB Games'!I203,'CBB Games'!H203)</f>
        <v>0</v>
      </c>
      <c r="O203">
        <f>IF('CBB ESPN'!$AA202="Flip",'CBB Games'!H203,'CBB Games'!I203)</f>
        <v>0</v>
      </c>
      <c r="Q203" t="str">
        <f t="shared" si="118"/>
        <v>0 v 0</v>
      </c>
      <c r="S203" t="str">
        <f t="shared" si="119"/>
        <v>0 v 0</v>
      </c>
      <c r="T203" s="13" t="s">
        <v>62</v>
      </c>
      <c r="V203" s="134" t="str">
        <f>IF(ISNUMBER(SEARCH('CBB Games'!$V$3,'CBB ESPN'!Y202)),"InPlay","")</f>
        <v/>
      </c>
      <c r="X203" s="135" t="str">
        <f>IF('CBB ESPN'!$Y202="Y",'CBB ESPN'!U202,"")</f>
        <v/>
      </c>
      <c r="Y203" s="137" t="str">
        <f>IF('CBB ESPN'!$Y202="Y",'CBB Games'!Q203,"")</f>
        <v/>
      </c>
      <c r="AA203" s="13" t="str">
        <f>IF('CBB ESPN'!$Y202="Y",'CBB Games'!S203,"")</f>
        <v/>
      </c>
    </row>
    <row r="204" spans="1:67">
      <c r="A204" t="str">
        <f>'CBB ESPN'!M204</f>
        <v>Nebraska</v>
      </c>
      <c r="B204" t="s">
        <v>288</v>
      </c>
      <c r="C204">
        <v>304</v>
      </c>
      <c r="E204">
        <f>IF(ISERROR(INDEX($B$4:$B$999,MATCH('CBB ESPN'!S203,'CBB Games'!$A$4:$A$999,0)))*1=1,"",INDEX('CBB Games'!$B$4:$B$999,MATCH('CBB ESPN'!S203,'CBB Games'!$A$4:$A$999,0)))</f>
        <v>0</v>
      </c>
      <c r="F204">
        <f>IF(ISERROR(INDEX($B$4:$B$999,MATCH('CBB ESPN'!T203,'CBB Games'!$A$4:$A$999,0)))*1=1,"",INDEX('CBB Games'!$B$4:$B$999,MATCH('CBB ESPN'!T203,'CBB Games'!$A$4:$A$999,0)))</f>
        <v>0</v>
      </c>
      <c r="G204" t="s">
        <v>62</v>
      </c>
      <c r="H204">
        <f>IF(ISERROR(INDEX($C$4:$C$999,MATCH('CBB ESPN'!S203,'CBB Games'!$A$4:$A$999,0)))*1=1,"",INDEX('CBB Games'!$C$4:$C$999,MATCH('CBB ESPN'!S203,'CBB Games'!$A$4:$A$999,0)))</f>
        <v>0</v>
      </c>
      <c r="I204">
        <f>IF(ISERROR(INDEX($C$4:$C$999,MATCH('CBB ESPN'!T203,'CBB Games'!$A$4:$A$999,0)))*1=1,"",INDEX('CBB Games'!$C$4:$C$999,MATCH('CBB ESPN'!T203,'CBB Games'!$A$4:$A$999,0)))</f>
        <v>0</v>
      </c>
      <c r="K204">
        <f>IF('CBB ESPN'!$AA203="Flip",'CBB Games'!F204,'CBB Games'!E204)</f>
        <v>0</v>
      </c>
      <c r="L204">
        <f>IF('CBB ESPN'!$AA203="Flip",'CBB Games'!E204,'CBB Games'!F204)</f>
        <v>0</v>
      </c>
      <c r="N204">
        <f>IF('CBB ESPN'!$AA203="Flip",'CBB Games'!I204,'CBB Games'!H204)</f>
        <v>0</v>
      </c>
      <c r="O204">
        <f>IF('CBB ESPN'!$AA203="Flip",'CBB Games'!H204,'CBB Games'!I204)</f>
        <v>0</v>
      </c>
      <c r="Q204" t="str">
        <f t="shared" si="118"/>
        <v>0 v 0</v>
      </c>
      <c r="S204" t="str">
        <f t="shared" si="119"/>
        <v>0 v 0</v>
      </c>
      <c r="T204" s="13" t="s">
        <v>62</v>
      </c>
      <c r="V204" s="134" t="str">
        <f>IF(ISNUMBER(SEARCH('CBB Games'!$V$3,'CBB ESPN'!Y203)),"InPlay","")</f>
        <v/>
      </c>
      <c r="X204" s="135" t="str">
        <f>IF('CBB ESPN'!$Y203="Y",'CBB ESPN'!U203,"")</f>
        <v/>
      </c>
      <c r="Y204" s="137" t="str">
        <f>IF('CBB ESPN'!$Y203="Y",'CBB Games'!Q204,"")</f>
        <v/>
      </c>
      <c r="AA204" s="13" t="str">
        <f>IF('CBB ESPN'!$Y203="Y",'CBB Games'!S204,"")</f>
        <v/>
      </c>
    </row>
    <row r="205" spans="1:67">
      <c r="A205" t="str">
        <f>'CBB ESPN'!M205</f>
        <v>Omaha</v>
      </c>
      <c r="B205" t="s">
        <v>724</v>
      </c>
      <c r="C205">
        <v>290</v>
      </c>
      <c r="E205">
        <f>IF(ISERROR(INDEX($B$4:$B$999,MATCH('CBB ESPN'!S204,'CBB Games'!$A$4:$A$999,0)))*1=1,"",INDEX('CBB Games'!$B$4:$B$999,MATCH('CBB ESPN'!S204,'CBB Games'!$A$4:$A$999,0)))</f>
        <v>0</v>
      </c>
      <c r="F205">
        <f>IF(ISERROR(INDEX($B$4:$B$999,MATCH('CBB ESPN'!T204,'CBB Games'!$A$4:$A$999,0)))*1=1,"",INDEX('CBB Games'!$B$4:$B$999,MATCH('CBB ESPN'!T204,'CBB Games'!$A$4:$A$999,0)))</f>
        <v>0</v>
      </c>
      <c r="G205" t="s">
        <v>62</v>
      </c>
      <c r="H205">
        <f>IF(ISERROR(INDEX($C$4:$C$999,MATCH('CBB ESPN'!S204,'CBB Games'!$A$4:$A$999,0)))*1=1,"",INDEX('CBB Games'!$C$4:$C$999,MATCH('CBB ESPN'!S204,'CBB Games'!$A$4:$A$999,0)))</f>
        <v>0</v>
      </c>
      <c r="I205">
        <f>IF(ISERROR(INDEX($C$4:$C$999,MATCH('CBB ESPN'!T204,'CBB Games'!$A$4:$A$999,0)))*1=1,"",INDEX('CBB Games'!$C$4:$C$999,MATCH('CBB ESPN'!T204,'CBB Games'!$A$4:$A$999,0)))</f>
        <v>0</v>
      </c>
      <c r="K205">
        <f>IF('CBB ESPN'!$AA204="Flip",'CBB Games'!F205,'CBB Games'!E205)</f>
        <v>0</v>
      </c>
      <c r="L205">
        <f>IF('CBB ESPN'!$AA204="Flip",'CBB Games'!E205,'CBB Games'!F205)</f>
        <v>0</v>
      </c>
      <c r="N205">
        <f>IF('CBB ESPN'!$AA204="Flip",'CBB Games'!I205,'CBB Games'!H205)</f>
        <v>0</v>
      </c>
      <c r="O205">
        <f>IF('CBB ESPN'!$AA204="Flip",'CBB Games'!H205,'CBB Games'!I205)</f>
        <v>0</v>
      </c>
      <c r="Q205" t="str">
        <f t="shared" si="118"/>
        <v>0 v 0</v>
      </c>
      <c r="S205" t="str">
        <f t="shared" si="119"/>
        <v>0 v 0</v>
      </c>
      <c r="T205" s="13" t="s">
        <v>62</v>
      </c>
      <c r="V205" s="134" t="str">
        <f>IF(ISNUMBER(SEARCH('CBB Games'!$V$3,'CBB ESPN'!Y204)),"InPlay","")</f>
        <v/>
      </c>
      <c r="X205" s="135" t="str">
        <f>IF('CBB ESPN'!$Y204="Y",'CBB ESPN'!U204,"")</f>
        <v/>
      </c>
      <c r="Y205" s="137" t="str">
        <f>IF('CBB ESPN'!$Y204="Y",'CBB Games'!Q205,"")</f>
        <v/>
      </c>
      <c r="AA205" s="13" t="str">
        <f>IF('CBB ESPN'!$Y204="Y",'CBB Games'!S205,"")</f>
        <v/>
      </c>
    </row>
    <row r="206" spans="1:67">
      <c r="A206" t="str">
        <f>'CBB ESPN'!M206</f>
        <v>Nevada</v>
      </c>
      <c r="B206" t="s">
        <v>289</v>
      </c>
      <c r="C206">
        <v>305</v>
      </c>
      <c r="E206">
        <f>IF(ISERROR(INDEX($B$4:$B$999,MATCH('CBB ESPN'!S205,'CBB Games'!$A$4:$A$999,0)))*1=1,"",INDEX('CBB Games'!$B$4:$B$999,MATCH('CBB ESPN'!S205,'CBB Games'!$A$4:$A$999,0)))</f>
        <v>0</v>
      </c>
      <c r="F206">
        <f>IF(ISERROR(INDEX($B$4:$B$999,MATCH('CBB ESPN'!T205,'CBB Games'!$A$4:$A$999,0)))*1=1,"",INDEX('CBB Games'!$B$4:$B$999,MATCH('CBB ESPN'!T205,'CBB Games'!$A$4:$A$999,0)))</f>
        <v>0</v>
      </c>
      <c r="G206" t="s">
        <v>62</v>
      </c>
      <c r="H206">
        <f>IF(ISERROR(INDEX($C$4:$C$999,MATCH('CBB ESPN'!S205,'CBB Games'!$A$4:$A$999,0)))*1=1,"",INDEX('CBB Games'!$C$4:$C$999,MATCH('CBB ESPN'!S205,'CBB Games'!$A$4:$A$999,0)))</f>
        <v>0</v>
      </c>
      <c r="I206">
        <f>IF(ISERROR(INDEX($C$4:$C$999,MATCH('CBB ESPN'!T205,'CBB Games'!$A$4:$A$999,0)))*1=1,"",INDEX('CBB Games'!$C$4:$C$999,MATCH('CBB ESPN'!T205,'CBB Games'!$A$4:$A$999,0)))</f>
        <v>0</v>
      </c>
      <c r="K206">
        <f>IF('CBB ESPN'!$AA205="Flip",'CBB Games'!F206,'CBB Games'!E206)</f>
        <v>0</v>
      </c>
      <c r="L206">
        <f>IF('CBB ESPN'!$AA205="Flip",'CBB Games'!E206,'CBB Games'!F206)</f>
        <v>0</v>
      </c>
      <c r="N206">
        <f>IF('CBB ESPN'!$AA205="Flip",'CBB Games'!I206,'CBB Games'!H206)</f>
        <v>0</v>
      </c>
      <c r="O206">
        <f>IF('CBB ESPN'!$AA205="Flip",'CBB Games'!H206,'CBB Games'!I206)</f>
        <v>0</v>
      </c>
      <c r="Q206" t="str">
        <f t="shared" si="118"/>
        <v>0 v 0</v>
      </c>
      <c r="S206" t="str">
        <f t="shared" si="119"/>
        <v>0 v 0</v>
      </c>
      <c r="T206" s="13" t="s">
        <v>62</v>
      </c>
      <c r="V206" s="134" t="str">
        <f>IF(ISNUMBER(SEARCH('CBB Games'!$V$3,'CBB ESPN'!Y205)),"InPlay","")</f>
        <v/>
      </c>
      <c r="X206" s="135" t="str">
        <f>IF('CBB ESPN'!$Y205="Y",'CBB ESPN'!U205,"")</f>
        <v/>
      </c>
      <c r="Y206" s="137" t="str">
        <f>IF('CBB ESPN'!$Y205="Y",'CBB Games'!Q206,"")</f>
        <v/>
      </c>
      <c r="AA206" s="13" t="str">
        <f>IF('CBB ESPN'!$Y205="Y",'CBB Games'!S206,"")</f>
        <v/>
      </c>
    </row>
    <row r="207" spans="1:67">
      <c r="A207" t="str">
        <f>'CBB ESPN'!M207</f>
        <v>New Hampshire</v>
      </c>
      <c r="B207" t="s">
        <v>855</v>
      </c>
      <c r="C207">
        <v>297</v>
      </c>
      <c r="E207">
        <f>IF(ISERROR(INDEX($B$4:$B$999,MATCH('CBB ESPN'!S206,'CBB Games'!$A$4:$A$999,0)))*1=1,"",INDEX('CBB Games'!$B$4:$B$999,MATCH('CBB ESPN'!S206,'CBB Games'!$A$4:$A$999,0)))</f>
        <v>0</v>
      </c>
      <c r="F207">
        <f>IF(ISERROR(INDEX($B$4:$B$999,MATCH('CBB ESPN'!T206,'CBB Games'!$A$4:$A$999,0)))*1=1,"",INDEX('CBB Games'!$B$4:$B$999,MATCH('CBB ESPN'!T206,'CBB Games'!$A$4:$A$999,0)))</f>
        <v>0</v>
      </c>
      <c r="G207" t="s">
        <v>62</v>
      </c>
      <c r="H207">
        <f>IF(ISERROR(INDEX($C$4:$C$999,MATCH('CBB ESPN'!S206,'CBB Games'!$A$4:$A$999,0)))*1=1,"",INDEX('CBB Games'!$C$4:$C$999,MATCH('CBB ESPN'!S206,'CBB Games'!$A$4:$A$999,0)))</f>
        <v>0</v>
      </c>
      <c r="I207">
        <f>IF(ISERROR(INDEX($C$4:$C$999,MATCH('CBB ESPN'!T206,'CBB Games'!$A$4:$A$999,0)))*1=1,"",INDEX('CBB Games'!$C$4:$C$999,MATCH('CBB ESPN'!T206,'CBB Games'!$A$4:$A$999,0)))</f>
        <v>0</v>
      </c>
      <c r="K207">
        <f>IF('CBB ESPN'!$AA206="Flip",'CBB Games'!F207,'CBB Games'!E207)</f>
        <v>0</v>
      </c>
      <c r="L207">
        <f>IF('CBB ESPN'!$AA206="Flip",'CBB Games'!E207,'CBB Games'!F207)</f>
        <v>0</v>
      </c>
      <c r="N207">
        <f>IF('CBB ESPN'!$AA206="Flip",'CBB Games'!I207,'CBB Games'!H207)</f>
        <v>0</v>
      </c>
      <c r="O207">
        <f>IF('CBB ESPN'!$AA206="Flip",'CBB Games'!H207,'CBB Games'!I207)</f>
        <v>0</v>
      </c>
      <c r="Q207" t="str">
        <f t="shared" si="118"/>
        <v>0 v 0</v>
      </c>
      <c r="S207" t="str">
        <f t="shared" si="119"/>
        <v>0 v 0</v>
      </c>
      <c r="T207" s="13" t="s">
        <v>62</v>
      </c>
      <c r="V207" s="134" t="str">
        <f>IF(ISNUMBER(SEARCH('CBB Games'!$V$3,'CBB ESPN'!Y206)),"InPlay","")</f>
        <v/>
      </c>
      <c r="X207" s="135" t="str">
        <f>IF('CBB ESPN'!$Y206="Y",'CBB ESPN'!U206,"")</f>
        <v/>
      </c>
      <c r="Y207" s="137" t="str">
        <f>IF('CBB ESPN'!$Y206="Y",'CBB Games'!Q207,"")</f>
        <v/>
      </c>
      <c r="AA207" s="13" t="str">
        <f>IF('CBB ESPN'!$Y206="Y",'CBB Games'!S207,"")</f>
        <v/>
      </c>
    </row>
    <row r="208" spans="1:67">
      <c r="A208" t="str">
        <f>'CBB ESPN'!M208</f>
        <v>New Mexico</v>
      </c>
      <c r="B208" t="s">
        <v>291</v>
      </c>
      <c r="C208">
        <v>307</v>
      </c>
      <c r="E208">
        <f>IF(ISERROR(INDEX($B$4:$B$999,MATCH('CBB ESPN'!S207,'CBB Games'!$A$4:$A$999,0)))*1=1,"",INDEX('CBB Games'!$B$4:$B$999,MATCH('CBB ESPN'!S207,'CBB Games'!$A$4:$A$999,0)))</f>
        <v>0</v>
      </c>
      <c r="F208">
        <f>IF(ISERROR(INDEX($B$4:$B$999,MATCH('CBB ESPN'!T207,'CBB Games'!$A$4:$A$999,0)))*1=1,"",INDEX('CBB Games'!$B$4:$B$999,MATCH('CBB ESPN'!T207,'CBB Games'!$A$4:$A$999,0)))</f>
        <v>0</v>
      </c>
      <c r="G208" t="s">
        <v>62</v>
      </c>
      <c r="H208">
        <f>IF(ISERROR(INDEX($C$4:$C$999,MATCH('CBB ESPN'!S207,'CBB Games'!$A$4:$A$999,0)))*1=1,"",INDEX('CBB Games'!$C$4:$C$999,MATCH('CBB ESPN'!S207,'CBB Games'!$A$4:$A$999,0)))</f>
        <v>0</v>
      </c>
      <c r="I208">
        <f>IF(ISERROR(INDEX($C$4:$C$999,MATCH('CBB ESPN'!T207,'CBB Games'!$A$4:$A$999,0)))*1=1,"",INDEX('CBB Games'!$C$4:$C$999,MATCH('CBB ESPN'!T207,'CBB Games'!$A$4:$A$999,0)))</f>
        <v>0</v>
      </c>
      <c r="K208">
        <f>IF('CBB ESPN'!$AA207="Flip",'CBB Games'!F208,'CBB Games'!E208)</f>
        <v>0</v>
      </c>
      <c r="L208">
        <f>IF('CBB ESPN'!$AA207="Flip",'CBB Games'!E208,'CBB Games'!F208)</f>
        <v>0</v>
      </c>
      <c r="N208">
        <f>IF('CBB ESPN'!$AA207="Flip",'CBB Games'!I208,'CBB Games'!H208)</f>
        <v>0</v>
      </c>
      <c r="O208">
        <f>IF('CBB ESPN'!$AA207="Flip",'CBB Games'!H208,'CBB Games'!I208)</f>
        <v>0</v>
      </c>
      <c r="Q208" t="str">
        <f t="shared" si="118"/>
        <v>0 v 0</v>
      </c>
      <c r="S208" t="str">
        <f t="shared" si="119"/>
        <v>0 v 0</v>
      </c>
      <c r="T208" s="13" t="s">
        <v>62</v>
      </c>
      <c r="V208" s="134" t="str">
        <f>IF(ISNUMBER(SEARCH('CBB Games'!$V$3,'CBB ESPN'!Y207)),"InPlay","")</f>
        <v/>
      </c>
      <c r="X208" s="135" t="str">
        <f>IF('CBB ESPN'!$Y207="Y",'CBB ESPN'!U207,"")</f>
        <v/>
      </c>
      <c r="Y208" s="137" t="str">
        <f>IF('CBB ESPN'!$Y207="Y",'CBB Games'!Q208,"")</f>
        <v/>
      </c>
      <c r="AA208" s="13" t="str">
        <f>IF('CBB ESPN'!$Y207="Y",'CBB Games'!S208,"")</f>
        <v/>
      </c>
    </row>
    <row r="209" spans="1:27">
      <c r="A209" t="str">
        <f>'CBB ESPN'!M209</f>
        <v>New Orleans</v>
      </c>
      <c r="B209" t="s">
        <v>210</v>
      </c>
      <c r="C209">
        <v>308</v>
      </c>
      <c r="E209">
        <f>IF(ISERROR(INDEX($B$4:$B$999,MATCH('CBB ESPN'!S208,'CBB Games'!$A$4:$A$999,0)))*1=1,"",INDEX('CBB Games'!$B$4:$B$999,MATCH('CBB ESPN'!S208,'CBB Games'!$A$4:$A$999,0)))</f>
        <v>0</v>
      </c>
      <c r="F209">
        <f>IF(ISERROR(INDEX($B$4:$B$999,MATCH('CBB ESPN'!T208,'CBB Games'!$A$4:$A$999,0)))*1=1,"",INDEX('CBB Games'!$B$4:$B$999,MATCH('CBB ESPN'!T208,'CBB Games'!$A$4:$A$999,0)))</f>
        <v>0</v>
      </c>
      <c r="G209" t="s">
        <v>62</v>
      </c>
      <c r="H209">
        <f>IF(ISERROR(INDEX($C$4:$C$999,MATCH('CBB ESPN'!S208,'CBB Games'!$A$4:$A$999,0)))*1=1,"",INDEX('CBB Games'!$C$4:$C$999,MATCH('CBB ESPN'!S208,'CBB Games'!$A$4:$A$999,0)))</f>
        <v>0</v>
      </c>
      <c r="I209">
        <f>IF(ISERROR(INDEX($C$4:$C$999,MATCH('CBB ESPN'!T208,'CBB Games'!$A$4:$A$999,0)))*1=1,"",INDEX('CBB Games'!$C$4:$C$999,MATCH('CBB ESPN'!T208,'CBB Games'!$A$4:$A$999,0)))</f>
        <v>0</v>
      </c>
      <c r="K209">
        <f>IF('CBB ESPN'!$AA208="Flip",'CBB Games'!F209,'CBB Games'!E209)</f>
        <v>0</v>
      </c>
      <c r="L209">
        <f>IF('CBB ESPN'!$AA208="Flip",'CBB Games'!E209,'CBB Games'!F209)</f>
        <v>0</v>
      </c>
      <c r="N209">
        <f>IF('CBB ESPN'!$AA208="Flip",'CBB Games'!I209,'CBB Games'!H209)</f>
        <v>0</v>
      </c>
      <c r="O209">
        <f>IF('CBB ESPN'!$AA208="Flip",'CBB Games'!H209,'CBB Games'!I209)</f>
        <v>0</v>
      </c>
      <c r="Q209" t="str">
        <f t="shared" si="118"/>
        <v>0 v 0</v>
      </c>
      <c r="S209" t="str">
        <f t="shared" si="119"/>
        <v>0 v 0</v>
      </c>
      <c r="T209" s="13" t="s">
        <v>62</v>
      </c>
      <c r="V209" s="134" t="str">
        <f>IF(ISNUMBER(SEARCH('CBB Games'!$V$3,'CBB ESPN'!Y208)),"InPlay","")</f>
        <v/>
      </c>
      <c r="X209" s="135" t="str">
        <f>IF('CBB ESPN'!$Y208="Y",'CBB ESPN'!U208,"")</f>
        <v/>
      </c>
      <c r="Y209" s="137" t="str">
        <f>IF('CBB ESPN'!$Y208="Y",'CBB Games'!Q209,"")</f>
        <v/>
      </c>
      <c r="AA209" s="13" t="str">
        <f>IF('CBB ESPN'!$Y208="Y",'CBB Games'!S209,"")</f>
        <v/>
      </c>
    </row>
    <row r="210" spans="1:27">
      <c r="A210" t="str">
        <f>'CBB ESPN'!M210</f>
        <v>Niagara</v>
      </c>
      <c r="B210" t="s">
        <v>777</v>
      </c>
      <c r="C210">
        <v>309</v>
      </c>
      <c r="E210">
        <f>IF(ISERROR(INDEX($B$4:$B$999,MATCH('CBB ESPN'!S209,'CBB Games'!$A$4:$A$999,0)))*1=1,"",INDEX('CBB Games'!$B$4:$B$999,MATCH('CBB ESPN'!S209,'CBB Games'!$A$4:$A$999,0)))</f>
        <v>0</v>
      </c>
      <c r="F210">
        <f>IF(ISERROR(INDEX($B$4:$B$999,MATCH('CBB ESPN'!T209,'CBB Games'!$A$4:$A$999,0)))*1=1,"",INDEX('CBB Games'!$B$4:$B$999,MATCH('CBB ESPN'!T209,'CBB Games'!$A$4:$A$999,0)))</f>
        <v>0</v>
      </c>
      <c r="G210" t="s">
        <v>62</v>
      </c>
      <c r="H210">
        <f>IF(ISERROR(INDEX($C$4:$C$999,MATCH('CBB ESPN'!S209,'CBB Games'!$A$4:$A$999,0)))*1=1,"",INDEX('CBB Games'!$C$4:$C$999,MATCH('CBB ESPN'!S209,'CBB Games'!$A$4:$A$999,0)))</f>
        <v>0</v>
      </c>
      <c r="I210">
        <f>IF(ISERROR(INDEX($C$4:$C$999,MATCH('CBB ESPN'!T209,'CBB Games'!$A$4:$A$999,0)))*1=1,"",INDEX('CBB Games'!$C$4:$C$999,MATCH('CBB ESPN'!T209,'CBB Games'!$A$4:$A$999,0)))</f>
        <v>0</v>
      </c>
      <c r="K210">
        <f>IF('CBB ESPN'!$AA209="Flip",'CBB Games'!F210,'CBB Games'!E210)</f>
        <v>0</v>
      </c>
      <c r="L210">
        <f>IF('CBB ESPN'!$AA209="Flip",'CBB Games'!E210,'CBB Games'!F210)</f>
        <v>0</v>
      </c>
      <c r="N210">
        <f>IF('CBB ESPN'!$AA209="Flip",'CBB Games'!I210,'CBB Games'!H210)</f>
        <v>0</v>
      </c>
      <c r="O210">
        <f>IF('CBB ESPN'!$AA209="Flip",'CBB Games'!H210,'CBB Games'!I210)</f>
        <v>0</v>
      </c>
      <c r="Q210" t="str">
        <f t="shared" si="118"/>
        <v>0 v 0</v>
      </c>
      <c r="S210" t="str">
        <f t="shared" si="119"/>
        <v>0 v 0</v>
      </c>
      <c r="T210" s="13" t="s">
        <v>62</v>
      </c>
      <c r="V210" s="134" t="str">
        <f>IF(ISNUMBER(SEARCH('CBB Games'!$V$3,'CBB ESPN'!Y209)),"InPlay","")</f>
        <v/>
      </c>
      <c r="X210" s="135" t="str">
        <f>IF('CBB ESPN'!$Y209="Y",'CBB ESPN'!U209,"")</f>
        <v/>
      </c>
      <c r="Y210" s="137" t="str">
        <f>IF('CBB ESPN'!$Y209="Y",'CBB Games'!Q210,"")</f>
        <v/>
      </c>
      <c r="AA210" s="13" t="str">
        <f>IF('CBB ESPN'!$Y209="Y",'CBB Games'!S210,"")</f>
        <v/>
      </c>
    </row>
    <row r="211" spans="1:27">
      <c r="A211" t="str">
        <f>'CBB ESPN'!M211</f>
        <v>Nicholls</v>
      </c>
      <c r="B211" t="s">
        <v>851</v>
      </c>
      <c r="C211">
        <v>318</v>
      </c>
      <c r="E211">
        <f>IF(ISERROR(INDEX($B$4:$B$999,MATCH('CBB ESPN'!S210,'CBB Games'!$A$4:$A$999,0)))*1=1,"",INDEX('CBB Games'!$B$4:$B$999,MATCH('CBB ESPN'!S210,'CBB Games'!$A$4:$A$999,0)))</f>
        <v>0</v>
      </c>
      <c r="F211">
        <f>IF(ISERROR(INDEX($B$4:$B$999,MATCH('CBB ESPN'!T210,'CBB Games'!$A$4:$A$999,0)))*1=1,"",INDEX('CBB Games'!$B$4:$B$999,MATCH('CBB ESPN'!T210,'CBB Games'!$A$4:$A$999,0)))</f>
        <v>0</v>
      </c>
      <c r="G211" t="s">
        <v>62</v>
      </c>
      <c r="H211">
        <f>IF(ISERROR(INDEX($C$4:$C$999,MATCH('CBB ESPN'!S210,'CBB Games'!$A$4:$A$999,0)))*1=1,"",INDEX('CBB Games'!$C$4:$C$999,MATCH('CBB ESPN'!S210,'CBB Games'!$A$4:$A$999,0)))</f>
        <v>0</v>
      </c>
      <c r="I211">
        <f>IF(ISERROR(INDEX($C$4:$C$999,MATCH('CBB ESPN'!T210,'CBB Games'!$A$4:$A$999,0)))*1=1,"",INDEX('CBB Games'!$C$4:$C$999,MATCH('CBB ESPN'!T210,'CBB Games'!$A$4:$A$999,0)))</f>
        <v>0</v>
      </c>
      <c r="K211">
        <f>IF('CBB ESPN'!$AA210="Flip",'CBB Games'!F211,'CBB Games'!E211)</f>
        <v>0</v>
      </c>
      <c r="L211">
        <f>IF('CBB ESPN'!$AA210="Flip",'CBB Games'!E211,'CBB Games'!F211)</f>
        <v>0</v>
      </c>
      <c r="N211">
        <f>IF('CBB ESPN'!$AA210="Flip",'CBB Games'!I211,'CBB Games'!H211)</f>
        <v>0</v>
      </c>
      <c r="O211">
        <f>IF('CBB ESPN'!$AA210="Flip",'CBB Games'!H211,'CBB Games'!I211)</f>
        <v>0</v>
      </c>
      <c r="Q211" t="str">
        <f t="shared" si="118"/>
        <v>0 v 0</v>
      </c>
      <c r="S211" t="str">
        <f t="shared" si="119"/>
        <v>0 v 0</v>
      </c>
      <c r="T211" s="13" t="s">
        <v>62</v>
      </c>
      <c r="V211" s="134" t="str">
        <f>IF(ISNUMBER(SEARCH('CBB Games'!$V$3,'CBB ESPN'!Y210)),"InPlay","")</f>
        <v/>
      </c>
      <c r="X211" s="135" t="str">
        <f>IF('CBB ESPN'!$Y210="Y",'CBB ESPN'!U210,"")</f>
        <v/>
      </c>
      <c r="Y211" s="137" t="str">
        <f>IF('CBB ESPN'!$Y210="Y",'CBB Games'!Q211,"")</f>
        <v/>
      </c>
      <c r="AA211" s="13" t="str">
        <f>IF('CBB ESPN'!$Y210="Y",'CBB Games'!S211,"")</f>
        <v/>
      </c>
    </row>
    <row r="212" spans="1:27">
      <c r="A212" t="str">
        <f>'CBB ESPN'!M212</f>
        <v>NJIT</v>
      </c>
      <c r="B212" t="s">
        <v>1066</v>
      </c>
      <c r="C212">
        <v>533</v>
      </c>
      <c r="E212">
        <f>IF(ISERROR(INDEX($B$4:$B$999,MATCH('CBB ESPN'!S211,'CBB Games'!$A$4:$A$999,0)))*1=1,"",INDEX('CBB Games'!$B$4:$B$999,MATCH('CBB ESPN'!S211,'CBB Games'!$A$4:$A$999,0)))</f>
        <v>0</v>
      </c>
      <c r="F212">
        <f>IF(ISERROR(INDEX($B$4:$B$999,MATCH('CBB ESPN'!T211,'CBB Games'!$A$4:$A$999,0)))*1=1,"",INDEX('CBB Games'!$B$4:$B$999,MATCH('CBB ESPN'!T211,'CBB Games'!$A$4:$A$999,0)))</f>
        <v>0</v>
      </c>
      <c r="G212" t="s">
        <v>62</v>
      </c>
      <c r="H212">
        <f>IF(ISERROR(INDEX($C$4:$C$999,MATCH('CBB ESPN'!S211,'CBB Games'!$A$4:$A$999,0)))*1=1,"",INDEX('CBB Games'!$C$4:$C$999,MATCH('CBB ESPN'!S211,'CBB Games'!$A$4:$A$999,0)))</f>
        <v>0</v>
      </c>
      <c r="I212">
        <f>IF(ISERROR(INDEX($C$4:$C$999,MATCH('CBB ESPN'!T211,'CBB Games'!$A$4:$A$999,0)))*1=1,"",INDEX('CBB Games'!$C$4:$C$999,MATCH('CBB ESPN'!T211,'CBB Games'!$A$4:$A$999,0)))</f>
        <v>0</v>
      </c>
      <c r="K212">
        <f>IF('CBB ESPN'!$AA211="Flip",'CBB Games'!F212,'CBB Games'!E212)</f>
        <v>0</v>
      </c>
      <c r="L212">
        <f>IF('CBB ESPN'!$AA211="Flip",'CBB Games'!E212,'CBB Games'!F212)</f>
        <v>0</v>
      </c>
      <c r="N212">
        <f>IF('CBB ESPN'!$AA211="Flip",'CBB Games'!I212,'CBB Games'!H212)</f>
        <v>0</v>
      </c>
      <c r="O212">
        <f>IF('CBB ESPN'!$AA211="Flip",'CBB Games'!H212,'CBB Games'!I212)</f>
        <v>0</v>
      </c>
      <c r="Q212" t="str">
        <f t="shared" si="118"/>
        <v>0 v 0</v>
      </c>
      <c r="S212" t="str">
        <f t="shared" si="119"/>
        <v>0 v 0</v>
      </c>
      <c r="T212" s="13" t="s">
        <v>62</v>
      </c>
      <c r="V212" s="134" t="str">
        <f>IF(ISNUMBER(SEARCH('CBB Games'!$V$3,'CBB ESPN'!Y211)),"InPlay","")</f>
        <v/>
      </c>
      <c r="X212" s="135" t="str">
        <f>IF('CBB ESPN'!$Y211="Y",'CBB ESPN'!U211,"")</f>
        <v/>
      </c>
      <c r="Y212" s="137" t="str">
        <f>IF('CBB ESPN'!$Y211="Y",'CBB Games'!Q212,"")</f>
        <v/>
      </c>
      <c r="AA212" s="13" t="str">
        <f>IF('CBB ESPN'!$Y211="Y",'CBB Games'!S212,"")</f>
        <v/>
      </c>
    </row>
    <row r="213" spans="1:27">
      <c r="A213" t="str">
        <f>'CBB ESPN'!M213</f>
        <v>Norfolk St</v>
      </c>
      <c r="B213" t="s">
        <v>1116</v>
      </c>
      <c r="C213">
        <v>320</v>
      </c>
      <c r="E213">
        <f>IF(ISERROR(INDEX($B$4:$B$999,MATCH('CBB ESPN'!S212,'CBB Games'!$A$4:$A$999,0)))*1=1,"",INDEX('CBB Games'!$B$4:$B$999,MATCH('CBB ESPN'!S212,'CBB Games'!$A$4:$A$999,0)))</f>
        <v>0</v>
      </c>
      <c r="F213">
        <f>IF(ISERROR(INDEX($B$4:$B$999,MATCH('CBB ESPN'!T212,'CBB Games'!$A$4:$A$999,0)))*1=1,"",INDEX('CBB Games'!$B$4:$B$999,MATCH('CBB ESPN'!T212,'CBB Games'!$A$4:$A$999,0)))</f>
        <v>0</v>
      </c>
      <c r="G213" t="s">
        <v>62</v>
      </c>
      <c r="H213">
        <f>IF(ISERROR(INDEX($C$4:$C$999,MATCH('CBB ESPN'!S212,'CBB Games'!$A$4:$A$999,0)))*1=1,"",INDEX('CBB Games'!$C$4:$C$999,MATCH('CBB ESPN'!S212,'CBB Games'!$A$4:$A$999,0)))</f>
        <v>0</v>
      </c>
      <c r="I213">
        <f>IF(ISERROR(INDEX($C$4:$C$999,MATCH('CBB ESPN'!T212,'CBB Games'!$A$4:$A$999,0)))*1=1,"",INDEX('CBB Games'!$C$4:$C$999,MATCH('CBB ESPN'!T212,'CBB Games'!$A$4:$A$999,0)))</f>
        <v>0</v>
      </c>
      <c r="K213">
        <f>IF('CBB ESPN'!$AA212="Flip",'CBB Games'!F213,'CBB Games'!E213)</f>
        <v>0</v>
      </c>
      <c r="L213">
        <f>IF('CBB ESPN'!$AA212="Flip",'CBB Games'!E213,'CBB Games'!F213)</f>
        <v>0</v>
      </c>
      <c r="N213">
        <f>IF('CBB ESPN'!$AA212="Flip",'CBB Games'!I213,'CBB Games'!H213)</f>
        <v>0</v>
      </c>
      <c r="O213">
        <f>IF('CBB ESPN'!$AA212="Flip",'CBB Games'!H213,'CBB Games'!I213)</f>
        <v>0</v>
      </c>
      <c r="Q213" t="str">
        <f t="shared" si="118"/>
        <v>0 v 0</v>
      </c>
      <c r="S213" t="str">
        <f t="shared" si="119"/>
        <v>0 v 0</v>
      </c>
      <c r="T213" s="13" t="s">
        <v>62</v>
      </c>
      <c r="V213" s="134" t="str">
        <f>IF(ISNUMBER(SEARCH('CBB Games'!$V$3,'CBB ESPN'!Y212)),"InPlay","")</f>
        <v/>
      </c>
      <c r="X213" s="135" t="str">
        <f>IF('CBB ESPN'!$Y212="Y",'CBB ESPN'!U212,"")</f>
        <v/>
      </c>
      <c r="Y213" s="137" t="str">
        <f>IF('CBB ESPN'!$Y212="Y",'CBB Games'!Q213,"")</f>
        <v/>
      </c>
      <c r="AA213" s="13" t="str">
        <f>IF('CBB ESPN'!$Y212="Y",'CBB Games'!S213,"")</f>
        <v/>
      </c>
    </row>
    <row r="214" spans="1:27">
      <c r="A214" t="str">
        <f>'CBB ESPN'!M214</f>
        <v>North Alabama</v>
      </c>
      <c r="B214" t="s">
        <v>1165</v>
      </c>
      <c r="C214">
        <v>311</v>
      </c>
      <c r="E214">
        <f>IF(ISERROR(INDEX($B$4:$B$999,MATCH('CBB ESPN'!S213,'CBB Games'!$A$4:$A$999,0)))*1=1,"",INDEX('CBB Games'!$B$4:$B$999,MATCH('CBB ESPN'!S213,'CBB Games'!$A$4:$A$999,0)))</f>
        <v>0</v>
      </c>
      <c r="F214">
        <f>IF(ISERROR(INDEX($B$4:$B$999,MATCH('CBB ESPN'!T213,'CBB Games'!$A$4:$A$999,0)))*1=1,"",INDEX('CBB Games'!$B$4:$B$999,MATCH('CBB ESPN'!T213,'CBB Games'!$A$4:$A$999,0)))</f>
        <v>0</v>
      </c>
      <c r="G214" t="s">
        <v>62</v>
      </c>
      <c r="H214">
        <f>IF(ISERROR(INDEX($C$4:$C$999,MATCH('CBB ESPN'!S213,'CBB Games'!$A$4:$A$999,0)))*1=1,"",INDEX('CBB Games'!$C$4:$C$999,MATCH('CBB ESPN'!S213,'CBB Games'!$A$4:$A$999,0)))</f>
        <v>0</v>
      </c>
      <c r="I214">
        <f>IF(ISERROR(INDEX($C$4:$C$999,MATCH('CBB ESPN'!T213,'CBB Games'!$A$4:$A$999,0)))*1=1,"",INDEX('CBB Games'!$C$4:$C$999,MATCH('CBB ESPN'!T213,'CBB Games'!$A$4:$A$999,0)))</f>
        <v>0</v>
      </c>
      <c r="K214">
        <f>IF('CBB ESPN'!$AA213="Flip",'CBB Games'!F214,'CBB Games'!E214)</f>
        <v>0</v>
      </c>
      <c r="L214">
        <f>IF('CBB ESPN'!$AA213="Flip",'CBB Games'!E214,'CBB Games'!F214)</f>
        <v>0</v>
      </c>
      <c r="N214">
        <f>IF('CBB ESPN'!$AA213="Flip",'CBB Games'!I214,'CBB Games'!H214)</f>
        <v>0</v>
      </c>
      <c r="O214">
        <f>IF('CBB ESPN'!$AA213="Flip",'CBB Games'!H214,'CBB Games'!I214)</f>
        <v>0</v>
      </c>
      <c r="Q214" t="str">
        <f t="shared" si="118"/>
        <v>0 v 0</v>
      </c>
      <c r="S214" t="str">
        <f t="shared" si="119"/>
        <v>0 v 0</v>
      </c>
      <c r="T214" s="13" t="s">
        <v>62</v>
      </c>
      <c r="V214" s="134" t="str">
        <f>IF(ISNUMBER(SEARCH('CBB Games'!$V$3,'CBB ESPN'!Y213)),"InPlay","")</f>
        <v/>
      </c>
      <c r="X214" s="135" t="str">
        <f>IF('CBB ESPN'!$Y213="Y",'CBB ESPN'!U213,"")</f>
        <v/>
      </c>
      <c r="Y214" s="137" t="str">
        <f>IF('CBB ESPN'!$Y213="Y",'CBB Games'!Q214,"")</f>
        <v/>
      </c>
      <c r="AA214" s="13" t="str">
        <f>IF('CBB ESPN'!$Y213="Y",'CBB Games'!S214,"")</f>
        <v/>
      </c>
    </row>
    <row r="215" spans="1:27">
      <c r="A215" t="str">
        <f>'CBB ESPN'!M215</f>
        <v>North Carolina</v>
      </c>
      <c r="B215" t="s">
        <v>292</v>
      </c>
      <c r="C215">
        <v>295</v>
      </c>
      <c r="E215">
        <f>IF(ISERROR(INDEX($B$4:$B$999,MATCH('CBB ESPN'!S214,'CBB Games'!$A$4:$A$999,0)))*1=1,"",INDEX('CBB Games'!$B$4:$B$999,MATCH('CBB ESPN'!S214,'CBB Games'!$A$4:$A$999,0)))</f>
        <v>0</v>
      </c>
      <c r="F215">
        <f>IF(ISERROR(INDEX($B$4:$B$999,MATCH('CBB ESPN'!T214,'CBB Games'!$A$4:$A$999,0)))*1=1,"",INDEX('CBB Games'!$B$4:$B$999,MATCH('CBB ESPN'!T214,'CBB Games'!$A$4:$A$999,0)))</f>
        <v>0</v>
      </c>
      <c r="G215" t="s">
        <v>62</v>
      </c>
      <c r="H215">
        <f>IF(ISERROR(INDEX($C$4:$C$999,MATCH('CBB ESPN'!S214,'CBB Games'!$A$4:$A$999,0)))*1=1,"",INDEX('CBB Games'!$C$4:$C$999,MATCH('CBB ESPN'!S214,'CBB Games'!$A$4:$A$999,0)))</f>
        <v>0</v>
      </c>
      <c r="I215">
        <f>IF(ISERROR(INDEX($C$4:$C$999,MATCH('CBB ESPN'!T214,'CBB Games'!$A$4:$A$999,0)))*1=1,"",INDEX('CBB Games'!$C$4:$C$999,MATCH('CBB ESPN'!T214,'CBB Games'!$A$4:$A$999,0)))</f>
        <v>0</v>
      </c>
      <c r="K215">
        <f>IF('CBB ESPN'!$AA214="Flip",'CBB Games'!F215,'CBB Games'!E215)</f>
        <v>0</v>
      </c>
      <c r="L215">
        <f>IF('CBB ESPN'!$AA214="Flip",'CBB Games'!E215,'CBB Games'!F215)</f>
        <v>0</v>
      </c>
      <c r="N215">
        <f>IF('CBB ESPN'!$AA214="Flip",'CBB Games'!I215,'CBB Games'!H215)</f>
        <v>0</v>
      </c>
      <c r="O215">
        <f>IF('CBB ESPN'!$AA214="Flip",'CBB Games'!H215,'CBB Games'!I215)</f>
        <v>0</v>
      </c>
      <c r="Q215" t="str">
        <f t="shared" si="118"/>
        <v>0 v 0</v>
      </c>
      <c r="S215" t="str">
        <f t="shared" si="119"/>
        <v>0 v 0</v>
      </c>
      <c r="T215" s="13" t="s">
        <v>62</v>
      </c>
      <c r="V215" s="134" t="str">
        <f>IF(ISNUMBER(SEARCH('CBB Games'!$V$3,'CBB ESPN'!Y214)),"InPlay","")</f>
        <v/>
      </c>
      <c r="X215" s="135" t="str">
        <f>IF('CBB ESPN'!$Y214="Y",'CBB ESPN'!U214,"")</f>
        <v/>
      </c>
      <c r="Y215" s="137" t="str">
        <f>IF('CBB ESPN'!$Y214="Y",'CBB Games'!Q215,"")</f>
        <v/>
      </c>
      <c r="AA215" s="13" t="str">
        <f>IF('CBB ESPN'!$Y214="Y",'CBB Games'!S215,"")</f>
        <v/>
      </c>
    </row>
    <row r="216" spans="1:27">
      <c r="A216" t="str">
        <f>'CBB ESPN'!M216</f>
        <v>North Carolina A&amp;T</v>
      </c>
      <c r="B216" t="s">
        <v>1230</v>
      </c>
      <c r="C216">
        <v>292</v>
      </c>
      <c r="E216">
        <f>IF(ISERROR(INDEX($B$4:$B$999,MATCH('CBB ESPN'!S215,'CBB Games'!$A$4:$A$999,0)))*1=1,"",INDEX('CBB Games'!$B$4:$B$999,MATCH('CBB ESPN'!S215,'CBB Games'!$A$4:$A$999,0)))</f>
        <v>0</v>
      </c>
      <c r="F216">
        <f>IF(ISERROR(INDEX($B$4:$B$999,MATCH('CBB ESPN'!T215,'CBB Games'!$A$4:$A$999,0)))*1=1,"",INDEX('CBB Games'!$B$4:$B$999,MATCH('CBB ESPN'!T215,'CBB Games'!$A$4:$A$999,0)))</f>
        <v>0</v>
      </c>
      <c r="G216" t="s">
        <v>62</v>
      </c>
      <c r="H216">
        <f>IF(ISERROR(INDEX($C$4:$C$999,MATCH('CBB ESPN'!S215,'CBB Games'!$A$4:$A$999,0)))*1=1,"",INDEX('CBB Games'!$C$4:$C$999,MATCH('CBB ESPN'!S215,'CBB Games'!$A$4:$A$999,0)))</f>
        <v>0</v>
      </c>
      <c r="I216">
        <f>IF(ISERROR(INDEX($C$4:$C$999,MATCH('CBB ESPN'!T215,'CBB Games'!$A$4:$A$999,0)))*1=1,"",INDEX('CBB Games'!$C$4:$C$999,MATCH('CBB ESPN'!T215,'CBB Games'!$A$4:$A$999,0)))</f>
        <v>0</v>
      </c>
      <c r="K216">
        <f>IF('CBB ESPN'!$AA215="Flip",'CBB Games'!F216,'CBB Games'!E216)</f>
        <v>0</v>
      </c>
      <c r="L216">
        <f>IF('CBB ESPN'!$AA215="Flip",'CBB Games'!E216,'CBB Games'!F216)</f>
        <v>0</v>
      </c>
      <c r="N216">
        <f>IF('CBB ESPN'!$AA215="Flip",'CBB Games'!I216,'CBB Games'!H216)</f>
        <v>0</v>
      </c>
      <c r="O216">
        <f>IF('CBB ESPN'!$AA215="Flip",'CBB Games'!H216,'CBB Games'!I216)</f>
        <v>0</v>
      </c>
      <c r="Q216" t="str">
        <f t="shared" si="118"/>
        <v>0 v 0</v>
      </c>
      <c r="S216" t="str">
        <f t="shared" si="119"/>
        <v>0 v 0</v>
      </c>
      <c r="T216" s="13" t="s">
        <v>62</v>
      </c>
      <c r="V216" s="134" t="str">
        <f>IF(ISNUMBER(SEARCH('CBB Games'!$V$3,'CBB ESPN'!Y215)),"InPlay","")</f>
        <v/>
      </c>
      <c r="X216" s="135" t="str">
        <f>IF('CBB ESPN'!$Y215="Y",'CBB ESPN'!U215,"")</f>
        <v/>
      </c>
      <c r="Y216" s="137" t="str">
        <f>IF('CBB ESPN'!$Y215="Y",'CBB Games'!Q216,"")</f>
        <v/>
      </c>
      <c r="AA216" s="13" t="str">
        <f>IF('CBB ESPN'!$Y215="Y",'CBB Games'!S216,"")</f>
        <v/>
      </c>
    </row>
    <row r="217" spans="1:27">
      <c r="A217" t="str">
        <f>'CBB ESPN'!M217</f>
        <v>NC State</v>
      </c>
      <c r="B217" t="s">
        <v>420</v>
      </c>
      <c r="C217">
        <v>294</v>
      </c>
      <c r="E217">
        <f>IF(ISERROR(INDEX($B$4:$B$999,MATCH('CBB ESPN'!S216,'CBB Games'!$A$4:$A$999,0)))*1=1,"",INDEX('CBB Games'!$B$4:$B$999,MATCH('CBB ESPN'!S216,'CBB Games'!$A$4:$A$999,0)))</f>
        <v>0</v>
      </c>
      <c r="F217">
        <f>IF(ISERROR(INDEX($B$4:$B$999,MATCH('CBB ESPN'!T216,'CBB Games'!$A$4:$A$999,0)))*1=1,"",INDEX('CBB Games'!$B$4:$B$999,MATCH('CBB ESPN'!T216,'CBB Games'!$A$4:$A$999,0)))</f>
        <v>0</v>
      </c>
      <c r="G217" t="s">
        <v>62</v>
      </c>
      <c r="H217">
        <f>IF(ISERROR(INDEX($C$4:$C$999,MATCH('CBB ESPN'!S216,'CBB Games'!$A$4:$A$999,0)))*1=1,"",INDEX('CBB Games'!$C$4:$C$999,MATCH('CBB ESPN'!S216,'CBB Games'!$A$4:$A$999,0)))</f>
        <v>0</v>
      </c>
      <c r="I217">
        <f>IF(ISERROR(INDEX($C$4:$C$999,MATCH('CBB ESPN'!T216,'CBB Games'!$A$4:$A$999,0)))*1=1,"",INDEX('CBB Games'!$C$4:$C$999,MATCH('CBB ESPN'!T216,'CBB Games'!$A$4:$A$999,0)))</f>
        <v>0</v>
      </c>
      <c r="K217">
        <f>IF('CBB ESPN'!$AA216="Flip",'CBB Games'!F217,'CBB Games'!E217)</f>
        <v>0</v>
      </c>
      <c r="L217">
        <f>IF('CBB ESPN'!$AA216="Flip",'CBB Games'!E217,'CBB Games'!F217)</f>
        <v>0</v>
      </c>
      <c r="N217">
        <f>IF('CBB ESPN'!$AA216="Flip",'CBB Games'!I217,'CBB Games'!H217)</f>
        <v>0</v>
      </c>
      <c r="O217">
        <f>IF('CBB ESPN'!$AA216="Flip",'CBB Games'!H217,'CBB Games'!I217)</f>
        <v>0</v>
      </c>
      <c r="Q217" t="str">
        <f t="shared" si="118"/>
        <v>0 v 0</v>
      </c>
      <c r="S217" t="str">
        <f t="shared" si="119"/>
        <v>0 v 0</v>
      </c>
      <c r="T217" s="13" t="s">
        <v>62</v>
      </c>
      <c r="V217" s="134" t="str">
        <f>IF(ISNUMBER(SEARCH('CBB Games'!$V$3,'CBB ESPN'!Y216)),"InPlay","")</f>
        <v/>
      </c>
      <c r="X217" s="135" t="str">
        <f>IF('CBB ESPN'!$Y216="Y",'CBB ESPN'!U216,"")</f>
        <v/>
      </c>
      <c r="Y217" s="137" t="str">
        <f>IF('CBB ESPN'!$Y216="Y",'CBB Games'!Q217,"")</f>
        <v/>
      </c>
      <c r="AA217" s="13" t="str">
        <f>IF('CBB ESPN'!$Y216="Y",'CBB Games'!S217,"")</f>
        <v/>
      </c>
    </row>
    <row r="218" spans="1:27">
      <c r="A218" t="str">
        <f>'CBB ESPN'!M218</f>
        <v>North Dakota</v>
      </c>
      <c r="B218" t="s">
        <v>997</v>
      </c>
      <c r="C218">
        <v>325</v>
      </c>
      <c r="E218">
        <f>IF(ISERROR(INDEX($B$4:$B$999,MATCH('CBB ESPN'!S217,'CBB Games'!$A$4:$A$999,0)))*1=1,"",INDEX('CBB Games'!$B$4:$B$999,MATCH('CBB ESPN'!S217,'CBB Games'!$A$4:$A$999,0)))</f>
        <v>0</v>
      </c>
      <c r="F218">
        <f>IF(ISERROR(INDEX($B$4:$B$999,MATCH('CBB ESPN'!T217,'CBB Games'!$A$4:$A$999,0)))*1=1,"",INDEX('CBB Games'!$B$4:$B$999,MATCH('CBB ESPN'!T217,'CBB Games'!$A$4:$A$999,0)))</f>
        <v>0</v>
      </c>
      <c r="G218" t="s">
        <v>62</v>
      </c>
      <c r="H218">
        <f>IF(ISERROR(INDEX($C$4:$C$999,MATCH('CBB ESPN'!S217,'CBB Games'!$A$4:$A$999,0)))*1=1,"",INDEX('CBB Games'!$C$4:$C$999,MATCH('CBB ESPN'!S217,'CBB Games'!$A$4:$A$999,0)))</f>
        <v>0</v>
      </c>
      <c r="I218">
        <f>IF(ISERROR(INDEX($C$4:$C$999,MATCH('CBB ESPN'!T217,'CBB Games'!$A$4:$A$999,0)))*1=1,"",INDEX('CBB Games'!$C$4:$C$999,MATCH('CBB ESPN'!T217,'CBB Games'!$A$4:$A$999,0)))</f>
        <v>0</v>
      </c>
      <c r="K218">
        <f>IF('CBB ESPN'!$AA217="Flip",'CBB Games'!F218,'CBB Games'!E218)</f>
        <v>0</v>
      </c>
      <c r="L218">
        <f>IF('CBB ESPN'!$AA217="Flip",'CBB Games'!E218,'CBB Games'!F218)</f>
        <v>0</v>
      </c>
      <c r="N218">
        <f>IF('CBB ESPN'!$AA217="Flip",'CBB Games'!I218,'CBB Games'!H218)</f>
        <v>0</v>
      </c>
      <c r="O218">
        <f>IF('CBB ESPN'!$AA217="Flip",'CBB Games'!H218,'CBB Games'!I218)</f>
        <v>0</v>
      </c>
      <c r="Q218" t="str">
        <f t="shared" si="118"/>
        <v>0 v 0</v>
      </c>
      <c r="S218" t="str">
        <f t="shared" si="119"/>
        <v>0 v 0</v>
      </c>
      <c r="T218" s="13" t="s">
        <v>62</v>
      </c>
      <c r="V218" s="134" t="str">
        <f>IF(ISNUMBER(SEARCH('CBB Games'!$V$3,'CBB ESPN'!Y217)),"InPlay","")</f>
        <v/>
      </c>
      <c r="X218" s="135" t="str">
        <f>IF('CBB ESPN'!$Y217="Y",'CBB ESPN'!U217,"")</f>
        <v/>
      </c>
      <c r="Y218" s="137" t="str">
        <f>IF('CBB ESPN'!$Y217="Y",'CBB Games'!Q218,"")</f>
        <v/>
      </c>
      <c r="AA218" s="13" t="str">
        <f>IF('CBB ESPN'!$Y217="Y",'CBB Games'!S218,"")</f>
        <v/>
      </c>
    </row>
    <row r="219" spans="1:27">
      <c r="A219" t="str">
        <f>'CBB ESPN'!M219</f>
        <v>North Dakota State</v>
      </c>
      <c r="B219" t="s">
        <v>710</v>
      </c>
      <c r="C219">
        <v>323</v>
      </c>
      <c r="E219">
        <f>IF(ISERROR(INDEX($B$4:$B$999,MATCH('CBB ESPN'!S218,'CBB Games'!$A$4:$A$999,0)))*1=1,"",INDEX('CBB Games'!$B$4:$B$999,MATCH('CBB ESPN'!S218,'CBB Games'!$A$4:$A$999,0)))</f>
        <v>0</v>
      </c>
      <c r="F219">
        <f>IF(ISERROR(INDEX($B$4:$B$999,MATCH('CBB ESPN'!T218,'CBB Games'!$A$4:$A$999,0)))*1=1,"",INDEX('CBB Games'!$B$4:$B$999,MATCH('CBB ESPN'!T218,'CBB Games'!$A$4:$A$999,0)))</f>
        <v>0</v>
      </c>
      <c r="G219" t="s">
        <v>62</v>
      </c>
      <c r="H219">
        <f>IF(ISERROR(INDEX($C$4:$C$999,MATCH('CBB ESPN'!S218,'CBB Games'!$A$4:$A$999,0)))*1=1,"",INDEX('CBB Games'!$C$4:$C$999,MATCH('CBB ESPN'!S218,'CBB Games'!$A$4:$A$999,0)))</f>
        <v>0</v>
      </c>
      <c r="I219">
        <f>IF(ISERROR(INDEX($C$4:$C$999,MATCH('CBB ESPN'!T218,'CBB Games'!$A$4:$A$999,0)))*1=1,"",INDEX('CBB Games'!$C$4:$C$999,MATCH('CBB ESPN'!T218,'CBB Games'!$A$4:$A$999,0)))</f>
        <v>0</v>
      </c>
      <c r="K219">
        <f>IF('CBB ESPN'!$AA218="Flip",'CBB Games'!F219,'CBB Games'!E219)</f>
        <v>0</v>
      </c>
      <c r="L219">
        <f>IF('CBB ESPN'!$AA218="Flip",'CBB Games'!E219,'CBB Games'!F219)</f>
        <v>0</v>
      </c>
      <c r="N219">
        <f>IF('CBB ESPN'!$AA218="Flip",'CBB Games'!I219,'CBB Games'!H219)</f>
        <v>0</v>
      </c>
      <c r="O219">
        <f>IF('CBB ESPN'!$AA218="Flip",'CBB Games'!H219,'CBB Games'!I219)</f>
        <v>0</v>
      </c>
      <c r="Q219" t="str">
        <f t="shared" si="118"/>
        <v>0 v 0</v>
      </c>
      <c r="S219" t="str">
        <f t="shared" si="119"/>
        <v>0 v 0</v>
      </c>
      <c r="T219" s="13" t="s">
        <v>62</v>
      </c>
      <c r="V219" s="134" t="str">
        <f>IF(ISNUMBER(SEARCH('CBB Games'!$V$3,'CBB ESPN'!Y218)),"InPlay","")</f>
        <v/>
      </c>
      <c r="X219" s="135" t="str">
        <f>IF('CBB ESPN'!$Y218="Y",'CBB ESPN'!U218,"")</f>
        <v/>
      </c>
      <c r="Y219" s="137" t="str">
        <f>IF('CBB ESPN'!$Y218="Y",'CBB Games'!Q219,"")</f>
        <v/>
      </c>
      <c r="AA219" s="13" t="str">
        <f>IF('CBB ESPN'!$Y218="Y",'CBB Games'!S219,"")</f>
        <v/>
      </c>
    </row>
    <row r="220" spans="1:27">
      <c r="A220" t="str">
        <f>'CBB ESPN'!M220</f>
        <v>North Florida</v>
      </c>
      <c r="B220" t="s">
        <v>1276</v>
      </c>
      <c r="C220">
        <v>324</v>
      </c>
      <c r="E220">
        <f>IF(ISERROR(INDEX($B$4:$B$999,MATCH('CBB ESPN'!S219,'CBB Games'!$A$4:$A$999,0)))*1=1,"",INDEX('CBB Games'!$B$4:$B$999,MATCH('CBB ESPN'!S219,'CBB Games'!$A$4:$A$999,0)))</f>
        <v>0</v>
      </c>
      <c r="F220">
        <f>IF(ISERROR(INDEX($B$4:$B$999,MATCH('CBB ESPN'!T219,'CBB Games'!$A$4:$A$999,0)))*1=1,"",INDEX('CBB Games'!$B$4:$B$999,MATCH('CBB ESPN'!T219,'CBB Games'!$A$4:$A$999,0)))</f>
        <v>0</v>
      </c>
      <c r="G220" t="s">
        <v>62</v>
      </c>
      <c r="H220">
        <f>IF(ISERROR(INDEX($C$4:$C$999,MATCH('CBB ESPN'!S219,'CBB Games'!$A$4:$A$999,0)))*1=1,"",INDEX('CBB Games'!$C$4:$C$999,MATCH('CBB ESPN'!S219,'CBB Games'!$A$4:$A$999,0)))</f>
        <v>0</v>
      </c>
      <c r="I220">
        <f>IF(ISERROR(INDEX($C$4:$C$999,MATCH('CBB ESPN'!T219,'CBB Games'!$A$4:$A$999,0)))*1=1,"",INDEX('CBB Games'!$C$4:$C$999,MATCH('CBB ESPN'!T219,'CBB Games'!$A$4:$A$999,0)))</f>
        <v>0</v>
      </c>
      <c r="K220">
        <f>IF('CBB ESPN'!$AA219="Flip",'CBB Games'!F220,'CBB Games'!E220)</f>
        <v>0</v>
      </c>
      <c r="L220">
        <f>IF('CBB ESPN'!$AA219="Flip",'CBB Games'!E220,'CBB Games'!F220)</f>
        <v>0</v>
      </c>
      <c r="N220">
        <f>IF('CBB ESPN'!$AA219="Flip",'CBB Games'!I220,'CBB Games'!H220)</f>
        <v>0</v>
      </c>
      <c r="O220">
        <f>IF('CBB ESPN'!$AA219="Flip",'CBB Games'!H220,'CBB Games'!I220)</f>
        <v>0</v>
      </c>
      <c r="Q220" t="str">
        <f t="shared" si="118"/>
        <v>0 v 0</v>
      </c>
      <c r="S220" t="str">
        <f t="shared" si="119"/>
        <v>0 v 0</v>
      </c>
      <c r="T220" s="13" t="s">
        <v>62</v>
      </c>
      <c r="V220" s="134" t="str">
        <f>IF(ISNUMBER(SEARCH('CBB Games'!$V$3,'CBB ESPN'!Y219)),"InPlay","")</f>
        <v/>
      </c>
      <c r="X220" s="135" t="str">
        <f>IF('CBB ESPN'!$Y219="Y",'CBB ESPN'!U219,"")</f>
        <v/>
      </c>
      <c r="Y220" s="137" t="str">
        <f>IF('CBB ESPN'!$Y219="Y",'CBB Games'!Q220,"")</f>
        <v/>
      </c>
      <c r="AA220" s="13" t="str">
        <f>IF('CBB ESPN'!$Y219="Y",'CBB Games'!S220,"")</f>
        <v/>
      </c>
    </row>
    <row r="221" spans="1:27">
      <c r="A221" t="str">
        <f>'CBB ESPN'!M221</f>
        <v>North Texas</v>
      </c>
      <c r="B221" t="s">
        <v>293</v>
      </c>
      <c r="C221">
        <v>298</v>
      </c>
      <c r="E221">
        <f>IF(ISERROR(INDEX($B$4:$B$999,MATCH('CBB ESPN'!S220,'CBB Games'!$A$4:$A$999,0)))*1=1,"",INDEX('CBB Games'!$B$4:$B$999,MATCH('CBB ESPN'!S220,'CBB Games'!$A$4:$A$999,0)))</f>
        <v>0</v>
      </c>
      <c r="F221">
        <f>IF(ISERROR(INDEX($B$4:$B$999,MATCH('CBB ESPN'!T220,'CBB Games'!$A$4:$A$999,0)))*1=1,"",INDEX('CBB Games'!$B$4:$B$999,MATCH('CBB ESPN'!T220,'CBB Games'!$A$4:$A$999,0)))</f>
        <v>0</v>
      </c>
      <c r="G221" t="s">
        <v>62</v>
      </c>
      <c r="H221">
        <f>IF(ISERROR(INDEX($C$4:$C$999,MATCH('CBB ESPN'!S220,'CBB Games'!$A$4:$A$999,0)))*1=1,"",INDEX('CBB Games'!$C$4:$C$999,MATCH('CBB ESPN'!S220,'CBB Games'!$A$4:$A$999,0)))</f>
        <v>0</v>
      </c>
      <c r="I221">
        <f>IF(ISERROR(INDEX($C$4:$C$999,MATCH('CBB ESPN'!T220,'CBB Games'!$A$4:$A$999,0)))*1=1,"",INDEX('CBB Games'!$C$4:$C$999,MATCH('CBB ESPN'!T220,'CBB Games'!$A$4:$A$999,0)))</f>
        <v>0</v>
      </c>
      <c r="K221">
        <f>IF('CBB ESPN'!$AA220="Flip",'CBB Games'!F221,'CBB Games'!E221)</f>
        <v>0</v>
      </c>
      <c r="L221">
        <f>IF('CBB ESPN'!$AA220="Flip",'CBB Games'!E221,'CBB Games'!F221)</f>
        <v>0</v>
      </c>
      <c r="N221">
        <f>IF('CBB ESPN'!$AA220="Flip",'CBB Games'!I221,'CBB Games'!H221)</f>
        <v>0</v>
      </c>
      <c r="O221">
        <f>IF('CBB ESPN'!$AA220="Flip",'CBB Games'!H221,'CBB Games'!I221)</f>
        <v>0</v>
      </c>
      <c r="Q221" t="str">
        <f t="shared" si="118"/>
        <v>0 v 0</v>
      </c>
      <c r="S221" t="str">
        <f t="shared" si="119"/>
        <v>0 v 0</v>
      </c>
      <c r="T221" s="13" t="s">
        <v>62</v>
      </c>
      <c r="V221" s="134" t="str">
        <f>IF(ISNUMBER(SEARCH('CBB Games'!$V$3,'CBB ESPN'!Y220)),"InPlay","")</f>
        <v/>
      </c>
      <c r="X221" s="135" t="str">
        <f>IF('CBB ESPN'!$Y220="Y",'CBB ESPN'!U220,"")</f>
        <v/>
      </c>
      <c r="Y221" s="137" t="str">
        <f>IF('CBB ESPN'!$Y220="Y",'CBB Games'!Q221,"")</f>
        <v/>
      </c>
      <c r="AA221" s="13" t="str">
        <f>IF('CBB ESPN'!$Y220="Y",'CBB Games'!S221,"")</f>
        <v/>
      </c>
    </row>
    <row r="222" spans="1:27">
      <c r="A222" t="str">
        <f>'CBB ESPN'!M222</f>
        <v>Northeastern</v>
      </c>
      <c r="B222" t="s">
        <v>775</v>
      </c>
      <c r="C222">
        <v>296</v>
      </c>
      <c r="E222">
        <f>IF(ISERROR(INDEX($B$4:$B$999,MATCH('CBB ESPN'!S221,'CBB Games'!$A$4:$A$999,0)))*1=1,"",INDEX('CBB Games'!$B$4:$B$999,MATCH('CBB ESPN'!S221,'CBB Games'!$A$4:$A$999,0)))</f>
        <v>0</v>
      </c>
      <c r="F222">
        <f>IF(ISERROR(INDEX($B$4:$B$999,MATCH('CBB ESPN'!T221,'CBB Games'!$A$4:$A$999,0)))*1=1,"",INDEX('CBB Games'!$B$4:$B$999,MATCH('CBB ESPN'!T221,'CBB Games'!$A$4:$A$999,0)))</f>
        <v>0</v>
      </c>
      <c r="G222" t="s">
        <v>62</v>
      </c>
      <c r="H222">
        <f>IF(ISERROR(INDEX($C$4:$C$999,MATCH('CBB ESPN'!S221,'CBB Games'!$A$4:$A$999,0)))*1=1,"",INDEX('CBB Games'!$C$4:$C$999,MATCH('CBB ESPN'!S221,'CBB Games'!$A$4:$A$999,0)))</f>
        <v>0</v>
      </c>
      <c r="I222">
        <f>IF(ISERROR(INDEX($C$4:$C$999,MATCH('CBB ESPN'!T221,'CBB Games'!$A$4:$A$999,0)))*1=1,"",INDEX('CBB Games'!$C$4:$C$999,MATCH('CBB ESPN'!T221,'CBB Games'!$A$4:$A$999,0)))</f>
        <v>0</v>
      </c>
      <c r="K222">
        <f>IF('CBB ESPN'!$AA221="Flip",'CBB Games'!F222,'CBB Games'!E222)</f>
        <v>0</v>
      </c>
      <c r="L222">
        <f>IF('CBB ESPN'!$AA221="Flip",'CBB Games'!E222,'CBB Games'!F222)</f>
        <v>0</v>
      </c>
      <c r="N222">
        <f>IF('CBB ESPN'!$AA221="Flip",'CBB Games'!I222,'CBB Games'!H222)</f>
        <v>0</v>
      </c>
      <c r="O222">
        <f>IF('CBB ESPN'!$AA221="Flip",'CBB Games'!H222,'CBB Games'!I222)</f>
        <v>0</v>
      </c>
      <c r="Q222" t="str">
        <f t="shared" si="118"/>
        <v>0 v 0</v>
      </c>
      <c r="S222" t="str">
        <f t="shared" si="119"/>
        <v>0 v 0</v>
      </c>
      <c r="T222" s="13" t="s">
        <v>62</v>
      </c>
      <c r="V222" s="134" t="str">
        <f>IF(ISNUMBER(SEARCH('CBB Games'!$V$3,'CBB ESPN'!Y221)),"InPlay","")</f>
        <v/>
      </c>
      <c r="X222" s="135" t="str">
        <f>IF('CBB ESPN'!$Y221="Y",'CBB ESPN'!U221,"")</f>
        <v/>
      </c>
      <c r="Y222" s="137" t="str">
        <f>IF('CBB ESPN'!$Y221="Y",'CBB Games'!Q222,"")</f>
        <v/>
      </c>
      <c r="AA222" s="13" t="str">
        <f>IF('CBB ESPN'!$Y221="Y",'CBB Games'!S222,"")</f>
        <v/>
      </c>
    </row>
    <row r="223" spans="1:27">
      <c r="A223" t="str">
        <f>'CBB ESPN'!M223</f>
        <v>Northern Arizona</v>
      </c>
      <c r="B223" t="s">
        <v>486</v>
      </c>
      <c r="C223">
        <v>312</v>
      </c>
      <c r="E223">
        <f>IF(ISERROR(INDEX($B$4:$B$999,MATCH('CBB ESPN'!S222,'CBB Games'!$A$4:$A$999,0)))*1=1,"",INDEX('CBB Games'!$B$4:$B$999,MATCH('CBB ESPN'!S222,'CBB Games'!$A$4:$A$999,0)))</f>
        <v>0</v>
      </c>
      <c r="F223">
        <f>IF(ISERROR(INDEX($B$4:$B$999,MATCH('CBB ESPN'!T222,'CBB Games'!$A$4:$A$999,0)))*1=1,"",INDEX('CBB Games'!$B$4:$B$999,MATCH('CBB ESPN'!T222,'CBB Games'!$A$4:$A$999,0)))</f>
        <v>0</v>
      </c>
      <c r="G223" t="s">
        <v>62</v>
      </c>
      <c r="H223">
        <f>IF(ISERROR(INDEX($C$4:$C$999,MATCH('CBB ESPN'!S222,'CBB Games'!$A$4:$A$999,0)))*1=1,"",INDEX('CBB Games'!$C$4:$C$999,MATCH('CBB ESPN'!S222,'CBB Games'!$A$4:$A$999,0)))</f>
        <v>0</v>
      </c>
      <c r="I223">
        <f>IF(ISERROR(INDEX($C$4:$C$999,MATCH('CBB ESPN'!T222,'CBB Games'!$A$4:$A$999,0)))*1=1,"",INDEX('CBB Games'!$C$4:$C$999,MATCH('CBB ESPN'!T222,'CBB Games'!$A$4:$A$999,0)))</f>
        <v>0</v>
      </c>
      <c r="K223">
        <f>IF('CBB ESPN'!$AA222="Flip",'CBB Games'!F223,'CBB Games'!E223)</f>
        <v>0</v>
      </c>
      <c r="L223">
        <f>IF('CBB ESPN'!$AA222="Flip",'CBB Games'!E223,'CBB Games'!F223)</f>
        <v>0</v>
      </c>
      <c r="N223">
        <f>IF('CBB ESPN'!$AA222="Flip",'CBB Games'!I223,'CBB Games'!H223)</f>
        <v>0</v>
      </c>
      <c r="O223">
        <f>IF('CBB ESPN'!$AA222="Flip",'CBB Games'!H223,'CBB Games'!I223)</f>
        <v>0</v>
      </c>
      <c r="Q223" t="str">
        <f t="shared" si="118"/>
        <v>0 v 0</v>
      </c>
      <c r="S223" t="str">
        <f t="shared" si="119"/>
        <v>0 v 0</v>
      </c>
      <c r="T223" s="13" t="s">
        <v>62</v>
      </c>
      <c r="V223" s="134" t="str">
        <f>IF(ISNUMBER(SEARCH('CBB Games'!$V$3,'CBB ESPN'!Y222)),"InPlay","")</f>
        <v/>
      </c>
      <c r="X223" s="135" t="str">
        <f>IF('CBB ESPN'!$Y222="Y",'CBB ESPN'!U222,"")</f>
        <v/>
      </c>
      <c r="Y223" s="137" t="str">
        <f>IF('CBB ESPN'!$Y222="Y",'CBB Games'!Q223,"")</f>
        <v/>
      </c>
      <c r="AA223" s="13" t="str">
        <f>IF('CBB ESPN'!$Y222="Y",'CBB Games'!S223,"")</f>
        <v/>
      </c>
    </row>
    <row r="224" spans="1:27">
      <c r="A224" t="str">
        <f>'CBB ESPN'!M224</f>
        <v>Northern Colorado</v>
      </c>
      <c r="B224" t="s">
        <v>713</v>
      </c>
      <c r="C224">
        <v>322</v>
      </c>
      <c r="E224">
        <f>IF(ISERROR(INDEX($B$4:$B$999,MATCH('CBB ESPN'!S223,'CBB Games'!$A$4:$A$999,0)))*1=1,"",INDEX('CBB Games'!$B$4:$B$999,MATCH('CBB ESPN'!S223,'CBB Games'!$A$4:$A$999,0)))</f>
        <v>0</v>
      </c>
      <c r="F224">
        <f>IF(ISERROR(INDEX($B$4:$B$999,MATCH('CBB ESPN'!T223,'CBB Games'!$A$4:$A$999,0)))*1=1,"",INDEX('CBB Games'!$B$4:$B$999,MATCH('CBB ESPN'!T223,'CBB Games'!$A$4:$A$999,0)))</f>
        <v>0</v>
      </c>
      <c r="G224" t="s">
        <v>62</v>
      </c>
      <c r="H224">
        <f>IF(ISERROR(INDEX($C$4:$C$999,MATCH('CBB ESPN'!S223,'CBB Games'!$A$4:$A$999,0)))*1=1,"",INDEX('CBB Games'!$C$4:$C$999,MATCH('CBB ESPN'!S223,'CBB Games'!$A$4:$A$999,0)))</f>
        <v>0</v>
      </c>
      <c r="I224">
        <f>IF(ISERROR(INDEX($C$4:$C$999,MATCH('CBB ESPN'!T223,'CBB Games'!$A$4:$A$999,0)))*1=1,"",INDEX('CBB Games'!$C$4:$C$999,MATCH('CBB ESPN'!T223,'CBB Games'!$A$4:$A$999,0)))</f>
        <v>0</v>
      </c>
      <c r="K224">
        <f>IF('CBB ESPN'!$AA223="Flip",'CBB Games'!F224,'CBB Games'!E224)</f>
        <v>0</v>
      </c>
      <c r="L224">
        <f>IF('CBB ESPN'!$AA223="Flip",'CBB Games'!E224,'CBB Games'!F224)</f>
        <v>0</v>
      </c>
      <c r="N224">
        <f>IF('CBB ESPN'!$AA223="Flip",'CBB Games'!I224,'CBB Games'!H224)</f>
        <v>0</v>
      </c>
      <c r="O224">
        <f>IF('CBB ESPN'!$AA223="Flip",'CBB Games'!H224,'CBB Games'!I224)</f>
        <v>0</v>
      </c>
      <c r="Q224" t="str">
        <f t="shared" si="118"/>
        <v>0 v 0</v>
      </c>
      <c r="S224" t="str">
        <f t="shared" si="119"/>
        <v>0 v 0</v>
      </c>
      <c r="T224" s="13" t="s">
        <v>62</v>
      </c>
      <c r="V224" s="134" t="str">
        <f>IF(ISNUMBER(SEARCH('CBB Games'!$V$3,'CBB ESPN'!Y223)),"InPlay","")</f>
        <v/>
      </c>
      <c r="X224" s="135" t="str">
        <f>IF('CBB ESPN'!$Y223="Y",'CBB ESPN'!U223,"")</f>
        <v/>
      </c>
      <c r="Y224" s="137" t="str">
        <f>IF('CBB ESPN'!$Y223="Y",'CBB Games'!Q224,"")</f>
        <v/>
      </c>
      <c r="AA224" s="13" t="str">
        <f>IF('CBB ESPN'!$Y223="Y",'CBB Games'!S224,"")</f>
        <v/>
      </c>
    </row>
    <row r="225" spans="1:27">
      <c r="A225" t="str">
        <f>'CBB ESPN'!M225</f>
        <v>Northern Illinois</v>
      </c>
      <c r="B225" t="s">
        <v>397</v>
      </c>
      <c r="C225">
        <v>313</v>
      </c>
      <c r="E225">
        <f>IF(ISERROR(INDEX($B$4:$B$999,MATCH('CBB ESPN'!S224,'CBB Games'!$A$4:$A$999,0)))*1=1,"",INDEX('CBB Games'!$B$4:$B$999,MATCH('CBB ESPN'!S224,'CBB Games'!$A$4:$A$999,0)))</f>
        <v>0</v>
      </c>
      <c r="F225">
        <f>IF(ISERROR(INDEX($B$4:$B$999,MATCH('CBB ESPN'!T224,'CBB Games'!$A$4:$A$999,0)))*1=1,"",INDEX('CBB Games'!$B$4:$B$999,MATCH('CBB ESPN'!T224,'CBB Games'!$A$4:$A$999,0)))</f>
        <v>0</v>
      </c>
      <c r="G225" t="s">
        <v>62</v>
      </c>
      <c r="H225">
        <f>IF(ISERROR(INDEX($C$4:$C$999,MATCH('CBB ESPN'!S224,'CBB Games'!$A$4:$A$999,0)))*1=1,"",INDEX('CBB Games'!$C$4:$C$999,MATCH('CBB ESPN'!S224,'CBB Games'!$A$4:$A$999,0)))</f>
        <v>0</v>
      </c>
      <c r="I225">
        <f>IF(ISERROR(INDEX($C$4:$C$999,MATCH('CBB ESPN'!T224,'CBB Games'!$A$4:$A$999,0)))*1=1,"",INDEX('CBB Games'!$C$4:$C$999,MATCH('CBB ESPN'!T224,'CBB Games'!$A$4:$A$999,0)))</f>
        <v>0</v>
      </c>
      <c r="K225">
        <f>IF('CBB ESPN'!$AA224="Flip",'CBB Games'!F225,'CBB Games'!E225)</f>
        <v>0</v>
      </c>
      <c r="L225">
        <f>IF('CBB ESPN'!$AA224="Flip",'CBB Games'!E225,'CBB Games'!F225)</f>
        <v>0</v>
      </c>
      <c r="N225">
        <f>IF('CBB ESPN'!$AA224="Flip",'CBB Games'!I225,'CBB Games'!H225)</f>
        <v>0</v>
      </c>
      <c r="O225">
        <f>IF('CBB ESPN'!$AA224="Flip",'CBB Games'!H225,'CBB Games'!I225)</f>
        <v>0</v>
      </c>
      <c r="Q225" t="str">
        <f t="shared" si="118"/>
        <v>0 v 0</v>
      </c>
      <c r="S225" t="str">
        <f t="shared" si="119"/>
        <v>0 v 0</v>
      </c>
      <c r="T225" s="13" t="s">
        <v>62</v>
      </c>
      <c r="V225" s="134" t="str">
        <f>IF(ISNUMBER(SEARCH('CBB Games'!$V$3,'CBB ESPN'!Y224)),"InPlay","")</f>
        <v/>
      </c>
      <c r="X225" s="135" t="str">
        <f>IF('CBB ESPN'!$Y224="Y",'CBB ESPN'!U224,"")</f>
        <v/>
      </c>
      <c r="Y225" s="137" t="str">
        <f>IF('CBB ESPN'!$Y224="Y",'CBB Games'!Q225,"")</f>
        <v/>
      </c>
      <c r="AA225" s="13" t="str">
        <f>IF('CBB ESPN'!$Y224="Y",'CBB Games'!S225,"")</f>
        <v/>
      </c>
    </row>
    <row r="226" spans="1:27">
      <c r="A226" t="str">
        <f>'CBB ESPN'!M226</f>
        <v>Northern Iowa</v>
      </c>
      <c r="B226" t="s">
        <v>705</v>
      </c>
      <c r="C226">
        <v>314</v>
      </c>
      <c r="E226">
        <f>IF(ISERROR(INDEX($B$4:$B$999,MATCH('CBB ESPN'!S225,'CBB Games'!$A$4:$A$999,0)))*1=1,"",INDEX('CBB Games'!$B$4:$B$999,MATCH('CBB ESPN'!S225,'CBB Games'!$A$4:$A$999,0)))</f>
        <v>0</v>
      </c>
      <c r="F226">
        <f>IF(ISERROR(INDEX($B$4:$B$999,MATCH('CBB ESPN'!T225,'CBB Games'!$A$4:$A$999,0)))*1=1,"",INDEX('CBB Games'!$B$4:$B$999,MATCH('CBB ESPN'!T225,'CBB Games'!$A$4:$A$999,0)))</f>
        <v>0</v>
      </c>
      <c r="G226" t="s">
        <v>62</v>
      </c>
      <c r="H226">
        <f>IF(ISERROR(INDEX($C$4:$C$999,MATCH('CBB ESPN'!S225,'CBB Games'!$A$4:$A$999,0)))*1=1,"",INDEX('CBB Games'!$C$4:$C$999,MATCH('CBB ESPN'!S225,'CBB Games'!$A$4:$A$999,0)))</f>
        <v>0</v>
      </c>
      <c r="I226">
        <f>IF(ISERROR(INDEX($C$4:$C$999,MATCH('CBB ESPN'!T225,'CBB Games'!$A$4:$A$999,0)))*1=1,"",INDEX('CBB Games'!$C$4:$C$999,MATCH('CBB ESPN'!T225,'CBB Games'!$A$4:$A$999,0)))</f>
        <v>0</v>
      </c>
      <c r="K226">
        <f>IF('CBB ESPN'!$AA225="Flip",'CBB Games'!F226,'CBB Games'!E226)</f>
        <v>0</v>
      </c>
      <c r="L226">
        <f>IF('CBB ESPN'!$AA225="Flip",'CBB Games'!E226,'CBB Games'!F226)</f>
        <v>0</v>
      </c>
      <c r="N226">
        <f>IF('CBB ESPN'!$AA225="Flip",'CBB Games'!I226,'CBB Games'!H226)</f>
        <v>0</v>
      </c>
      <c r="O226">
        <f>IF('CBB ESPN'!$AA225="Flip",'CBB Games'!H226,'CBB Games'!I226)</f>
        <v>0</v>
      </c>
      <c r="Q226" t="str">
        <f t="shared" si="118"/>
        <v>0 v 0</v>
      </c>
      <c r="S226" t="str">
        <f t="shared" si="119"/>
        <v>0 v 0</v>
      </c>
      <c r="T226" s="13" t="s">
        <v>62</v>
      </c>
      <c r="V226" s="134" t="str">
        <f>IF(ISNUMBER(SEARCH('CBB Games'!$V$3,'CBB ESPN'!Y225)),"InPlay","")</f>
        <v/>
      </c>
      <c r="X226" s="135" t="str">
        <f>IF('CBB ESPN'!$Y225="Y",'CBB ESPN'!U225,"")</f>
        <v/>
      </c>
      <c r="Y226" s="137" t="str">
        <f>IF('CBB ESPN'!$Y225="Y",'CBB Games'!Q226,"")</f>
        <v/>
      </c>
      <c r="AA226" s="13" t="str">
        <f>IF('CBB ESPN'!$Y225="Y",'CBB Games'!S226,"")</f>
        <v/>
      </c>
    </row>
    <row r="227" spans="1:27">
      <c r="A227" t="str">
        <f>'CBB ESPN'!M227</f>
        <v>Northern Kentucky</v>
      </c>
      <c r="B227" t="s">
        <v>799</v>
      </c>
      <c r="C227">
        <v>321</v>
      </c>
      <c r="E227">
        <f>IF(ISERROR(INDEX($B$4:$B$999,MATCH('CBB ESPN'!S226,'CBB Games'!$A$4:$A$999,0)))*1=1,"",INDEX('CBB Games'!$B$4:$B$999,MATCH('CBB ESPN'!S226,'CBB Games'!$A$4:$A$999,0)))</f>
        <v>0</v>
      </c>
      <c r="F227">
        <f>IF(ISERROR(INDEX($B$4:$B$999,MATCH('CBB ESPN'!T226,'CBB Games'!$A$4:$A$999,0)))*1=1,"",INDEX('CBB Games'!$B$4:$B$999,MATCH('CBB ESPN'!T226,'CBB Games'!$A$4:$A$999,0)))</f>
        <v>0</v>
      </c>
      <c r="G227" t="s">
        <v>62</v>
      </c>
      <c r="H227">
        <f>IF(ISERROR(INDEX($C$4:$C$999,MATCH('CBB ESPN'!S226,'CBB Games'!$A$4:$A$999,0)))*1=1,"",INDEX('CBB Games'!$C$4:$C$999,MATCH('CBB ESPN'!S226,'CBB Games'!$A$4:$A$999,0)))</f>
        <v>0</v>
      </c>
      <c r="I227">
        <f>IF(ISERROR(INDEX($C$4:$C$999,MATCH('CBB ESPN'!T226,'CBB Games'!$A$4:$A$999,0)))*1=1,"",INDEX('CBB Games'!$C$4:$C$999,MATCH('CBB ESPN'!T226,'CBB Games'!$A$4:$A$999,0)))</f>
        <v>0</v>
      </c>
      <c r="K227">
        <f>IF('CBB ESPN'!$AA226="Flip",'CBB Games'!F227,'CBB Games'!E227)</f>
        <v>0</v>
      </c>
      <c r="L227">
        <f>IF('CBB ESPN'!$AA226="Flip",'CBB Games'!E227,'CBB Games'!F227)</f>
        <v>0</v>
      </c>
      <c r="N227">
        <f>IF('CBB ESPN'!$AA226="Flip",'CBB Games'!I227,'CBB Games'!H227)</f>
        <v>0</v>
      </c>
      <c r="O227">
        <f>IF('CBB ESPN'!$AA226="Flip",'CBB Games'!H227,'CBB Games'!I227)</f>
        <v>0</v>
      </c>
      <c r="Q227" t="str">
        <f t="shared" si="118"/>
        <v>0 v 0</v>
      </c>
      <c r="S227" t="str">
        <f t="shared" si="119"/>
        <v>0 v 0</v>
      </c>
      <c r="T227" s="13" t="s">
        <v>62</v>
      </c>
      <c r="V227" s="134" t="str">
        <f>IF(ISNUMBER(SEARCH('CBB Games'!$V$3,'CBB ESPN'!Y226)),"InPlay","")</f>
        <v/>
      </c>
      <c r="X227" s="135" t="str">
        <f>IF('CBB ESPN'!$Y226="Y",'CBB ESPN'!U226,"")</f>
        <v/>
      </c>
      <c r="Y227" s="137" t="str">
        <f>IF('CBB ESPN'!$Y226="Y",'CBB Games'!Q227,"")</f>
        <v/>
      </c>
      <c r="AA227" s="13" t="str">
        <f>IF('CBB ESPN'!$Y226="Y",'CBB Games'!S227,"")</f>
        <v/>
      </c>
    </row>
    <row r="228" spans="1:27">
      <c r="A228" t="str">
        <f>'CBB ESPN'!M228</f>
        <v>Northwestern</v>
      </c>
      <c r="B228" t="s">
        <v>295</v>
      </c>
      <c r="C228">
        <v>299</v>
      </c>
      <c r="E228">
        <f>IF(ISERROR(INDEX($B$4:$B$999,MATCH('CBB ESPN'!S227,'CBB Games'!$A$4:$A$999,0)))*1=1,"",INDEX('CBB Games'!$B$4:$B$999,MATCH('CBB ESPN'!S227,'CBB Games'!$A$4:$A$999,0)))</f>
        <v>0</v>
      </c>
      <c r="F228">
        <f>IF(ISERROR(INDEX($B$4:$B$999,MATCH('CBB ESPN'!T227,'CBB Games'!$A$4:$A$999,0)))*1=1,"",INDEX('CBB Games'!$B$4:$B$999,MATCH('CBB ESPN'!T227,'CBB Games'!$A$4:$A$999,0)))</f>
        <v>0</v>
      </c>
      <c r="G228" t="s">
        <v>62</v>
      </c>
      <c r="H228">
        <f>IF(ISERROR(INDEX($C$4:$C$999,MATCH('CBB ESPN'!S227,'CBB Games'!$A$4:$A$999,0)))*1=1,"",INDEX('CBB Games'!$C$4:$C$999,MATCH('CBB ESPN'!S227,'CBB Games'!$A$4:$A$999,0)))</f>
        <v>0</v>
      </c>
      <c r="I228">
        <f>IF(ISERROR(INDEX($C$4:$C$999,MATCH('CBB ESPN'!T227,'CBB Games'!$A$4:$A$999,0)))*1=1,"",INDEX('CBB Games'!$C$4:$C$999,MATCH('CBB ESPN'!T227,'CBB Games'!$A$4:$A$999,0)))</f>
        <v>0</v>
      </c>
      <c r="K228">
        <f>IF('CBB ESPN'!$AA227="Flip",'CBB Games'!F228,'CBB Games'!E228)</f>
        <v>0</v>
      </c>
      <c r="L228">
        <f>IF('CBB ESPN'!$AA227="Flip",'CBB Games'!E228,'CBB Games'!F228)</f>
        <v>0</v>
      </c>
      <c r="N228">
        <f>IF('CBB ESPN'!$AA227="Flip",'CBB Games'!I228,'CBB Games'!H228)</f>
        <v>0</v>
      </c>
      <c r="O228">
        <f>IF('CBB ESPN'!$AA227="Flip",'CBB Games'!H228,'CBB Games'!I228)</f>
        <v>0</v>
      </c>
      <c r="Q228" t="str">
        <f t="shared" si="118"/>
        <v>0 v 0</v>
      </c>
      <c r="S228" t="str">
        <f t="shared" si="119"/>
        <v>0 v 0</v>
      </c>
      <c r="T228" s="13" t="s">
        <v>62</v>
      </c>
      <c r="V228" s="134" t="str">
        <f>IF(ISNUMBER(SEARCH('CBB Games'!$V$3,'CBB ESPN'!Y227)),"InPlay","")</f>
        <v/>
      </c>
      <c r="X228" s="135" t="str">
        <f>IF('CBB ESPN'!$Y227="Y",'CBB ESPN'!U227,"")</f>
        <v/>
      </c>
      <c r="Y228" s="137" t="str">
        <f>IF('CBB ESPN'!$Y227="Y",'CBB Games'!Q228,"")</f>
        <v/>
      </c>
      <c r="AA228" s="13" t="str">
        <f>IF('CBB ESPN'!$Y227="Y",'CBB Games'!S228,"")</f>
        <v/>
      </c>
    </row>
    <row r="229" spans="1:27">
      <c r="A229" t="str">
        <f>'CBB ESPN'!M229</f>
        <v>Northwestern State</v>
      </c>
      <c r="B229" t="s">
        <v>1068</v>
      </c>
      <c r="C229">
        <v>319</v>
      </c>
      <c r="E229">
        <f>IF(ISERROR(INDEX($B$4:$B$999,MATCH('CBB ESPN'!S228,'CBB Games'!$A$4:$A$999,0)))*1=1,"",INDEX('CBB Games'!$B$4:$B$999,MATCH('CBB ESPN'!S228,'CBB Games'!$A$4:$A$999,0)))</f>
        <v>0</v>
      </c>
      <c r="F229">
        <f>IF(ISERROR(INDEX($B$4:$B$999,MATCH('CBB ESPN'!T228,'CBB Games'!$A$4:$A$999,0)))*1=1,"",INDEX('CBB Games'!$B$4:$B$999,MATCH('CBB ESPN'!T228,'CBB Games'!$A$4:$A$999,0)))</f>
        <v>0</v>
      </c>
      <c r="G229" t="s">
        <v>62</v>
      </c>
      <c r="H229">
        <f>IF(ISERROR(INDEX($C$4:$C$999,MATCH('CBB ESPN'!S228,'CBB Games'!$A$4:$A$999,0)))*1=1,"",INDEX('CBB Games'!$C$4:$C$999,MATCH('CBB ESPN'!S228,'CBB Games'!$A$4:$A$999,0)))</f>
        <v>0</v>
      </c>
      <c r="I229">
        <f>IF(ISERROR(INDEX($C$4:$C$999,MATCH('CBB ESPN'!T228,'CBB Games'!$A$4:$A$999,0)))*1=1,"",INDEX('CBB Games'!$C$4:$C$999,MATCH('CBB ESPN'!T228,'CBB Games'!$A$4:$A$999,0)))</f>
        <v>0</v>
      </c>
      <c r="K229">
        <f>IF('CBB ESPN'!$AA228="Flip",'CBB Games'!F229,'CBB Games'!E229)</f>
        <v>0</v>
      </c>
      <c r="L229">
        <f>IF('CBB ESPN'!$AA228="Flip",'CBB Games'!E229,'CBB Games'!F229)</f>
        <v>0</v>
      </c>
      <c r="N229">
        <f>IF('CBB ESPN'!$AA228="Flip",'CBB Games'!I229,'CBB Games'!H229)</f>
        <v>0</v>
      </c>
      <c r="O229">
        <f>IF('CBB ESPN'!$AA228="Flip",'CBB Games'!H229,'CBB Games'!I229)</f>
        <v>0</v>
      </c>
      <c r="Q229" t="str">
        <f t="shared" si="118"/>
        <v>0 v 0</v>
      </c>
      <c r="S229" t="str">
        <f t="shared" si="119"/>
        <v>0 v 0</v>
      </c>
      <c r="T229" s="13" t="s">
        <v>62</v>
      </c>
      <c r="V229" s="134" t="str">
        <f>IF(ISNUMBER(SEARCH('CBB Games'!$V$3,'CBB ESPN'!Y228)),"InPlay","")</f>
        <v/>
      </c>
      <c r="X229" s="135" t="str">
        <f>IF('CBB ESPN'!$Y228="Y",'CBB ESPN'!U228,"")</f>
        <v/>
      </c>
      <c r="Y229" s="137" t="str">
        <f>IF('CBB ESPN'!$Y228="Y",'CBB Games'!Q229,"")</f>
        <v/>
      </c>
      <c r="AA229" s="13" t="str">
        <f>IF('CBB ESPN'!$Y228="Y",'CBB Games'!S229,"")</f>
        <v/>
      </c>
    </row>
    <row r="230" spans="1:27">
      <c r="A230" t="str">
        <f>'CBB ESPN'!M230</f>
        <v>Notre Dame</v>
      </c>
      <c r="B230" t="s">
        <v>296</v>
      </c>
      <c r="C230">
        <v>315</v>
      </c>
      <c r="E230">
        <f>IF(ISERROR(INDEX($B$4:$B$999,MATCH('CBB ESPN'!S229,'CBB Games'!$A$4:$A$999,0)))*1=1,"",INDEX('CBB Games'!$B$4:$B$999,MATCH('CBB ESPN'!S229,'CBB Games'!$A$4:$A$999,0)))</f>
        <v>0</v>
      </c>
      <c r="F230">
        <f>IF(ISERROR(INDEX($B$4:$B$999,MATCH('CBB ESPN'!T229,'CBB Games'!$A$4:$A$999,0)))*1=1,"",INDEX('CBB Games'!$B$4:$B$999,MATCH('CBB ESPN'!T229,'CBB Games'!$A$4:$A$999,0)))</f>
        <v>0</v>
      </c>
      <c r="G230" t="s">
        <v>62</v>
      </c>
      <c r="H230">
        <f>IF(ISERROR(INDEX($C$4:$C$999,MATCH('CBB ESPN'!S229,'CBB Games'!$A$4:$A$999,0)))*1=1,"",INDEX('CBB Games'!$C$4:$C$999,MATCH('CBB ESPN'!S229,'CBB Games'!$A$4:$A$999,0)))</f>
        <v>0</v>
      </c>
      <c r="I230">
        <f>IF(ISERROR(INDEX($C$4:$C$999,MATCH('CBB ESPN'!T229,'CBB Games'!$A$4:$A$999,0)))*1=1,"",INDEX('CBB Games'!$C$4:$C$999,MATCH('CBB ESPN'!T229,'CBB Games'!$A$4:$A$999,0)))</f>
        <v>0</v>
      </c>
      <c r="K230">
        <f>IF('CBB ESPN'!$AA229="Flip",'CBB Games'!F230,'CBB Games'!E230)</f>
        <v>0</v>
      </c>
      <c r="L230">
        <f>IF('CBB ESPN'!$AA229="Flip",'CBB Games'!E230,'CBB Games'!F230)</f>
        <v>0</v>
      </c>
      <c r="N230">
        <f>IF('CBB ESPN'!$AA229="Flip",'CBB Games'!I230,'CBB Games'!H230)</f>
        <v>0</v>
      </c>
      <c r="O230">
        <f>IF('CBB ESPN'!$AA229="Flip",'CBB Games'!H230,'CBB Games'!I230)</f>
        <v>0</v>
      </c>
      <c r="Q230" t="str">
        <f t="shared" si="118"/>
        <v>0 v 0</v>
      </c>
      <c r="S230" t="str">
        <f t="shared" si="119"/>
        <v>0 v 0</v>
      </c>
      <c r="T230" s="13" t="s">
        <v>62</v>
      </c>
      <c r="V230" s="134" t="str">
        <f>IF(ISNUMBER(SEARCH('CBB Games'!$V$3,'CBB ESPN'!Y229)),"InPlay","")</f>
        <v/>
      </c>
      <c r="X230" s="135" t="str">
        <f>IF('CBB ESPN'!$Y229="Y",'CBB ESPN'!U229,"")</f>
        <v/>
      </c>
      <c r="Y230" s="137" t="str">
        <f>IF('CBB ESPN'!$Y229="Y",'CBB Games'!Q230,"")</f>
        <v/>
      </c>
      <c r="AA230" s="13" t="str">
        <f>IF('CBB ESPN'!$Y229="Y",'CBB Games'!S230,"")</f>
        <v/>
      </c>
    </row>
    <row r="231" spans="1:27">
      <c r="A231" t="str">
        <f>'CBB ESPN'!M231</f>
        <v>Oakland</v>
      </c>
      <c r="B231" t="s">
        <v>177</v>
      </c>
      <c r="C231">
        <v>326</v>
      </c>
      <c r="E231">
        <f>IF(ISERROR(INDEX($B$4:$B$999,MATCH('CBB ESPN'!S230,'CBB Games'!$A$4:$A$999,0)))*1=1,"",INDEX('CBB Games'!$B$4:$B$999,MATCH('CBB ESPN'!S230,'CBB Games'!$A$4:$A$999,0)))</f>
        <v>0</v>
      </c>
      <c r="F231">
        <f>IF(ISERROR(INDEX($B$4:$B$999,MATCH('CBB ESPN'!T230,'CBB Games'!$A$4:$A$999,0)))*1=1,"",INDEX('CBB Games'!$B$4:$B$999,MATCH('CBB ESPN'!T230,'CBB Games'!$A$4:$A$999,0)))</f>
        <v>0</v>
      </c>
      <c r="G231" t="s">
        <v>62</v>
      </c>
      <c r="H231">
        <f>IF(ISERROR(INDEX($C$4:$C$999,MATCH('CBB ESPN'!S230,'CBB Games'!$A$4:$A$999,0)))*1=1,"",INDEX('CBB Games'!$C$4:$C$999,MATCH('CBB ESPN'!S230,'CBB Games'!$A$4:$A$999,0)))</f>
        <v>0</v>
      </c>
      <c r="I231">
        <f>IF(ISERROR(INDEX($C$4:$C$999,MATCH('CBB ESPN'!T230,'CBB Games'!$A$4:$A$999,0)))*1=1,"",INDEX('CBB Games'!$C$4:$C$999,MATCH('CBB ESPN'!T230,'CBB Games'!$A$4:$A$999,0)))</f>
        <v>0</v>
      </c>
      <c r="K231">
        <f>IF('CBB ESPN'!$AA230="Flip",'CBB Games'!F231,'CBB Games'!E231)</f>
        <v>0</v>
      </c>
      <c r="L231">
        <f>IF('CBB ESPN'!$AA230="Flip",'CBB Games'!E231,'CBB Games'!F231)</f>
        <v>0</v>
      </c>
      <c r="N231">
        <f>IF('CBB ESPN'!$AA230="Flip",'CBB Games'!I231,'CBB Games'!H231)</f>
        <v>0</v>
      </c>
      <c r="O231">
        <f>IF('CBB ESPN'!$AA230="Flip",'CBB Games'!H231,'CBB Games'!I231)</f>
        <v>0</v>
      </c>
      <c r="Q231" t="str">
        <f t="shared" si="118"/>
        <v>0 v 0</v>
      </c>
      <c r="S231" t="str">
        <f t="shared" si="119"/>
        <v>0 v 0</v>
      </c>
      <c r="T231" s="13" t="s">
        <v>62</v>
      </c>
      <c r="V231" s="134" t="str">
        <f>IF(ISNUMBER(SEARCH('CBB Games'!$V$3,'CBB ESPN'!Y230)),"InPlay","")</f>
        <v/>
      </c>
      <c r="X231" s="135" t="str">
        <f>IF('CBB ESPN'!$Y230="Y",'CBB ESPN'!U230,"")</f>
        <v/>
      </c>
      <c r="Y231" s="137" t="str">
        <f>IF('CBB ESPN'!$Y230="Y",'CBB Games'!Q231,"")</f>
        <v/>
      </c>
      <c r="AA231" s="13" t="str">
        <f>IF('CBB ESPN'!$Y230="Y",'CBB Games'!S231,"")</f>
        <v/>
      </c>
    </row>
    <row r="232" spans="1:27">
      <c r="A232" t="str">
        <f>'CBB ESPN'!M232</f>
        <v>Ohio State</v>
      </c>
      <c r="B232" t="s">
        <v>412</v>
      </c>
      <c r="C232">
        <v>327</v>
      </c>
      <c r="E232">
        <f>IF(ISERROR(INDEX($B$4:$B$999,MATCH('CBB ESPN'!S231,'CBB Games'!$A$4:$A$999,0)))*1=1,"",INDEX('CBB Games'!$B$4:$B$999,MATCH('CBB ESPN'!S231,'CBB Games'!$A$4:$A$999,0)))</f>
        <v>0</v>
      </c>
      <c r="F232">
        <f>IF(ISERROR(INDEX($B$4:$B$999,MATCH('CBB ESPN'!T231,'CBB Games'!$A$4:$A$999,0)))*1=1,"",INDEX('CBB Games'!$B$4:$B$999,MATCH('CBB ESPN'!T231,'CBB Games'!$A$4:$A$999,0)))</f>
        <v>0</v>
      </c>
      <c r="G232" t="s">
        <v>62</v>
      </c>
      <c r="H232">
        <f>IF(ISERROR(INDEX($C$4:$C$999,MATCH('CBB ESPN'!S231,'CBB Games'!$A$4:$A$999,0)))*1=1,"",INDEX('CBB Games'!$C$4:$C$999,MATCH('CBB ESPN'!S231,'CBB Games'!$A$4:$A$999,0)))</f>
        <v>0</v>
      </c>
      <c r="I232">
        <f>IF(ISERROR(INDEX($C$4:$C$999,MATCH('CBB ESPN'!T231,'CBB Games'!$A$4:$A$999,0)))*1=1,"",INDEX('CBB Games'!$C$4:$C$999,MATCH('CBB ESPN'!T231,'CBB Games'!$A$4:$A$999,0)))</f>
        <v>0</v>
      </c>
      <c r="K232">
        <f>IF('CBB ESPN'!$AA231="Flip",'CBB Games'!F232,'CBB Games'!E232)</f>
        <v>0</v>
      </c>
      <c r="L232">
        <f>IF('CBB ESPN'!$AA231="Flip",'CBB Games'!E232,'CBB Games'!F232)</f>
        <v>0</v>
      </c>
      <c r="N232">
        <f>IF('CBB ESPN'!$AA231="Flip",'CBB Games'!I232,'CBB Games'!H232)</f>
        <v>0</v>
      </c>
      <c r="O232">
        <f>IF('CBB ESPN'!$AA231="Flip",'CBB Games'!H232,'CBB Games'!I232)</f>
        <v>0</v>
      </c>
      <c r="Q232" t="str">
        <f t="shared" si="118"/>
        <v>0 v 0</v>
      </c>
      <c r="S232" t="str">
        <f t="shared" si="119"/>
        <v>0 v 0</v>
      </c>
      <c r="T232" s="13" t="s">
        <v>62</v>
      </c>
      <c r="V232" s="134" t="str">
        <f>IF(ISNUMBER(SEARCH('CBB Games'!$V$3,'CBB ESPN'!Y231)),"InPlay","")</f>
        <v/>
      </c>
      <c r="X232" s="135" t="str">
        <f>IF('CBB ESPN'!$Y231="Y",'CBB ESPN'!U231,"")</f>
        <v/>
      </c>
      <c r="Y232" s="137" t="str">
        <f>IF('CBB ESPN'!$Y231="Y",'CBB Games'!Q232,"")</f>
        <v/>
      </c>
      <c r="AA232" s="13" t="str">
        <f>IF('CBB ESPN'!$Y231="Y",'CBB Games'!S232,"")</f>
        <v/>
      </c>
    </row>
    <row r="233" spans="1:27">
      <c r="A233" t="str">
        <f>'CBB ESPN'!M233</f>
        <v>Ohio</v>
      </c>
      <c r="B233" t="s">
        <v>685</v>
      </c>
      <c r="C233">
        <v>328</v>
      </c>
      <c r="E233">
        <f>IF(ISERROR(INDEX($B$4:$B$999,MATCH('CBB ESPN'!S232,'CBB Games'!$A$4:$A$999,0)))*1=1,"",INDEX('CBB Games'!$B$4:$B$999,MATCH('CBB ESPN'!S232,'CBB Games'!$A$4:$A$999,0)))</f>
        <v>0</v>
      </c>
      <c r="F233">
        <f>IF(ISERROR(INDEX($B$4:$B$999,MATCH('CBB ESPN'!T232,'CBB Games'!$A$4:$A$999,0)))*1=1,"",INDEX('CBB Games'!$B$4:$B$999,MATCH('CBB ESPN'!T232,'CBB Games'!$A$4:$A$999,0)))</f>
        <v>0</v>
      </c>
      <c r="G233" t="s">
        <v>62</v>
      </c>
      <c r="H233">
        <f>IF(ISERROR(INDEX($C$4:$C$999,MATCH('CBB ESPN'!S232,'CBB Games'!$A$4:$A$999,0)))*1=1,"",INDEX('CBB Games'!$C$4:$C$999,MATCH('CBB ESPN'!S232,'CBB Games'!$A$4:$A$999,0)))</f>
        <v>0</v>
      </c>
      <c r="I233">
        <f>IF(ISERROR(INDEX($C$4:$C$999,MATCH('CBB ESPN'!T232,'CBB Games'!$A$4:$A$999,0)))*1=1,"",INDEX('CBB Games'!$C$4:$C$999,MATCH('CBB ESPN'!T232,'CBB Games'!$A$4:$A$999,0)))</f>
        <v>0</v>
      </c>
      <c r="K233">
        <f>IF('CBB ESPN'!$AA232="Flip",'CBB Games'!F233,'CBB Games'!E233)</f>
        <v>0</v>
      </c>
      <c r="L233">
        <f>IF('CBB ESPN'!$AA232="Flip",'CBB Games'!E233,'CBB Games'!F233)</f>
        <v>0</v>
      </c>
      <c r="N233">
        <f>IF('CBB ESPN'!$AA232="Flip",'CBB Games'!I233,'CBB Games'!H233)</f>
        <v>0</v>
      </c>
      <c r="O233">
        <f>IF('CBB ESPN'!$AA232="Flip",'CBB Games'!H233,'CBB Games'!I233)</f>
        <v>0</v>
      </c>
      <c r="Q233" t="str">
        <f t="shared" si="118"/>
        <v>0 v 0</v>
      </c>
      <c r="S233" t="str">
        <f t="shared" si="119"/>
        <v>0 v 0</v>
      </c>
      <c r="T233" s="13" t="s">
        <v>62</v>
      </c>
      <c r="V233" s="134" t="str">
        <f>IF(ISNUMBER(SEARCH('CBB Games'!$V$3,'CBB ESPN'!Y232)),"InPlay","")</f>
        <v/>
      </c>
      <c r="X233" s="135" t="str">
        <f>IF('CBB ESPN'!$Y232="Y",'CBB ESPN'!U232,"")</f>
        <v/>
      </c>
      <c r="Y233" s="137" t="str">
        <f>IF('CBB ESPN'!$Y232="Y",'CBB Games'!Q233,"")</f>
        <v/>
      </c>
      <c r="AA233" s="13" t="str">
        <f>IF('CBB ESPN'!$Y232="Y",'CBB Games'!S233,"")</f>
        <v/>
      </c>
    </row>
    <row r="234" spans="1:27">
      <c r="A234" t="str">
        <f>'CBB ESPN'!M234</f>
        <v>Ohio Valley</v>
      </c>
      <c r="B234" t="s">
        <v>1277</v>
      </c>
      <c r="C234">
        <v>346</v>
      </c>
      <c r="E234">
        <f>IF(ISERROR(INDEX($B$4:$B$999,MATCH('CBB ESPN'!S233,'CBB Games'!$A$4:$A$999,0)))*1=1,"",INDEX('CBB Games'!$B$4:$B$999,MATCH('CBB ESPN'!S233,'CBB Games'!$A$4:$A$999,0)))</f>
        <v>0</v>
      </c>
      <c r="F234">
        <f>IF(ISERROR(INDEX($B$4:$B$999,MATCH('CBB ESPN'!T233,'CBB Games'!$A$4:$A$999,0)))*1=1,"",INDEX('CBB Games'!$B$4:$B$999,MATCH('CBB ESPN'!T233,'CBB Games'!$A$4:$A$999,0)))</f>
        <v>0</v>
      </c>
      <c r="G234" t="s">
        <v>62</v>
      </c>
      <c r="H234">
        <f>IF(ISERROR(INDEX($C$4:$C$999,MATCH('CBB ESPN'!S233,'CBB Games'!$A$4:$A$999,0)))*1=1,"",INDEX('CBB Games'!$C$4:$C$999,MATCH('CBB ESPN'!S233,'CBB Games'!$A$4:$A$999,0)))</f>
        <v>0</v>
      </c>
      <c r="I234">
        <f>IF(ISERROR(INDEX($C$4:$C$999,MATCH('CBB ESPN'!T233,'CBB Games'!$A$4:$A$999,0)))*1=1,"",INDEX('CBB Games'!$C$4:$C$999,MATCH('CBB ESPN'!T233,'CBB Games'!$A$4:$A$999,0)))</f>
        <v>0</v>
      </c>
      <c r="K234">
        <f>IF('CBB ESPN'!$AA233="Flip",'CBB Games'!F234,'CBB Games'!E234)</f>
        <v>0</v>
      </c>
      <c r="L234">
        <f>IF('CBB ESPN'!$AA233="Flip",'CBB Games'!E234,'CBB Games'!F234)</f>
        <v>0</v>
      </c>
      <c r="N234">
        <f>IF('CBB ESPN'!$AA233="Flip",'CBB Games'!I234,'CBB Games'!H234)</f>
        <v>0</v>
      </c>
      <c r="O234">
        <f>IF('CBB ESPN'!$AA233="Flip",'CBB Games'!H234,'CBB Games'!I234)</f>
        <v>0</v>
      </c>
      <c r="Q234" t="str">
        <f t="shared" si="118"/>
        <v>0 v 0</v>
      </c>
      <c r="S234" t="str">
        <f t="shared" si="119"/>
        <v>0 v 0</v>
      </c>
      <c r="T234" s="13" t="s">
        <v>62</v>
      </c>
      <c r="V234" s="134" t="str">
        <f>IF(ISNUMBER(SEARCH('CBB Games'!$V$3,'CBB ESPN'!Y233)),"InPlay","")</f>
        <v/>
      </c>
      <c r="X234" s="135" t="str">
        <f>IF('CBB ESPN'!$Y233="Y",'CBB ESPN'!U233,"")</f>
        <v/>
      </c>
      <c r="Y234" s="137" t="str">
        <f>IF('CBB ESPN'!$Y233="Y",'CBB Games'!Q234,"")</f>
        <v/>
      </c>
      <c r="AA234" s="13" t="str">
        <f>IF('CBB ESPN'!$Y233="Y",'CBB Games'!S234,"")</f>
        <v/>
      </c>
    </row>
    <row r="235" spans="1:27">
      <c r="A235" t="str">
        <f>'CBB ESPN'!M235</f>
        <v>Oklahoma</v>
      </c>
      <c r="B235" t="s">
        <v>298</v>
      </c>
      <c r="C235">
        <v>330</v>
      </c>
      <c r="E235">
        <f>IF(ISERROR(INDEX($B$4:$B$999,MATCH('CBB ESPN'!S234,'CBB Games'!$A$4:$A$999,0)))*1=1,"",INDEX('CBB Games'!$B$4:$B$999,MATCH('CBB ESPN'!S234,'CBB Games'!$A$4:$A$999,0)))</f>
        <v>0</v>
      </c>
      <c r="F235">
        <f>IF(ISERROR(INDEX($B$4:$B$999,MATCH('CBB ESPN'!T234,'CBB Games'!$A$4:$A$999,0)))*1=1,"",INDEX('CBB Games'!$B$4:$B$999,MATCH('CBB ESPN'!T234,'CBB Games'!$A$4:$A$999,0)))</f>
        <v>0</v>
      </c>
      <c r="G235" t="s">
        <v>62</v>
      </c>
      <c r="H235">
        <f>IF(ISERROR(INDEX($C$4:$C$999,MATCH('CBB ESPN'!S234,'CBB Games'!$A$4:$A$999,0)))*1=1,"",INDEX('CBB Games'!$C$4:$C$999,MATCH('CBB ESPN'!S234,'CBB Games'!$A$4:$A$999,0)))</f>
        <v>0</v>
      </c>
      <c r="I235">
        <f>IF(ISERROR(INDEX($C$4:$C$999,MATCH('CBB ESPN'!T234,'CBB Games'!$A$4:$A$999,0)))*1=1,"",INDEX('CBB Games'!$C$4:$C$999,MATCH('CBB ESPN'!T234,'CBB Games'!$A$4:$A$999,0)))</f>
        <v>0</v>
      </c>
      <c r="K235">
        <f>IF('CBB ESPN'!$AA234="Flip",'CBB Games'!F235,'CBB Games'!E235)</f>
        <v>0</v>
      </c>
      <c r="L235">
        <f>IF('CBB ESPN'!$AA234="Flip",'CBB Games'!E235,'CBB Games'!F235)</f>
        <v>0</v>
      </c>
      <c r="N235">
        <f>IF('CBB ESPN'!$AA234="Flip",'CBB Games'!I235,'CBB Games'!H235)</f>
        <v>0</v>
      </c>
      <c r="O235">
        <f>IF('CBB ESPN'!$AA234="Flip",'CBB Games'!H235,'CBB Games'!I235)</f>
        <v>0</v>
      </c>
      <c r="Q235" t="str">
        <f t="shared" si="118"/>
        <v>0 v 0</v>
      </c>
      <c r="S235" t="str">
        <f t="shared" si="119"/>
        <v>0 v 0</v>
      </c>
      <c r="T235" s="13" t="s">
        <v>62</v>
      </c>
      <c r="V235" s="134" t="str">
        <f>IF(ISNUMBER(SEARCH('CBB Games'!$V$3,'CBB ESPN'!Y234)),"InPlay","")</f>
        <v/>
      </c>
      <c r="X235" s="135" t="str">
        <f>IF('CBB ESPN'!$Y234="Y",'CBB ESPN'!U234,"")</f>
        <v/>
      </c>
      <c r="Y235" s="137" t="str">
        <f>IF('CBB ESPN'!$Y234="Y",'CBB Games'!Q235,"")</f>
        <v/>
      </c>
      <c r="AA235" s="13" t="str">
        <f>IF('CBB ESPN'!$Y234="Y",'CBB Games'!S235,"")</f>
        <v/>
      </c>
    </row>
    <row r="236" spans="1:27">
      <c r="A236" t="str">
        <f>'CBB ESPN'!M236</f>
        <v>Oklahoma State</v>
      </c>
      <c r="B236" t="s">
        <v>413</v>
      </c>
      <c r="C236">
        <v>329</v>
      </c>
      <c r="E236">
        <f>IF(ISERROR(INDEX($B$4:$B$999,MATCH('CBB ESPN'!S235,'CBB Games'!$A$4:$A$999,0)))*1=1,"",INDEX('CBB Games'!$B$4:$B$999,MATCH('CBB ESPN'!S235,'CBB Games'!$A$4:$A$999,0)))</f>
        <v>0</v>
      </c>
      <c r="F236">
        <f>IF(ISERROR(INDEX($B$4:$B$999,MATCH('CBB ESPN'!T235,'CBB Games'!$A$4:$A$999,0)))*1=1,"",INDEX('CBB Games'!$B$4:$B$999,MATCH('CBB ESPN'!T235,'CBB Games'!$A$4:$A$999,0)))</f>
        <v>0</v>
      </c>
      <c r="G236" t="s">
        <v>62</v>
      </c>
      <c r="H236">
        <f>IF(ISERROR(INDEX($C$4:$C$999,MATCH('CBB ESPN'!S235,'CBB Games'!$A$4:$A$999,0)))*1=1,"",INDEX('CBB Games'!$C$4:$C$999,MATCH('CBB ESPN'!S235,'CBB Games'!$A$4:$A$999,0)))</f>
        <v>0</v>
      </c>
      <c r="I236">
        <f>IF(ISERROR(INDEX($C$4:$C$999,MATCH('CBB ESPN'!T235,'CBB Games'!$A$4:$A$999,0)))*1=1,"",INDEX('CBB Games'!$C$4:$C$999,MATCH('CBB ESPN'!T235,'CBB Games'!$A$4:$A$999,0)))</f>
        <v>0</v>
      </c>
      <c r="K236">
        <f>IF('CBB ESPN'!$AA235="Flip",'CBB Games'!F236,'CBB Games'!E236)</f>
        <v>0</v>
      </c>
      <c r="L236">
        <f>IF('CBB ESPN'!$AA235="Flip",'CBB Games'!E236,'CBB Games'!F236)</f>
        <v>0</v>
      </c>
      <c r="N236">
        <f>IF('CBB ESPN'!$AA235="Flip",'CBB Games'!I236,'CBB Games'!H236)</f>
        <v>0</v>
      </c>
      <c r="O236">
        <f>IF('CBB ESPN'!$AA235="Flip",'CBB Games'!H236,'CBB Games'!I236)</f>
        <v>0</v>
      </c>
      <c r="Q236" t="str">
        <f t="shared" si="118"/>
        <v>0 v 0</v>
      </c>
      <c r="S236" t="str">
        <f t="shared" si="119"/>
        <v>0 v 0</v>
      </c>
      <c r="T236" s="13" t="s">
        <v>62</v>
      </c>
      <c r="V236" s="134" t="str">
        <f>IF(ISNUMBER(SEARCH('CBB Games'!$V$3,'CBB ESPN'!Y235)),"InPlay","")</f>
        <v/>
      </c>
      <c r="X236" s="135" t="str">
        <f>IF('CBB ESPN'!$Y235="Y",'CBB ESPN'!U235,"")</f>
        <v/>
      </c>
      <c r="Y236" s="137" t="str">
        <f>IF('CBB ESPN'!$Y235="Y",'CBB Games'!Q236,"")</f>
        <v/>
      </c>
      <c r="AA236" s="13" t="str">
        <f>IF('CBB ESPN'!$Y235="Y",'CBB Games'!S236,"")</f>
        <v/>
      </c>
    </row>
    <row r="237" spans="1:27">
      <c r="A237" t="str">
        <f>'CBB ESPN'!M237</f>
        <v>Old Dominion</v>
      </c>
      <c r="B237" t="s">
        <v>299</v>
      </c>
      <c r="C237">
        <v>331</v>
      </c>
      <c r="E237">
        <f>IF(ISERROR(INDEX($B$4:$B$999,MATCH('CBB ESPN'!S236,'CBB Games'!$A$4:$A$999,0)))*1=1,"",INDEX('CBB Games'!$B$4:$B$999,MATCH('CBB ESPN'!S236,'CBB Games'!$A$4:$A$999,0)))</f>
        <v>0</v>
      </c>
      <c r="F237">
        <f>IF(ISERROR(INDEX($B$4:$B$999,MATCH('CBB ESPN'!T236,'CBB Games'!$A$4:$A$999,0)))*1=1,"",INDEX('CBB Games'!$B$4:$B$999,MATCH('CBB ESPN'!T236,'CBB Games'!$A$4:$A$999,0)))</f>
        <v>0</v>
      </c>
      <c r="G237" t="s">
        <v>62</v>
      </c>
      <c r="H237">
        <f>IF(ISERROR(INDEX($C$4:$C$999,MATCH('CBB ESPN'!S236,'CBB Games'!$A$4:$A$999,0)))*1=1,"",INDEX('CBB Games'!$C$4:$C$999,MATCH('CBB ESPN'!S236,'CBB Games'!$A$4:$A$999,0)))</f>
        <v>0</v>
      </c>
      <c r="I237">
        <f>IF(ISERROR(INDEX($C$4:$C$999,MATCH('CBB ESPN'!T236,'CBB Games'!$A$4:$A$999,0)))*1=1,"",INDEX('CBB Games'!$C$4:$C$999,MATCH('CBB ESPN'!T236,'CBB Games'!$A$4:$A$999,0)))</f>
        <v>0</v>
      </c>
      <c r="K237">
        <f>IF('CBB ESPN'!$AA236="Flip",'CBB Games'!F237,'CBB Games'!E237)</f>
        <v>0</v>
      </c>
      <c r="L237">
        <f>IF('CBB ESPN'!$AA236="Flip",'CBB Games'!E237,'CBB Games'!F237)</f>
        <v>0</v>
      </c>
      <c r="N237">
        <f>IF('CBB ESPN'!$AA236="Flip",'CBB Games'!I237,'CBB Games'!H237)</f>
        <v>0</v>
      </c>
      <c r="O237">
        <f>IF('CBB ESPN'!$AA236="Flip",'CBB Games'!H237,'CBB Games'!I237)</f>
        <v>0</v>
      </c>
      <c r="Q237" t="str">
        <f t="shared" si="118"/>
        <v>0 v 0</v>
      </c>
      <c r="S237" t="str">
        <f t="shared" si="119"/>
        <v>0 v 0</v>
      </c>
      <c r="T237" s="13" t="s">
        <v>62</v>
      </c>
      <c r="V237" s="134" t="str">
        <f>IF(ISNUMBER(SEARCH('CBB Games'!$V$3,'CBB ESPN'!Y236)),"InPlay","")</f>
        <v/>
      </c>
      <c r="X237" s="135" t="str">
        <f>IF('CBB ESPN'!$Y236="Y",'CBB ESPN'!U236,"")</f>
        <v/>
      </c>
      <c r="Y237" s="137" t="str">
        <f>IF('CBB ESPN'!$Y236="Y",'CBB Games'!Q237,"")</f>
        <v/>
      </c>
      <c r="AA237" s="13" t="str">
        <f>IF('CBB ESPN'!$Y236="Y",'CBB Games'!S237,"")</f>
        <v/>
      </c>
    </row>
    <row r="238" spans="1:27">
      <c r="A238" t="str">
        <f>'CBB ESPN'!M238</f>
        <v>Ole Miss</v>
      </c>
      <c r="B238" t="s">
        <v>285</v>
      </c>
      <c r="C238">
        <v>269</v>
      </c>
      <c r="E238">
        <f>IF(ISERROR(INDEX($B$4:$B$999,MATCH('CBB ESPN'!S237,'CBB Games'!$A$4:$A$999,0)))*1=1,"",INDEX('CBB Games'!$B$4:$B$999,MATCH('CBB ESPN'!S237,'CBB Games'!$A$4:$A$999,0)))</f>
        <v>0</v>
      </c>
      <c r="F238">
        <f>IF(ISERROR(INDEX($B$4:$B$999,MATCH('CBB ESPN'!T237,'CBB Games'!$A$4:$A$999,0)))*1=1,"",INDEX('CBB Games'!$B$4:$B$999,MATCH('CBB ESPN'!T237,'CBB Games'!$A$4:$A$999,0)))</f>
        <v>0</v>
      </c>
      <c r="G238" t="s">
        <v>62</v>
      </c>
      <c r="H238">
        <f>IF(ISERROR(INDEX($C$4:$C$999,MATCH('CBB ESPN'!S237,'CBB Games'!$A$4:$A$999,0)))*1=1,"",INDEX('CBB Games'!$C$4:$C$999,MATCH('CBB ESPN'!S237,'CBB Games'!$A$4:$A$999,0)))</f>
        <v>0</v>
      </c>
      <c r="I238">
        <f>IF(ISERROR(INDEX($C$4:$C$999,MATCH('CBB ESPN'!T237,'CBB Games'!$A$4:$A$999,0)))*1=1,"",INDEX('CBB Games'!$C$4:$C$999,MATCH('CBB ESPN'!T237,'CBB Games'!$A$4:$A$999,0)))</f>
        <v>0</v>
      </c>
      <c r="K238">
        <f>IF('CBB ESPN'!$AA237="Flip",'CBB Games'!F238,'CBB Games'!E238)</f>
        <v>0</v>
      </c>
      <c r="L238">
        <f>IF('CBB ESPN'!$AA237="Flip",'CBB Games'!E238,'CBB Games'!F238)</f>
        <v>0</v>
      </c>
      <c r="N238">
        <f>IF('CBB ESPN'!$AA237="Flip",'CBB Games'!I238,'CBB Games'!H238)</f>
        <v>0</v>
      </c>
      <c r="O238">
        <f>IF('CBB ESPN'!$AA237="Flip",'CBB Games'!H238,'CBB Games'!I238)</f>
        <v>0</v>
      </c>
      <c r="Q238" t="str">
        <f t="shared" si="118"/>
        <v>0 v 0</v>
      </c>
      <c r="S238" t="str">
        <f t="shared" si="119"/>
        <v>0 v 0</v>
      </c>
      <c r="T238" s="13" t="s">
        <v>62</v>
      </c>
      <c r="V238" s="134" t="str">
        <f>IF(ISNUMBER(SEARCH('CBB Games'!$V$3,'CBB ESPN'!Y237)),"InPlay","")</f>
        <v/>
      </c>
      <c r="X238" s="135" t="str">
        <f>IF('CBB ESPN'!$Y237="Y",'CBB ESPN'!U237,"")</f>
        <v/>
      </c>
      <c r="Y238" s="137" t="str">
        <f>IF('CBB ESPN'!$Y237="Y",'CBB Games'!Q238,"")</f>
        <v/>
      </c>
      <c r="AA238" s="13" t="str">
        <f>IF('CBB ESPN'!$Y237="Y",'CBB Games'!S238,"")</f>
        <v/>
      </c>
    </row>
    <row r="239" spans="1:27">
      <c r="A239" t="str">
        <f>'CBB ESPN'!M239</f>
        <v>Oral Roberts</v>
      </c>
      <c r="B239" t="s">
        <v>741</v>
      </c>
      <c r="C239">
        <v>332</v>
      </c>
      <c r="E239">
        <f>IF(ISERROR(INDEX($B$4:$B$999,MATCH('CBB ESPN'!S238,'CBB Games'!$A$4:$A$999,0)))*1=1,"",INDEX('CBB Games'!$B$4:$B$999,MATCH('CBB ESPN'!S238,'CBB Games'!$A$4:$A$999,0)))</f>
        <v>0</v>
      </c>
      <c r="F239">
        <f>IF(ISERROR(INDEX($B$4:$B$999,MATCH('CBB ESPN'!T238,'CBB Games'!$A$4:$A$999,0)))*1=1,"",INDEX('CBB Games'!$B$4:$B$999,MATCH('CBB ESPN'!T238,'CBB Games'!$A$4:$A$999,0)))</f>
        <v>0</v>
      </c>
      <c r="G239" t="s">
        <v>62</v>
      </c>
      <c r="H239">
        <f>IF(ISERROR(INDEX($C$4:$C$999,MATCH('CBB ESPN'!S238,'CBB Games'!$A$4:$A$999,0)))*1=1,"",INDEX('CBB Games'!$C$4:$C$999,MATCH('CBB ESPN'!S238,'CBB Games'!$A$4:$A$999,0)))</f>
        <v>0</v>
      </c>
      <c r="I239">
        <f>IF(ISERROR(INDEX($C$4:$C$999,MATCH('CBB ESPN'!T238,'CBB Games'!$A$4:$A$999,0)))*1=1,"",INDEX('CBB Games'!$C$4:$C$999,MATCH('CBB ESPN'!T238,'CBB Games'!$A$4:$A$999,0)))</f>
        <v>0</v>
      </c>
      <c r="K239">
        <f>IF('CBB ESPN'!$AA238="Flip",'CBB Games'!F239,'CBB Games'!E239)</f>
        <v>0</v>
      </c>
      <c r="L239">
        <f>IF('CBB ESPN'!$AA238="Flip",'CBB Games'!E239,'CBB Games'!F239)</f>
        <v>0</v>
      </c>
      <c r="N239">
        <f>IF('CBB ESPN'!$AA238="Flip",'CBB Games'!I239,'CBB Games'!H239)</f>
        <v>0</v>
      </c>
      <c r="O239">
        <f>IF('CBB ESPN'!$AA238="Flip",'CBB Games'!H239,'CBB Games'!I239)</f>
        <v>0</v>
      </c>
      <c r="Q239" t="str">
        <f t="shared" si="118"/>
        <v>0 v 0</v>
      </c>
      <c r="S239" t="str">
        <f t="shared" si="119"/>
        <v>0 v 0</v>
      </c>
      <c r="T239" s="13" t="s">
        <v>62</v>
      </c>
      <c r="V239" s="134" t="str">
        <f>IF(ISNUMBER(SEARCH('CBB Games'!$V$3,'CBB ESPN'!Y238)),"InPlay","")</f>
        <v/>
      </c>
      <c r="X239" s="135" t="str">
        <f>IF('CBB ESPN'!$Y238="Y",'CBB ESPN'!U238,"")</f>
        <v/>
      </c>
      <c r="Y239" s="137" t="str">
        <f>IF('CBB ESPN'!$Y238="Y",'CBB Games'!Q239,"")</f>
        <v/>
      </c>
      <c r="AA239" s="13" t="str">
        <f>IF('CBB ESPN'!$Y238="Y",'CBB Games'!S239,"")</f>
        <v/>
      </c>
    </row>
    <row r="240" spans="1:27">
      <c r="A240" t="str">
        <f>'CBB ESPN'!M240</f>
        <v>Oregon</v>
      </c>
      <c r="B240" t="s">
        <v>300</v>
      </c>
      <c r="C240">
        <v>333</v>
      </c>
      <c r="E240">
        <f>IF(ISERROR(INDEX($B$4:$B$999,MATCH('CBB ESPN'!S239,'CBB Games'!$A$4:$A$999,0)))*1=1,"",INDEX('CBB Games'!$B$4:$B$999,MATCH('CBB ESPN'!S239,'CBB Games'!$A$4:$A$999,0)))</f>
        <v>0</v>
      </c>
      <c r="F240">
        <f>IF(ISERROR(INDEX($B$4:$B$999,MATCH('CBB ESPN'!T239,'CBB Games'!$A$4:$A$999,0)))*1=1,"",INDEX('CBB Games'!$B$4:$B$999,MATCH('CBB ESPN'!T239,'CBB Games'!$A$4:$A$999,0)))</f>
        <v>0</v>
      </c>
      <c r="G240" t="s">
        <v>62</v>
      </c>
      <c r="H240">
        <f>IF(ISERROR(INDEX($C$4:$C$999,MATCH('CBB ESPN'!S239,'CBB Games'!$A$4:$A$999,0)))*1=1,"",INDEX('CBB Games'!$C$4:$C$999,MATCH('CBB ESPN'!S239,'CBB Games'!$A$4:$A$999,0)))</f>
        <v>0</v>
      </c>
      <c r="I240">
        <f>IF(ISERROR(INDEX($C$4:$C$999,MATCH('CBB ESPN'!T239,'CBB Games'!$A$4:$A$999,0)))*1=1,"",INDEX('CBB Games'!$C$4:$C$999,MATCH('CBB ESPN'!T239,'CBB Games'!$A$4:$A$999,0)))</f>
        <v>0</v>
      </c>
      <c r="K240">
        <f>IF('CBB ESPN'!$AA239="Flip",'CBB Games'!F240,'CBB Games'!E240)</f>
        <v>0</v>
      </c>
      <c r="L240">
        <f>IF('CBB ESPN'!$AA239="Flip",'CBB Games'!E240,'CBB Games'!F240)</f>
        <v>0</v>
      </c>
      <c r="N240">
        <f>IF('CBB ESPN'!$AA239="Flip",'CBB Games'!I240,'CBB Games'!H240)</f>
        <v>0</v>
      </c>
      <c r="O240">
        <f>IF('CBB ESPN'!$AA239="Flip",'CBB Games'!H240,'CBB Games'!I240)</f>
        <v>0</v>
      </c>
      <c r="Q240" t="str">
        <f t="shared" si="118"/>
        <v>0 v 0</v>
      </c>
      <c r="S240" t="str">
        <f t="shared" si="119"/>
        <v>0 v 0</v>
      </c>
      <c r="T240" s="13" t="s">
        <v>62</v>
      </c>
      <c r="V240" s="134" t="str">
        <f>IF(ISNUMBER(SEARCH('CBB Games'!$V$3,'CBB ESPN'!Y239)),"InPlay","")</f>
        <v/>
      </c>
      <c r="X240" s="135" t="str">
        <f>IF('CBB ESPN'!$Y239="Y",'CBB ESPN'!U239,"")</f>
        <v/>
      </c>
      <c r="Y240" s="137" t="str">
        <f>IF('CBB ESPN'!$Y239="Y",'CBB Games'!Q240,"")</f>
        <v/>
      </c>
      <c r="AA240" s="13" t="str">
        <f>IF('CBB ESPN'!$Y239="Y",'CBB Games'!S240,"")</f>
        <v/>
      </c>
    </row>
    <row r="241" spans="1:27">
      <c r="A241" t="str">
        <f>'CBB ESPN'!M241</f>
        <v>Oregon State</v>
      </c>
      <c r="B241" t="s">
        <v>414</v>
      </c>
      <c r="C241">
        <v>334</v>
      </c>
      <c r="E241">
        <f>IF(ISERROR(INDEX($B$4:$B$999,MATCH('CBB ESPN'!S240,'CBB Games'!$A$4:$A$999,0)))*1=1,"",INDEX('CBB Games'!$B$4:$B$999,MATCH('CBB ESPN'!S240,'CBB Games'!$A$4:$A$999,0)))</f>
        <v>0</v>
      </c>
      <c r="F241">
        <f>IF(ISERROR(INDEX($B$4:$B$999,MATCH('CBB ESPN'!T240,'CBB Games'!$A$4:$A$999,0)))*1=1,"",INDEX('CBB Games'!$B$4:$B$999,MATCH('CBB ESPN'!T240,'CBB Games'!$A$4:$A$999,0)))</f>
        <v>0</v>
      </c>
      <c r="G241" t="s">
        <v>62</v>
      </c>
      <c r="H241">
        <f>IF(ISERROR(INDEX($C$4:$C$999,MATCH('CBB ESPN'!S240,'CBB Games'!$A$4:$A$999,0)))*1=1,"",INDEX('CBB Games'!$C$4:$C$999,MATCH('CBB ESPN'!S240,'CBB Games'!$A$4:$A$999,0)))</f>
        <v>0</v>
      </c>
      <c r="I241">
        <f>IF(ISERROR(INDEX($C$4:$C$999,MATCH('CBB ESPN'!T240,'CBB Games'!$A$4:$A$999,0)))*1=1,"",INDEX('CBB Games'!$C$4:$C$999,MATCH('CBB ESPN'!T240,'CBB Games'!$A$4:$A$999,0)))</f>
        <v>0</v>
      </c>
      <c r="K241">
        <f>IF('CBB ESPN'!$AA240="Flip",'CBB Games'!F241,'CBB Games'!E241)</f>
        <v>0</v>
      </c>
      <c r="L241">
        <f>IF('CBB ESPN'!$AA240="Flip",'CBB Games'!E241,'CBB Games'!F241)</f>
        <v>0</v>
      </c>
      <c r="N241">
        <f>IF('CBB ESPN'!$AA240="Flip",'CBB Games'!I241,'CBB Games'!H241)</f>
        <v>0</v>
      </c>
      <c r="O241">
        <f>IF('CBB ESPN'!$AA240="Flip",'CBB Games'!H241,'CBB Games'!I241)</f>
        <v>0</v>
      </c>
      <c r="Q241" t="str">
        <f t="shared" si="118"/>
        <v>0 v 0</v>
      </c>
      <c r="S241" t="str">
        <f t="shared" si="119"/>
        <v>0 v 0</v>
      </c>
      <c r="T241" s="13" t="s">
        <v>62</v>
      </c>
      <c r="V241" s="134" t="str">
        <f>IF(ISNUMBER(SEARCH('CBB Games'!$V$3,'CBB ESPN'!Y240)),"InPlay","")</f>
        <v/>
      </c>
      <c r="X241" s="135" t="str">
        <f>IF('CBB ESPN'!$Y240="Y",'CBB ESPN'!U240,"")</f>
        <v/>
      </c>
      <c r="Y241" s="137" t="str">
        <f>IF('CBB ESPN'!$Y240="Y",'CBB Games'!Q241,"")</f>
        <v/>
      </c>
      <c r="AA241" s="13" t="str">
        <f>IF('CBB ESPN'!$Y240="Y",'CBB Games'!S241,"")</f>
        <v/>
      </c>
    </row>
    <row r="242" spans="1:27">
      <c r="A242" t="str">
        <f>'CBB ESPN'!M242</f>
        <v>Pacific</v>
      </c>
      <c r="B242" t="s">
        <v>814</v>
      </c>
      <c r="C242">
        <v>345</v>
      </c>
      <c r="E242">
        <f>IF(ISERROR(INDEX($B$4:$B$999,MATCH('CBB ESPN'!S241,'CBB Games'!$A$4:$A$999,0)))*1=1,"",INDEX('CBB Games'!$B$4:$B$999,MATCH('CBB ESPN'!S241,'CBB Games'!$A$4:$A$999,0)))</f>
        <v>0</v>
      </c>
      <c r="F242">
        <f>IF(ISERROR(INDEX($B$4:$B$999,MATCH('CBB ESPN'!T241,'CBB Games'!$A$4:$A$999,0)))*1=1,"",INDEX('CBB Games'!$B$4:$B$999,MATCH('CBB ESPN'!T241,'CBB Games'!$A$4:$A$999,0)))</f>
        <v>0</v>
      </c>
      <c r="G242" t="s">
        <v>62</v>
      </c>
      <c r="H242">
        <f>IF(ISERROR(INDEX($C$4:$C$999,MATCH('CBB ESPN'!S241,'CBB Games'!$A$4:$A$999,0)))*1=1,"",INDEX('CBB Games'!$C$4:$C$999,MATCH('CBB ESPN'!S241,'CBB Games'!$A$4:$A$999,0)))</f>
        <v>0</v>
      </c>
      <c r="I242">
        <f>IF(ISERROR(INDEX($C$4:$C$999,MATCH('CBB ESPN'!T241,'CBB Games'!$A$4:$A$999,0)))*1=1,"",INDEX('CBB Games'!$C$4:$C$999,MATCH('CBB ESPN'!T241,'CBB Games'!$A$4:$A$999,0)))</f>
        <v>0</v>
      </c>
      <c r="K242">
        <f>IF('CBB ESPN'!$AA241="Flip",'CBB Games'!F242,'CBB Games'!E242)</f>
        <v>0</v>
      </c>
      <c r="L242">
        <f>IF('CBB ESPN'!$AA241="Flip",'CBB Games'!E242,'CBB Games'!F242)</f>
        <v>0</v>
      </c>
      <c r="N242">
        <f>IF('CBB ESPN'!$AA241="Flip",'CBB Games'!I242,'CBB Games'!H242)</f>
        <v>0</v>
      </c>
      <c r="O242">
        <f>IF('CBB ESPN'!$AA241="Flip",'CBB Games'!H242,'CBB Games'!I242)</f>
        <v>0</v>
      </c>
      <c r="Q242" t="str">
        <f t="shared" si="118"/>
        <v>0 v 0</v>
      </c>
      <c r="S242" t="str">
        <f t="shared" si="119"/>
        <v>0 v 0</v>
      </c>
      <c r="T242" s="13" t="s">
        <v>62</v>
      </c>
      <c r="V242" s="134" t="str">
        <f>IF(ISNUMBER(SEARCH('CBB Games'!$V$3,'CBB ESPN'!Y241)),"InPlay","")</f>
        <v/>
      </c>
      <c r="X242" s="135" t="str">
        <f>IF('CBB ESPN'!$Y241="Y",'CBB ESPN'!U241,"")</f>
        <v/>
      </c>
      <c r="Y242" s="137" t="str">
        <f>IF('CBB ESPN'!$Y241="Y",'CBB Games'!Q242,"")</f>
        <v/>
      </c>
      <c r="AA242" s="13" t="str">
        <f>IF('CBB ESPN'!$Y241="Y",'CBB Games'!S242,"")</f>
        <v/>
      </c>
    </row>
    <row r="243" spans="1:27">
      <c r="A243" t="str">
        <f>'CBB ESPN'!M243</f>
        <v>Penn State</v>
      </c>
      <c r="B243" t="s">
        <v>424</v>
      </c>
      <c r="C243">
        <v>347</v>
      </c>
      <c r="E243">
        <f>IF(ISERROR(INDEX($B$4:$B$999,MATCH('CBB ESPN'!S242,'CBB Games'!$A$4:$A$999,0)))*1=1,"",INDEX('CBB Games'!$B$4:$B$999,MATCH('CBB ESPN'!S242,'CBB Games'!$A$4:$A$999,0)))</f>
        <v>0</v>
      </c>
      <c r="F243">
        <f>IF(ISERROR(INDEX($B$4:$B$999,MATCH('CBB ESPN'!T242,'CBB Games'!$A$4:$A$999,0)))*1=1,"",INDEX('CBB Games'!$B$4:$B$999,MATCH('CBB ESPN'!T242,'CBB Games'!$A$4:$A$999,0)))</f>
        <v>0</v>
      </c>
      <c r="G243" t="s">
        <v>62</v>
      </c>
      <c r="H243">
        <f>IF(ISERROR(INDEX($C$4:$C$999,MATCH('CBB ESPN'!S242,'CBB Games'!$A$4:$A$999,0)))*1=1,"",INDEX('CBB Games'!$C$4:$C$999,MATCH('CBB ESPN'!S242,'CBB Games'!$A$4:$A$999,0)))</f>
        <v>0</v>
      </c>
      <c r="I243">
        <f>IF(ISERROR(INDEX($C$4:$C$999,MATCH('CBB ESPN'!T242,'CBB Games'!$A$4:$A$999,0)))*1=1,"",INDEX('CBB Games'!$C$4:$C$999,MATCH('CBB ESPN'!T242,'CBB Games'!$A$4:$A$999,0)))</f>
        <v>0</v>
      </c>
      <c r="K243">
        <f>IF('CBB ESPN'!$AA242="Flip",'CBB Games'!F243,'CBB Games'!E243)</f>
        <v>0</v>
      </c>
      <c r="L243">
        <f>IF('CBB ESPN'!$AA242="Flip",'CBB Games'!E243,'CBB Games'!F243)</f>
        <v>0</v>
      </c>
      <c r="N243">
        <f>IF('CBB ESPN'!$AA242="Flip",'CBB Games'!I243,'CBB Games'!H243)</f>
        <v>0</v>
      </c>
      <c r="O243">
        <f>IF('CBB ESPN'!$AA242="Flip",'CBB Games'!H243,'CBB Games'!I243)</f>
        <v>0</v>
      </c>
      <c r="Q243" t="str">
        <f t="shared" si="118"/>
        <v>0 v 0</v>
      </c>
      <c r="S243" t="str">
        <f t="shared" si="119"/>
        <v>0 v 0</v>
      </c>
      <c r="T243" s="13" t="s">
        <v>62</v>
      </c>
      <c r="V243" s="134" t="str">
        <f>IF(ISNUMBER(SEARCH('CBB Games'!$V$3,'CBB ESPN'!Y242)),"InPlay","")</f>
        <v/>
      </c>
      <c r="X243" s="135" t="str">
        <f>IF('CBB ESPN'!$Y242="Y",'CBB ESPN'!U242,"")</f>
        <v/>
      </c>
      <c r="Y243" s="137" t="str">
        <f>IF('CBB ESPN'!$Y242="Y",'CBB Games'!Q243,"")</f>
        <v/>
      </c>
      <c r="AA243" s="13" t="str">
        <f>IF('CBB ESPN'!$Y242="Y",'CBB Games'!S243,"")</f>
        <v/>
      </c>
    </row>
    <row r="244" spans="1:27">
      <c r="A244" t="str">
        <f>'CBB ESPN'!M244</f>
        <v>Pepperdine</v>
      </c>
      <c r="B244" t="s">
        <v>598</v>
      </c>
      <c r="C244">
        <v>348</v>
      </c>
      <c r="E244">
        <f>IF(ISERROR(INDEX($B$4:$B$999,MATCH('CBB ESPN'!S243,'CBB Games'!$A$4:$A$999,0)))*1=1,"",INDEX('CBB Games'!$B$4:$B$999,MATCH('CBB ESPN'!S243,'CBB Games'!$A$4:$A$999,0)))</f>
        <v>0</v>
      </c>
      <c r="F244">
        <f>IF(ISERROR(INDEX($B$4:$B$999,MATCH('CBB ESPN'!T243,'CBB Games'!$A$4:$A$999,0)))*1=1,"",INDEX('CBB Games'!$B$4:$B$999,MATCH('CBB ESPN'!T243,'CBB Games'!$A$4:$A$999,0)))</f>
        <v>0</v>
      </c>
      <c r="G244" t="s">
        <v>62</v>
      </c>
      <c r="H244">
        <f>IF(ISERROR(INDEX($C$4:$C$999,MATCH('CBB ESPN'!S243,'CBB Games'!$A$4:$A$999,0)))*1=1,"",INDEX('CBB Games'!$C$4:$C$999,MATCH('CBB ESPN'!S243,'CBB Games'!$A$4:$A$999,0)))</f>
        <v>0</v>
      </c>
      <c r="I244">
        <f>IF(ISERROR(INDEX($C$4:$C$999,MATCH('CBB ESPN'!T243,'CBB Games'!$A$4:$A$999,0)))*1=1,"",INDEX('CBB Games'!$C$4:$C$999,MATCH('CBB ESPN'!T243,'CBB Games'!$A$4:$A$999,0)))</f>
        <v>0</v>
      </c>
      <c r="K244">
        <f>IF('CBB ESPN'!$AA243="Flip",'CBB Games'!F244,'CBB Games'!E244)</f>
        <v>0</v>
      </c>
      <c r="L244">
        <f>IF('CBB ESPN'!$AA243="Flip",'CBB Games'!E244,'CBB Games'!F244)</f>
        <v>0</v>
      </c>
      <c r="N244">
        <f>IF('CBB ESPN'!$AA243="Flip",'CBB Games'!I244,'CBB Games'!H244)</f>
        <v>0</v>
      </c>
      <c r="O244">
        <f>IF('CBB ESPN'!$AA243="Flip",'CBB Games'!H244,'CBB Games'!I244)</f>
        <v>0</v>
      </c>
      <c r="Q244" t="str">
        <f t="shared" si="118"/>
        <v>0 v 0</v>
      </c>
      <c r="S244" t="str">
        <f t="shared" si="119"/>
        <v>0 v 0</v>
      </c>
      <c r="T244" s="13" t="s">
        <v>62</v>
      </c>
      <c r="V244" s="134" t="str">
        <f>IF(ISNUMBER(SEARCH('CBB Games'!$V$3,'CBB ESPN'!Y243)),"InPlay","")</f>
        <v/>
      </c>
      <c r="X244" s="135" t="str">
        <f>IF('CBB ESPN'!$Y243="Y",'CBB ESPN'!U243,"")</f>
        <v/>
      </c>
      <c r="Y244" s="137" t="str">
        <f>IF('CBB ESPN'!$Y243="Y",'CBB Games'!Q244,"")</f>
        <v/>
      </c>
      <c r="AA244" s="13" t="str">
        <f>IF('CBB ESPN'!$Y243="Y",'CBB Games'!S244,"")</f>
        <v/>
      </c>
    </row>
    <row r="245" spans="1:27">
      <c r="A245" t="str">
        <f>'CBB ESPN'!M245</f>
        <v>Pittsburgh</v>
      </c>
      <c r="B245" t="s">
        <v>149</v>
      </c>
      <c r="C245">
        <v>349</v>
      </c>
      <c r="E245">
        <f>IF(ISERROR(INDEX($B$4:$B$999,MATCH('CBB ESPN'!S244,'CBB Games'!$A$4:$A$999,0)))*1=1,"",INDEX('CBB Games'!$B$4:$B$999,MATCH('CBB ESPN'!S244,'CBB Games'!$A$4:$A$999,0)))</f>
        <v>0</v>
      </c>
      <c r="F245">
        <f>IF(ISERROR(INDEX($B$4:$B$999,MATCH('CBB ESPN'!T244,'CBB Games'!$A$4:$A$999,0)))*1=1,"",INDEX('CBB Games'!$B$4:$B$999,MATCH('CBB ESPN'!T244,'CBB Games'!$A$4:$A$999,0)))</f>
        <v>0</v>
      </c>
      <c r="G245" t="s">
        <v>62</v>
      </c>
      <c r="H245">
        <f>IF(ISERROR(INDEX($C$4:$C$999,MATCH('CBB ESPN'!S244,'CBB Games'!$A$4:$A$999,0)))*1=1,"",INDEX('CBB Games'!$C$4:$C$999,MATCH('CBB ESPN'!S244,'CBB Games'!$A$4:$A$999,0)))</f>
        <v>0</v>
      </c>
      <c r="I245">
        <f>IF(ISERROR(INDEX($C$4:$C$999,MATCH('CBB ESPN'!T244,'CBB Games'!$A$4:$A$999,0)))*1=1,"",INDEX('CBB Games'!$C$4:$C$999,MATCH('CBB ESPN'!T244,'CBB Games'!$A$4:$A$999,0)))</f>
        <v>0</v>
      </c>
      <c r="K245">
        <f>IF('CBB ESPN'!$AA244="Flip",'CBB Games'!F245,'CBB Games'!E245)</f>
        <v>0</v>
      </c>
      <c r="L245">
        <f>IF('CBB ESPN'!$AA244="Flip",'CBB Games'!E245,'CBB Games'!F245)</f>
        <v>0</v>
      </c>
      <c r="N245">
        <f>IF('CBB ESPN'!$AA244="Flip",'CBB Games'!I245,'CBB Games'!H245)</f>
        <v>0</v>
      </c>
      <c r="O245">
        <f>IF('CBB ESPN'!$AA244="Flip",'CBB Games'!H245,'CBB Games'!I245)</f>
        <v>0</v>
      </c>
      <c r="Q245" t="str">
        <f t="shared" si="118"/>
        <v>0 v 0</v>
      </c>
      <c r="S245" t="str">
        <f t="shared" si="119"/>
        <v>0 v 0</v>
      </c>
      <c r="T245" s="13" t="s">
        <v>62</v>
      </c>
      <c r="V245" s="134" t="str">
        <f>IF(ISNUMBER(SEARCH('CBB Games'!$V$3,'CBB ESPN'!Y244)),"InPlay","")</f>
        <v/>
      </c>
      <c r="X245" s="135" t="str">
        <f>IF('CBB ESPN'!$Y244="Y",'CBB ESPN'!U244,"")</f>
        <v/>
      </c>
      <c r="Y245" s="137" t="str">
        <f>IF('CBB ESPN'!$Y244="Y",'CBB Games'!Q245,"")</f>
        <v/>
      </c>
      <c r="AA245" s="13" t="str">
        <f>IF('CBB ESPN'!$Y244="Y",'CBB Games'!S245,"")</f>
        <v/>
      </c>
    </row>
    <row r="246" spans="1:27">
      <c r="A246" t="str">
        <f>'CBB ESPN'!M246</f>
        <v>Portland</v>
      </c>
      <c r="B246" t="s">
        <v>436</v>
      </c>
      <c r="C246">
        <v>350</v>
      </c>
      <c r="E246">
        <f>IF(ISERROR(INDEX($B$4:$B$999,MATCH('CBB ESPN'!S245,'CBB Games'!$A$4:$A$999,0)))*1=1,"",INDEX('CBB Games'!$B$4:$B$999,MATCH('CBB ESPN'!S245,'CBB Games'!$A$4:$A$999,0)))</f>
        <v>0</v>
      </c>
      <c r="F246">
        <f>IF(ISERROR(INDEX($B$4:$B$999,MATCH('CBB ESPN'!T245,'CBB Games'!$A$4:$A$999,0)))*1=1,"",INDEX('CBB Games'!$B$4:$B$999,MATCH('CBB ESPN'!T245,'CBB Games'!$A$4:$A$999,0)))</f>
        <v>0</v>
      </c>
      <c r="G246" t="s">
        <v>62</v>
      </c>
      <c r="H246">
        <f>IF(ISERROR(INDEX($C$4:$C$999,MATCH('CBB ESPN'!S245,'CBB Games'!$A$4:$A$999,0)))*1=1,"",INDEX('CBB Games'!$C$4:$C$999,MATCH('CBB ESPN'!S245,'CBB Games'!$A$4:$A$999,0)))</f>
        <v>0</v>
      </c>
      <c r="I246">
        <f>IF(ISERROR(INDEX($C$4:$C$999,MATCH('CBB ESPN'!T245,'CBB Games'!$A$4:$A$999,0)))*1=1,"",INDEX('CBB Games'!$C$4:$C$999,MATCH('CBB ESPN'!T245,'CBB Games'!$A$4:$A$999,0)))</f>
        <v>0</v>
      </c>
      <c r="K246">
        <f>IF('CBB ESPN'!$AA245="Flip",'CBB Games'!F246,'CBB Games'!E246)</f>
        <v>0</v>
      </c>
      <c r="L246">
        <f>IF('CBB ESPN'!$AA245="Flip",'CBB Games'!E246,'CBB Games'!F246)</f>
        <v>0</v>
      </c>
      <c r="N246">
        <f>IF('CBB ESPN'!$AA245="Flip",'CBB Games'!I246,'CBB Games'!H246)</f>
        <v>0</v>
      </c>
      <c r="O246">
        <f>IF('CBB ESPN'!$AA245="Flip",'CBB Games'!H246,'CBB Games'!I246)</f>
        <v>0</v>
      </c>
      <c r="Q246" t="str">
        <f t="shared" si="118"/>
        <v>0 v 0</v>
      </c>
      <c r="S246" t="str">
        <f t="shared" si="119"/>
        <v>0 v 0</v>
      </c>
      <c r="T246" s="13" t="s">
        <v>62</v>
      </c>
      <c r="V246" s="134" t="str">
        <f>IF(ISNUMBER(SEARCH('CBB Games'!$V$3,'CBB ESPN'!Y245)),"InPlay","")</f>
        <v/>
      </c>
      <c r="X246" s="135" t="str">
        <f>IF('CBB ESPN'!$Y245="Y",'CBB ESPN'!U245,"")</f>
        <v/>
      </c>
      <c r="Y246" s="137" t="str">
        <f>IF('CBB ESPN'!$Y245="Y",'CBB Games'!Q246,"")</f>
        <v/>
      </c>
      <c r="AA246" s="13" t="str">
        <f>IF('CBB ESPN'!$Y245="Y",'CBB Games'!S246,"")</f>
        <v/>
      </c>
    </row>
    <row r="247" spans="1:27">
      <c r="A247" t="str">
        <f>'CBB ESPN'!M247</f>
        <v>Portland State</v>
      </c>
      <c r="B247" t="s">
        <v>859</v>
      </c>
      <c r="C247">
        <v>355</v>
      </c>
      <c r="E247">
        <f>IF(ISERROR(INDEX($B$4:$B$999,MATCH('CBB ESPN'!S246,'CBB Games'!$A$4:$A$999,0)))*1=1,"",INDEX('CBB Games'!$B$4:$B$999,MATCH('CBB ESPN'!S246,'CBB Games'!$A$4:$A$999,0)))</f>
        <v>0</v>
      </c>
      <c r="F247">
        <f>IF(ISERROR(INDEX($B$4:$B$999,MATCH('CBB ESPN'!T246,'CBB Games'!$A$4:$A$999,0)))*1=1,"",INDEX('CBB Games'!$B$4:$B$999,MATCH('CBB ESPN'!T246,'CBB Games'!$A$4:$A$999,0)))</f>
        <v>0</v>
      </c>
      <c r="G247" t="s">
        <v>62</v>
      </c>
      <c r="H247">
        <f>IF(ISERROR(INDEX($C$4:$C$999,MATCH('CBB ESPN'!S246,'CBB Games'!$A$4:$A$999,0)))*1=1,"",INDEX('CBB Games'!$C$4:$C$999,MATCH('CBB ESPN'!S246,'CBB Games'!$A$4:$A$999,0)))</f>
        <v>0</v>
      </c>
      <c r="I247">
        <f>IF(ISERROR(INDEX($C$4:$C$999,MATCH('CBB ESPN'!T246,'CBB Games'!$A$4:$A$999,0)))*1=1,"",INDEX('CBB Games'!$C$4:$C$999,MATCH('CBB ESPN'!T246,'CBB Games'!$A$4:$A$999,0)))</f>
        <v>0</v>
      </c>
      <c r="K247">
        <f>IF('CBB ESPN'!$AA246="Flip",'CBB Games'!F247,'CBB Games'!E247)</f>
        <v>0</v>
      </c>
      <c r="L247">
        <f>IF('CBB ESPN'!$AA246="Flip",'CBB Games'!E247,'CBB Games'!F247)</f>
        <v>0</v>
      </c>
      <c r="N247">
        <f>IF('CBB ESPN'!$AA246="Flip",'CBB Games'!I247,'CBB Games'!H247)</f>
        <v>0</v>
      </c>
      <c r="O247">
        <f>IF('CBB ESPN'!$AA246="Flip",'CBB Games'!H247,'CBB Games'!I247)</f>
        <v>0</v>
      </c>
      <c r="Q247" t="str">
        <f t="shared" si="118"/>
        <v>0 v 0</v>
      </c>
      <c r="S247" t="str">
        <f t="shared" si="119"/>
        <v>0 v 0</v>
      </c>
      <c r="T247" s="13" t="s">
        <v>62</v>
      </c>
      <c r="V247" s="134" t="str">
        <f>IF(ISNUMBER(SEARCH('CBB Games'!$V$3,'CBB ESPN'!Y246)),"InPlay","")</f>
        <v/>
      </c>
      <c r="X247" s="135" t="str">
        <f>IF('CBB ESPN'!$Y246="Y",'CBB ESPN'!U246,"")</f>
        <v/>
      </c>
      <c r="Y247" s="137" t="str">
        <f>IF('CBB ESPN'!$Y246="Y",'CBB Games'!Q247,"")</f>
        <v/>
      </c>
      <c r="AA247" s="13" t="str">
        <f>IF('CBB ESPN'!$Y246="Y",'CBB Games'!S247,"")</f>
        <v/>
      </c>
    </row>
    <row r="248" spans="1:27">
      <c r="A248" t="str">
        <f>'CBB ESPN'!M248</f>
        <v>Prairie View A&amp;M</v>
      </c>
      <c r="B248" t="s">
        <v>1278</v>
      </c>
      <c r="C248">
        <v>351</v>
      </c>
      <c r="E248">
        <f>IF(ISERROR(INDEX($B$4:$B$999,MATCH('CBB ESPN'!S247,'CBB Games'!$A$4:$A$999,0)))*1=1,"",INDEX('CBB Games'!$B$4:$B$999,MATCH('CBB ESPN'!S247,'CBB Games'!$A$4:$A$999,0)))</f>
        <v>0</v>
      </c>
      <c r="F248">
        <f>IF(ISERROR(INDEX($B$4:$B$999,MATCH('CBB ESPN'!T247,'CBB Games'!$A$4:$A$999,0)))*1=1,"",INDEX('CBB Games'!$B$4:$B$999,MATCH('CBB ESPN'!T247,'CBB Games'!$A$4:$A$999,0)))</f>
        <v>0</v>
      </c>
      <c r="G248" t="s">
        <v>62</v>
      </c>
      <c r="H248">
        <f>IF(ISERROR(INDEX($C$4:$C$999,MATCH('CBB ESPN'!S247,'CBB Games'!$A$4:$A$999,0)))*1=1,"",INDEX('CBB Games'!$C$4:$C$999,MATCH('CBB ESPN'!S247,'CBB Games'!$A$4:$A$999,0)))</f>
        <v>0</v>
      </c>
      <c r="I248">
        <f>IF(ISERROR(INDEX($C$4:$C$999,MATCH('CBB ESPN'!T247,'CBB Games'!$A$4:$A$999,0)))*1=1,"",INDEX('CBB Games'!$C$4:$C$999,MATCH('CBB ESPN'!T247,'CBB Games'!$A$4:$A$999,0)))</f>
        <v>0</v>
      </c>
      <c r="K248">
        <f>IF('CBB ESPN'!$AA247="Flip",'CBB Games'!F248,'CBB Games'!E248)</f>
        <v>0</v>
      </c>
      <c r="L248">
        <f>IF('CBB ESPN'!$AA247="Flip",'CBB Games'!E248,'CBB Games'!F248)</f>
        <v>0</v>
      </c>
      <c r="N248">
        <f>IF('CBB ESPN'!$AA247="Flip",'CBB Games'!I248,'CBB Games'!H248)</f>
        <v>0</v>
      </c>
      <c r="O248">
        <f>IF('CBB ESPN'!$AA247="Flip",'CBB Games'!H248,'CBB Games'!I248)</f>
        <v>0</v>
      </c>
      <c r="Q248" t="str">
        <f t="shared" si="118"/>
        <v>0 v 0</v>
      </c>
      <c r="S248" t="str">
        <f t="shared" si="119"/>
        <v>0 v 0</v>
      </c>
      <c r="T248" s="13" t="s">
        <v>62</v>
      </c>
      <c r="V248" s="134" t="str">
        <f>IF(ISNUMBER(SEARCH('CBB Games'!$V$3,'CBB ESPN'!Y247)),"InPlay","")</f>
        <v/>
      </c>
      <c r="X248" s="135" t="str">
        <f>IF('CBB ESPN'!$Y247="Y",'CBB ESPN'!U247,"")</f>
        <v/>
      </c>
      <c r="Y248" s="137" t="str">
        <f>IF('CBB ESPN'!$Y247="Y",'CBB Games'!Q248,"")</f>
        <v/>
      </c>
      <c r="AA248" s="13" t="str">
        <f>IF('CBB ESPN'!$Y247="Y",'CBB Games'!S248,"")</f>
        <v/>
      </c>
    </row>
    <row r="249" spans="1:27">
      <c r="A249" t="str">
        <f>'CBB ESPN'!M249</f>
        <v>Presbyterian</v>
      </c>
      <c r="B249" t="s">
        <v>756</v>
      </c>
      <c r="C249">
        <v>608</v>
      </c>
      <c r="E249">
        <f>IF(ISERROR(INDEX($B$4:$B$999,MATCH('CBB ESPN'!S248,'CBB Games'!$A$4:$A$999,0)))*1=1,"",INDEX('CBB Games'!$B$4:$B$999,MATCH('CBB ESPN'!S248,'CBB Games'!$A$4:$A$999,0)))</f>
        <v>0</v>
      </c>
      <c r="F249">
        <f>IF(ISERROR(INDEX($B$4:$B$999,MATCH('CBB ESPN'!T248,'CBB Games'!$A$4:$A$999,0)))*1=1,"",INDEX('CBB Games'!$B$4:$B$999,MATCH('CBB ESPN'!T248,'CBB Games'!$A$4:$A$999,0)))</f>
        <v>0</v>
      </c>
      <c r="G249" t="s">
        <v>62</v>
      </c>
      <c r="H249">
        <f>IF(ISERROR(INDEX($C$4:$C$999,MATCH('CBB ESPN'!S248,'CBB Games'!$A$4:$A$999,0)))*1=1,"",INDEX('CBB Games'!$C$4:$C$999,MATCH('CBB ESPN'!S248,'CBB Games'!$A$4:$A$999,0)))</f>
        <v>0</v>
      </c>
      <c r="I249">
        <f>IF(ISERROR(INDEX($C$4:$C$999,MATCH('CBB ESPN'!T248,'CBB Games'!$A$4:$A$999,0)))*1=1,"",INDEX('CBB Games'!$C$4:$C$999,MATCH('CBB ESPN'!T248,'CBB Games'!$A$4:$A$999,0)))</f>
        <v>0</v>
      </c>
      <c r="K249">
        <f>IF('CBB ESPN'!$AA248="Flip",'CBB Games'!F249,'CBB Games'!E249)</f>
        <v>0</v>
      </c>
      <c r="L249">
        <f>IF('CBB ESPN'!$AA248="Flip",'CBB Games'!E249,'CBB Games'!F249)</f>
        <v>0</v>
      </c>
      <c r="N249">
        <f>IF('CBB ESPN'!$AA248="Flip",'CBB Games'!I249,'CBB Games'!H249)</f>
        <v>0</v>
      </c>
      <c r="O249">
        <f>IF('CBB ESPN'!$AA248="Flip",'CBB Games'!H249,'CBB Games'!I249)</f>
        <v>0</v>
      </c>
      <c r="Q249" t="str">
        <f t="shared" si="118"/>
        <v>0 v 0</v>
      </c>
      <c r="S249" t="str">
        <f t="shared" si="119"/>
        <v>0 v 0</v>
      </c>
      <c r="T249" s="13" t="s">
        <v>62</v>
      </c>
      <c r="V249" s="134" t="str">
        <f>IF(ISNUMBER(SEARCH('CBB Games'!$V$3,'CBB ESPN'!Y248)),"InPlay","")</f>
        <v/>
      </c>
      <c r="X249" s="135" t="str">
        <f>IF('CBB ESPN'!$Y248="Y",'CBB ESPN'!U248,"")</f>
        <v/>
      </c>
      <c r="Y249" s="137" t="str">
        <f>IF('CBB ESPN'!$Y248="Y",'CBB Games'!Q249,"")</f>
        <v/>
      </c>
      <c r="AA249" s="13" t="str">
        <f>IF('CBB ESPN'!$Y248="Y",'CBB Games'!S249,"")</f>
        <v/>
      </c>
    </row>
    <row r="250" spans="1:27">
      <c r="A250" t="str">
        <f>'CBB ESPN'!M250</f>
        <v>Princeton</v>
      </c>
      <c r="B250" t="s">
        <v>425</v>
      </c>
      <c r="C250">
        <v>352</v>
      </c>
      <c r="E250">
        <f>IF(ISERROR(INDEX($B$4:$B$999,MATCH('CBB ESPN'!S249,'CBB Games'!$A$4:$A$999,0)))*1=1,"",INDEX('CBB Games'!$B$4:$B$999,MATCH('CBB ESPN'!S249,'CBB Games'!$A$4:$A$999,0)))</f>
        <v>0</v>
      </c>
      <c r="F250">
        <f>IF(ISERROR(INDEX($B$4:$B$999,MATCH('CBB ESPN'!T249,'CBB Games'!$A$4:$A$999,0)))*1=1,"",INDEX('CBB Games'!$B$4:$B$999,MATCH('CBB ESPN'!T249,'CBB Games'!$A$4:$A$999,0)))</f>
        <v>0</v>
      </c>
      <c r="G250" t="s">
        <v>62</v>
      </c>
      <c r="H250">
        <f>IF(ISERROR(INDEX($C$4:$C$999,MATCH('CBB ESPN'!S249,'CBB Games'!$A$4:$A$999,0)))*1=1,"",INDEX('CBB Games'!$C$4:$C$999,MATCH('CBB ESPN'!S249,'CBB Games'!$A$4:$A$999,0)))</f>
        <v>0</v>
      </c>
      <c r="I250">
        <f>IF(ISERROR(INDEX($C$4:$C$999,MATCH('CBB ESPN'!T249,'CBB Games'!$A$4:$A$999,0)))*1=1,"",INDEX('CBB Games'!$C$4:$C$999,MATCH('CBB ESPN'!T249,'CBB Games'!$A$4:$A$999,0)))</f>
        <v>0</v>
      </c>
      <c r="K250">
        <f>IF('CBB ESPN'!$AA249="Flip",'CBB Games'!F250,'CBB Games'!E250)</f>
        <v>0</v>
      </c>
      <c r="L250">
        <f>IF('CBB ESPN'!$AA249="Flip",'CBB Games'!E250,'CBB Games'!F250)</f>
        <v>0</v>
      </c>
      <c r="N250">
        <f>IF('CBB ESPN'!$AA249="Flip",'CBB Games'!I250,'CBB Games'!H250)</f>
        <v>0</v>
      </c>
      <c r="O250">
        <f>IF('CBB ESPN'!$AA249="Flip",'CBB Games'!H250,'CBB Games'!I250)</f>
        <v>0</v>
      </c>
      <c r="Q250" t="str">
        <f t="shared" si="118"/>
        <v>0 v 0</v>
      </c>
      <c r="S250" t="str">
        <f t="shared" si="119"/>
        <v>0 v 0</v>
      </c>
      <c r="T250" s="13" t="s">
        <v>62</v>
      </c>
      <c r="V250" s="134" t="str">
        <f>IF(ISNUMBER(SEARCH('CBB Games'!$V$3,'CBB ESPN'!Y249)),"InPlay","")</f>
        <v/>
      </c>
      <c r="X250" s="135" t="str">
        <f>IF('CBB ESPN'!$Y249="Y",'CBB ESPN'!U249,"")</f>
        <v/>
      </c>
      <c r="Y250" s="137" t="str">
        <f>IF('CBB ESPN'!$Y249="Y",'CBB Games'!Q250,"")</f>
        <v/>
      </c>
      <c r="AA250" s="13" t="str">
        <f>IF('CBB ESPN'!$Y249="Y",'CBB Games'!S250,"")</f>
        <v/>
      </c>
    </row>
    <row r="251" spans="1:27">
      <c r="A251" t="str">
        <f>'CBB ESPN'!M251</f>
        <v>Providence</v>
      </c>
      <c r="B251" t="s">
        <v>538</v>
      </c>
      <c r="C251">
        <v>353</v>
      </c>
      <c r="E251">
        <f>IF(ISERROR(INDEX($B$4:$B$999,MATCH('CBB ESPN'!S250,'CBB Games'!$A$4:$A$999,0)))*1=1,"",INDEX('CBB Games'!$B$4:$B$999,MATCH('CBB ESPN'!S250,'CBB Games'!$A$4:$A$999,0)))</f>
        <v>0</v>
      </c>
      <c r="F251">
        <f>IF(ISERROR(INDEX($B$4:$B$999,MATCH('CBB ESPN'!T250,'CBB Games'!$A$4:$A$999,0)))*1=1,"",INDEX('CBB Games'!$B$4:$B$999,MATCH('CBB ESPN'!T250,'CBB Games'!$A$4:$A$999,0)))</f>
        <v>0</v>
      </c>
      <c r="G251" t="s">
        <v>62</v>
      </c>
      <c r="H251">
        <f>IF(ISERROR(INDEX($C$4:$C$999,MATCH('CBB ESPN'!S250,'CBB Games'!$A$4:$A$999,0)))*1=1,"",INDEX('CBB Games'!$C$4:$C$999,MATCH('CBB ESPN'!S250,'CBB Games'!$A$4:$A$999,0)))</f>
        <v>0</v>
      </c>
      <c r="I251">
        <f>IF(ISERROR(INDEX($C$4:$C$999,MATCH('CBB ESPN'!T250,'CBB Games'!$A$4:$A$999,0)))*1=1,"",INDEX('CBB Games'!$C$4:$C$999,MATCH('CBB ESPN'!T250,'CBB Games'!$A$4:$A$999,0)))</f>
        <v>0</v>
      </c>
      <c r="K251">
        <f>IF('CBB ESPN'!$AA250="Flip",'CBB Games'!F251,'CBB Games'!E251)</f>
        <v>0</v>
      </c>
      <c r="L251">
        <f>IF('CBB ESPN'!$AA250="Flip",'CBB Games'!E251,'CBB Games'!F251)</f>
        <v>0</v>
      </c>
      <c r="N251">
        <f>IF('CBB ESPN'!$AA250="Flip",'CBB Games'!I251,'CBB Games'!H251)</f>
        <v>0</v>
      </c>
      <c r="O251">
        <f>IF('CBB ESPN'!$AA250="Flip",'CBB Games'!H251,'CBB Games'!I251)</f>
        <v>0</v>
      </c>
      <c r="Q251" t="str">
        <f t="shared" si="118"/>
        <v>0 v 0</v>
      </c>
      <c r="S251" t="str">
        <f t="shared" si="119"/>
        <v>0 v 0</v>
      </c>
      <c r="T251" s="13" t="s">
        <v>62</v>
      </c>
      <c r="V251" s="134" t="str">
        <f>IF(ISNUMBER(SEARCH('CBB Games'!$V$3,'CBB ESPN'!Y250)),"InPlay","")</f>
        <v/>
      </c>
      <c r="X251" s="135" t="str">
        <f>IF('CBB ESPN'!$Y250="Y",'CBB ESPN'!U250,"")</f>
        <v/>
      </c>
      <c r="Y251" s="137" t="str">
        <f>IF('CBB ESPN'!$Y250="Y",'CBB Games'!Q251,"")</f>
        <v/>
      </c>
      <c r="AA251" s="13" t="str">
        <f>IF('CBB ESPN'!$Y250="Y",'CBB Games'!S251,"")</f>
        <v/>
      </c>
    </row>
    <row r="252" spans="1:27">
      <c r="A252" t="str">
        <f>'CBB ESPN'!M252</f>
        <v>Purdue</v>
      </c>
      <c r="B252" t="s">
        <v>301</v>
      </c>
      <c r="C252">
        <v>354</v>
      </c>
      <c r="E252">
        <f>IF(ISERROR(INDEX($B$4:$B$999,MATCH('CBB ESPN'!S251,'CBB Games'!$A$4:$A$999,0)))*1=1,"",INDEX('CBB Games'!$B$4:$B$999,MATCH('CBB ESPN'!S251,'CBB Games'!$A$4:$A$999,0)))</f>
        <v>0</v>
      </c>
      <c r="F252">
        <f>IF(ISERROR(INDEX($B$4:$B$999,MATCH('CBB ESPN'!T251,'CBB Games'!$A$4:$A$999,0)))*1=1,"",INDEX('CBB Games'!$B$4:$B$999,MATCH('CBB ESPN'!T251,'CBB Games'!$A$4:$A$999,0)))</f>
        <v>0</v>
      </c>
      <c r="G252" t="s">
        <v>62</v>
      </c>
      <c r="H252">
        <f>IF(ISERROR(INDEX($C$4:$C$999,MATCH('CBB ESPN'!S251,'CBB Games'!$A$4:$A$999,0)))*1=1,"",INDEX('CBB Games'!$C$4:$C$999,MATCH('CBB ESPN'!S251,'CBB Games'!$A$4:$A$999,0)))</f>
        <v>0</v>
      </c>
      <c r="I252">
        <f>IF(ISERROR(INDEX($C$4:$C$999,MATCH('CBB ESPN'!T251,'CBB Games'!$A$4:$A$999,0)))*1=1,"",INDEX('CBB Games'!$C$4:$C$999,MATCH('CBB ESPN'!T251,'CBB Games'!$A$4:$A$999,0)))</f>
        <v>0</v>
      </c>
      <c r="K252">
        <f>IF('CBB ESPN'!$AA251="Flip",'CBB Games'!F252,'CBB Games'!E252)</f>
        <v>0</v>
      </c>
      <c r="L252">
        <f>IF('CBB ESPN'!$AA251="Flip",'CBB Games'!E252,'CBB Games'!F252)</f>
        <v>0</v>
      </c>
      <c r="N252">
        <f>IF('CBB ESPN'!$AA251="Flip",'CBB Games'!I252,'CBB Games'!H252)</f>
        <v>0</v>
      </c>
      <c r="O252">
        <f>IF('CBB ESPN'!$AA251="Flip",'CBB Games'!H252,'CBB Games'!I252)</f>
        <v>0</v>
      </c>
      <c r="Q252" t="str">
        <f t="shared" si="118"/>
        <v>0 v 0</v>
      </c>
      <c r="S252" t="str">
        <f t="shared" si="119"/>
        <v>0 v 0</v>
      </c>
      <c r="T252" s="13" t="s">
        <v>62</v>
      </c>
      <c r="V252" s="134" t="str">
        <f>IF(ISNUMBER(SEARCH('CBB Games'!$V$3,'CBB ESPN'!Y251)),"InPlay","")</f>
        <v/>
      </c>
      <c r="X252" s="135" t="str">
        <f>IF('CBB ESPN'!$Y251="Y",'CBB ESPN'!U251,"")</f>
        <v/>
      </c>
      <c r="Y252" s="137" t="str">
        <f>IF('CBB ESPN'!$Y251="Y",'CBB Games'!Q252,"")</f>
        <v/>
      </c>
      <c r="AA252" s="13" t="str">
        <f>IF('CBB ESPN'!$Y251="Y",'CBB Games'!S252,"")</f>
        <v/>
      </c>
    </row>
    <row r="253" spans="1:27">
      <c r="A253" t="str">
        <f>'CBB ESPN'!M253</f>
        <v>Quinnipiac</v>
      </c>
      <c r="B253" t="s">
        <v>1056</v>
      </c>
      <c r="C253">
        <v>360</v>
      </c>
      <c r="E253">
        <f>IF(ISERROR(INDEX($B$4:$B$999,MATCH('CBB ESPN'!S252,'CBB Games'!$A$4:$A$999,0)))*1=1,"",INDEX('CBB Games'!$B$4:$B$999,MATCH('CBB ESPN'!S252,'CBB Games'!$A$4:$A$999,0)))</f>
        <v>0</v>
      </c>
      <c r="F253">
        <f>IF(ISERROR(INDEX($B$4:$B$999,MATCH('CBB ESPN'!T252,'CBB Games'!$A$4:$A$999,0)))*1=1,"",INDEX('CBB Games'!$B$4:$B$999,MATCH('CBB ESPN'!T252,'CBB Games'!$A$4:$A$999,0)))</f>
        <v>0</v>
      </c>
      <c r="G253" t="s">
        <v>62</v>
      </c>
      <c r="H253">
        <f>IF(ISERROR(INDEX($C$4:$C$999,MATCH('CBB ESPN'!S252,'CBB Games'!$A$4:$A$999,0)))*1=1,"",INDEX('CBB Games'!$C$4:$C$999,MATCH('CBB ESPN'!S252,'CBB Games'!$A$4:$A$999,0)))</f>
        <v>0</v>
      </c>
      <c r="I253">
        <f>IF(ISERROR(INDEX($C$4:$C$999,MATCH('CBB ESPN'!T252,'CBB Games'!$A$4:$A$999,0)))*1=1,"",INDEX('CBB Games'!$C$4:$C$999,MATCH('CBB ESPN'!T252,'CBB Games'!$A$4:$A$999,0)))</f>
        <v>0</v>
      </c>
      <c r="K253">
        <f>IF('CBB ESPN'!$AA252="Flip",'CBB Games'!F253,'CBB Games'!E253)</f>
        <v>0</v>
      </c>
      <c r="L253">
        <f>IF('CBB ESPN'!$AA252="Flip",'CBB Games'!E253,'CBB Games'!F253)</f>
        <v>0</v>
      </c>
      <c r="N253">
        <f>IF('CBB ESPN'!$AA252="Flip",'CBB Games'!I253,'CBB Games'!H253)</f>
        <v>0</v>
      </c>
      <c r="O253">
        <f>IF('CBB ESPN'!$AA252="Flip",'CBB Games'!H253,'CBB Games'!I253)</f>
        <v>0</v>
      </c>
      <c r="Q253" t="str">
        <f t="shared" si="118"/>
        <v>0 v 0</v>
      </c>
      <c r="S253" t="str">
        <f t="shared" si="119"/>
        <v>0 v 0</v>
      </c>
      <c r="T253" s="13" t="s">
        <v>62</v>
      </c>
      <c r="V253" s="134" t="str">
        <f>IF(ISNUMBER(SEARCH('CBB Games'!$V$3,'CBB ESPN'!Y252)),"InPlay","")</f>
        <v/>
      </c>
      <c r="X253" s="135" t="str">
        <f>IF('CBB ESPN'!$Y252="Y",'CBB ESPN'!U252,"")</f>
        <v/>
      </c>
      <c r="Y253" s="137" t="str">
        <f>IF('CBB ESPN'!$Y252="Y",'CBB Games'!Q253,"")</f>
        <v/>
      </c>
      <c r="AA253" s="13" t="str">
        <f>IF('CBB ESPN'!$Y252="Y",'CBB Games'!S253,"")</f>
        <v/>
      </c>
    </row>
    <row r="254" spans="1:27">
      <c r="A254" t="str">
        <f>'CBB ESPN'!M254</f>
        <v>Radford</v>
      </c>
      <c r="B254" t="s">
        <v>1097</v>
      </c>
      <c r="C254">
        <v>364</v>
      </c>
      <c r="E254">
        <f>IF(ISERROR(INDEX($B$4:$B$999,MATCH('CBB ESPN'!S253,'CBB Games'!$A$4:$A$999,0)))*1=1,"",INDEX('CBB Games'!$B$4:$B$999,MATCH('CBB ESPN'!S253,'CBB Games'!$A$4:$A$999,0)))</f>
        <v>0</v>
      </c>
      <c r="F254">
        <f>IF(ISERROR(INDEX($B$4:$B$999,MATCH('CBB ESPN'!T253,'CBB Games'!$A$4:$A$999,0)))*1=1,"",INDEX('CBB Games'!$B$4:$B$999,MATCH('CBB ESPN'!T253,'CBB Games'!$A$4:$A$999,0)))</f>
        <v>0</v>
      </c>
      <c r="G254" t="s">
        <v>62</v>
      </c>
      <c r="H254">
        <f>IF(ISERROR(INDEX($C$4:$C$999,MATCH('CBB ESPN'!S253,'CBB Games'!$A$4:$A$999,0)))*1=1,"",INDEX('CBB Games'!$C$4:$C$999,MATCH('CBB ESPN'!S253,'CBB Games'!$A$4:$A$999,0)))</f>
        <v>0</v>
      </c>
      <c r="I254">
        <f>IF(ISERROR(INDEX($C$4:$C$999,MATCH('CBB ESPN'!T253,'CBB Games'!$A$4:$A$999,0)))*1=1,"",INDEX('CBB Games'!$C$4:$C$999,MATCH('CBB ESPN'!T253,'CBB Games'!$A$4:$A$999,0)))</f>
        <v>0</v>
      </c>
      <c r="K254">
        <f>IF('CBB ESPN'!$AA253="Flip",'CBB Games'!F254,'CBB Games'!E254)</f>
        <v>0</v>
      </c>
      <c r="L254">
        <f>IF('CBB ESPN'!$AA253="Flip",'CBB Games'!E254,'CBB Games'!F254)</f>
        <v>0</v>
      </c>
      <c r="N254">
        <f>IF('CBB ESPN'!$AA253="Flip",'CBB Games'!I254,'CBB Games'!H254)</f>
        <v>0</v>
      </c>
      <c r="O254">
        <f>IF('CBB ESPN'!$AA253="Flip",'CBB Games'!H254,'CBB Games'!I254)</f>
        <v>0</v>
      </c>
      <c r="Q254" t="str">
        <f t="shared" si="118"/>
        <v>0 v 0</v>
      </c>
      <c r="S254" t="str">
        <f t="shared" si="119"/>
        <v>0 v 0</v>
      </c>
      <c r="T254" s="13" t="s">
        <v>62</v>
      </c>
      <c r="V254" s="134" t="str">
        <f>IF(ISNUMBER(SEARCH('CBB Games'!$V$3,'CBB ESPN'!Y253)),"InPlay","")</f>
        <v/>
      </c>
      <c r="X254" s="135" t="str">
        <f>IF('CBB ESPN'!$Y253="Y",'CBB ESPN'!U253,"")</f>
        <v/>
      </c>
      <c r="Y254" s="137" t="str">
        <f>IF('CBB ESPN'!$Y253="Y",'CBB Games'!Q254,"")</f>
        <v/>
      </c>
      <c r="AA254" s="13" t="str">
        <f>IF('CBB ESPN'!$Y253="Y",'CBB Games'!S254,"")</f>
        <v/>
      </c>
    </row>
    <row r="255" spans="1:27">
      <c r="A255" t="str">
        <f>'CBB ESPN'!M255</f>
        <v>Rhode Island</v>
      </c>
      <c r="B255" t="s">
        <v>882</v>
      </c>
      <c r="C255">
        <v>366</v>
      </c>
      <c r="E255">
        <f>IF(ISERROR(INDEX($B$4:$B$999,MATCH('CBB ESPN'!S254,'CBB Games'!$A$4:$A$999,0)))*1=1,"",INDEX('CBB Games'!$B$4:$B$999,MATCH('CBB ESPN'!S254,'CBB Games'!$A$4:$A$999,0)))</f>
        <v>0</v>
      </c>
      <c r="F255">
        <f>IF(ISERROR(INDEX($B$4:$B$999,MATCH('CBB ESPN'!T254,'CBB Games'!$A$4:$A$999,0)))*1=1,"",INDEX('CBB Games'!$B$4:$B$999,MATCH('CBB ESPN'!T254,'CBB Games'!$A$4:$A$999,0)))</f>
        <v>0</v>
      </c>
      <c r="G255" t="s">
        <v>62</v>
      </c>
      <c r="H255">
        <f>IF(ISERROR(INDEX($C$4:$C$999,MATCH('CBB ESPN'!S254,'CBB Games'!$A$4:$A$999,0)))*1=1,"",INDEX('CBB Games'!$C$4:$C$999,MATCH('CBB ESPN'!S254,'CBB Games'!$A$4:$A$999,0)))</f>
        <v>0</v>
      </c>
      <c r="I255">
        <f>IF(ISERROR(INDEX($C$4:$C$999,MATCH('CBB ESPN'!T254,'CBB Games'!$A$4:$A$999,0)))*1=1,"",INDEX('CBB Games'!$C$4:$C$999,MATCH('CBB ESPN'!T254,'CBB Games'!$A$4:$A$999,0)))</f>
        <v>0</v>
      </c>
      <c r="K255">
        <f>IF('CBB ESPN'!$AA254="Flip",'CBB Games'!F255,'CBB Games'!E255)</f>
        <v>0</v>
      </c>
      <c r="L255">
        <f>IF('CBB ESPN'!$AA254="Flip",'CBB Games'!E255,'CBB Games'!F255)</f>
        <v>0</v>
      </c>
      <c r="N255">
        <f>IF('CBB ESPN'!$AA254="Flip",'CBB Games'!I255,'CBB Games'!H255)</f>
        <v>0</v>
      </c>
      <c r="O255">
        <f>IF('CBB ESPN'!$AA254="Flip",'CBB Games'!H255,'CBB Games'!I255)</f>
        <v>0</v>
      </c>
      <c r="Q255" t="str">
        <f t="shared" si="118"/>
        <v>0 v 0</v>
      </c>
      <c r="S255" t="str">
        <f t="shared" si="119"/>
        <v>0 v 0</v>
      </c>
      <c r="T255" s="13" t="s">
        <v>62</v>
      </c>
      <c r="V255" s="134" t="str">
        <f>IF(ISNUMBER(SEARCH('CBB Games'!$V$3,'CBB ESPN'!Y254)),"InPlay","")</f>
        <v/>
      </c>
      <c r="X255" s="135" t="str">
        <f>IF('CBB ESPN'!$Y254="Y",'CBB ESPN'!U254,"")</f>
        <v/>
      </c>
      <c r="Y255" s="137" t="str">
        <f>IF('CBB ESPN'!$Y254="Y",'CBB Games'!Q255,"")</f>
        <v/>
      </c>
      <c r="AA255" s="13" t="str">
        <f>IF('CBB ESPN'!$Y254="Y",'CBB Games'!S255,"")</f>
        <v/>
      </c>
    </row>
    <row r="256" spans="1:27">
      <c r="A256" t="str">
        <f>'CBB ESPN'!M256</f>
        <v>Rice</v>
      </c>
      <c r="B256" t="s">
        <v>302</v>
      </c>
      <c r="C256">
        <v>367</v>
      </c>
      <c r="E256">
        <f>IF(ISERROR(INDEX($B$4:$B$999,MATCH('CBB ESPN'!S255,'CBB Games'!$A$4:$A$999,0)))*1=1,"",INDEX('CBB Games'!$B$4:$B$999,MATCH('CBB ESPN'!S255,'CBB Games'!$A$4:$A$999,0)))</f>
        <v>0</v>
      </c>
      <c r="F256">
        <f>IF(ISERROR(INDEX($B$4:$B$999,MATCH('CBB ESPN'!T255,'CBB Games'!$A$4:$A$999,0)))*1=1,"",INDEX('CBB Games'!$B$4:$B$999,MATCH('CBB ESPN'!T255,'CBB Games'!$A$4:$A$999,0)))</f>
        <v>0</v>
      </c>
      <c r="G256" t="s">
        <v>62</v>
      </c>
      <c r="H256">
        <f>IF(ISERROR(INDEX($C$4:$C$999,MATCH('CBB ESPN'!S255,'CBB Games'!$A$4:$A$999,0)))*1=1,"",INDEX('CBB Games'!$C$4:$C$999,MATCH('CBB ESPN'!S255,'CBB Games'!$A$4:$A$999,0)))</f>
        <v>0</v>
      </c>
      <c r="I256">
        <f>IF(ISERROR(INDEX($C$4:$C$999,MATCH('CBB ESPN'!T255,'CBB Games'!$A$4:$A$999,0)))*1=1,"",INDEX('CBB Games'!$C$4:$C$999,MATCH('CBB ESPN'!T255,'CBB Games'!$A$4:$A$999,0)))</f>
        <v>0</v>
      </c>
      <c r="K256">
        <f>IF('CBB ESPN'!$AA255="Flip",'CBB Games'!F256,'CBB Games'!E256)</f>
        <v>0</v>
      </c>
      <c r="L256">
        <f>IF('CBB ESPN'!$AA255="Flip",'CBB Games'!E256,'CBB Games'!F256)</f>
        <v>0</v>
      </c>
      <c r="N256">
        <f>IF('CBB ESPN'!$AA255="Flip",'CBB Games'!I256,'CBB Games'!H256)</f>
        <v>0</v>
      </c>
      <c r="O256">
        <f>IF('CBB ESPN'!$AA255="Flip",'CBB Games'!H256,'CBB Games'!I256)</f>
        <v>0</v>
      </c>
      <c r="Q256" t="str">
        <f t="shared" si="118"/>
        <v>0 v 0</v>
      </c>
      <c r="S256" t="str">
        <f t="shared" si="119"/>
        <v>0 v 0</v>
      </c>
      <c r="T256" s="13" t="s">
        <v>62</v>
      </c>
      <c r="V256" s="134" t="str">
        <f>IF(ISNUMBER(SEARCH('CBB Games'!$V$3,'CBB ESPN'!Y255)),"InPlay","")</f>
        <v/>
      </c>
      <c r="X256" s="135" t="str">
        <f>IF('CBB ESPN'!$Y255="Y",'CBB ESPN'!U255,"")</f>
        <v/>
      </c>
      <c r="Y256" s="137" t="str">
        <f>IF('CBB ESPN'!$Y255="Y",'CBB Games'!Q256,"")</f>
        <v/>
      </c>
      <c r="AA256" s="13" t="str">
        <f>IF('CBB ESPN'!$Y255="Y",'CBB Games'!S256,"")</f>
        <v/>
      </c>
    </row>
    <row r="257" spans="1:27">
      <c r="A257" t="str">
        <f>'CBB ESPN'!M257</f>
        <v>Richmond</v>
      </c>
      <c r="B257" t="s">
        <v>1028</v>
      </c>
      <c r="C257">
        <v>368</v>
      </c>
      <c r="E257">
        <f>IF(ISERROR(INDEX($B$4:$B$999,MATCH('CBB ESPN'!S256,'CBB Games'!$A$4:$A$999,0)))*1=1,"",INDEX('CBB Games'!$B$4:$B$999,MATCH('CBB ESPN'!S256,'CBB Games'!$A$4:$A$999,0)))</f>
        <v>0</v>
      </c>
      <c r="F257">
        <f>IF(ISERROR(INDEX($B$4:$B$999,MATCH('CBB ESPN'!T256,'CBB Games'!$A$4:$A$999,0)))*1=1,"",INDEX('CBB Games'!$B$4:$B$999,MATCH('CBB ESPN'!T256,'CBB Games'!$A$4:$A$999,0)))</f>
        <v>0</v>
      </c>
      <c r="G257" t="s">
        <v>62</v>
      </c>
      <c r="H257">
        <f>IF(ISERROR(INDEX($C$4:$C$999,MATCH('CBB ESPN'!S256,'CBB Games'!$A$4:$A$999,0)))*1=1,"",INDEX('CBB Games'!$C$4:$C$999,MATCH('CBB ESPN'!S256,'CBB Games'!$A$4:$A$999,0)))</f>
        <v>0</v>
      </c>
      <c r="I257">
        <f>IF(ISERROR(INDEX($C$4:$C$999,MATCH('CBB ESPN'!T256,'CBB Games'!$A$4:$A$999,0)))*1=1,"",INDEX('CBB Games'!$C$4:$C$999,MATCH('CBB ESPN'!T256,'CBB Games'!$A$4:$A$999,0)))</f>
        <v>0</v>
      </c>
      <c r="K257">
        <f>IF('CBB ESPN'!$AA256="Flip",'CBB Games'!F257,'CBB Games'!E257)</f>
        <v>0</v>
      </c>
      <c r="L257">
        <f>IF('CBB ESPN'!$AA256="Flip",'CBB Games'!E257,'CBB Games'!F257)</f>
        <v>0</v>
      </c>
      <c r="N257">
        <f>IF('CBB ESPN'!$AA256="Flip",'CBB Games'!I257,'CBB Games'!H257)</f>
        <v>0</v>
      </c>
      <c r="O257">
        <f>IF('CBB ESPN'!$AA256="Flip",'CBB Games'!H257,'CBB Games'!I257)</f>
        <v>0</v>
      </c>
      <c r="Q257" t="str">
        <f t="shared" si="118"/>
        <v>0 v 0</v>
      </c>
      <c r="S257" t="str">
        <f t="shared" si="119"/>
        <v>0 v 0</v>
      </c>
      <c r="T257" s="13" t="s">
        <v>62</v>
      </c>
      <c r="V257" s="134" t="str">
        <f>IF(ISNUMBER(SEARCH('CBB Games'!$V$3,'CBB ESPN'!Y256)),"InPlay","")</f>
        <v/>
      </c>
      <c r="X257" s="135" t="str">
        <f>IF('CBB ESPN'!$Y256="Y",'CBB ESPN'!U256,"")</f>
        <v/>
      </c>
      <c r="Y257" s="137" t="str">
        <f>IF('CBB ESPN'!$Y256="Y",'CBB Games'!Q257,"")</f>
        <v/>
      </c>
      <c r="AA257" s="13" t="str">
        <f>IF('CBB ESPN'!$Y256="Y",'CBB Games'!S257,"")</f>
        <v/>
      </c>
    </row>
    <row r="258" spans="1:27">
      <c r="A258" t="str">
        <f>'CBB ESPN'!M258</f>
        <v>Rider</v>
      </c>
      <c r="B258" t="s">
        <v>1080</v>
      </c>
      <c r="C258">
        <v>369</v>
      </c>
      <c r="E258">
        <f>IF(ISERROR(INDEX($B$4:$B$999,MATCH('CBB ESPN'!S257,'CBB Games'!$A$4:$A$999,0)))*1=1,"",INDEX('CBB Games'!$B$4:$B$999,MATCH('CBB ESPN'!S257,'CBB Games'!$A$4:$A$999,0)))</f>
        <v>0</v>
      </c>
      <c r="F258">
        <f>IF(ISERROR(INDEX($B$4:$B$999,MATCH('CBB ESPN'!T257,'CBB Games'!$A$4:$A$999,0)))*1=1,"",INDEX('CBB Games'!$B$4:$B$999,MATCH('CBB ESPN'!T257,'CBB Games'!$A$4:$A$999,0)))</f>
        <v>0</v>
      </c>
      <c r="G258" t="s">
        <v>62</v>
      </c>
      <c r="H258">
        <f>IF(ISERROR(INDEX($C$4:$C$999,MATCH('CBB ESPN'!S257,'CBB Games'!$A$4:$A$999,0)))*1=1,"",INDEX('CBB Games'!$C$4:$C$999,MATCH('CBB ESPN'!S257,'CBB Games'!$A$4:$A$999,0)))</f>
        <v>0</v>
      </c>
      <c r="I258">
        <f>IF(ISERROR(INDEX($C$4:$C$999,MATCH('CBB ESPN'!T257,'CBB Games'!$A$4:$A$999,0)))*1=1,"",INDEX('CBB Games'!$C$4:$C$999,MATCH('CBB ESPN'!T257,'CBB Games'!$A$4:$A$999,0)))</f>
        <v>0</v>
      </c>
      <c r="K258">
        <f>IF('CBB ESPN'!$AA257="Flip",'CBB Games'!F258,'CBB Games'!E258)</f>
        <v>0</v>
      </c>
      <c r="L258">
        <f>IF('CBB ESPN'!$AA257="Flip",'CBB Games'!E258,'CBB Games'!F258)</f>
        <v>0</v>
      </c>
      <c r="N258">
        <f>IF('CBB ESPN'!$AA257="Flip",'CBB Games'!I258,'CBB Games'!H258)</f>
        <v>0</v>
      </c>
      <c r="O258">
        <f>IF('CBB ESPN'!$AA257="Flip",'CBB Games'!H258,'CBB Games'!I258)</f>
        <v>0</v>
      </c>
      <c r="Q258" t="str">
        <f t="shared" si="118"/>
        <v>0 v 0</v>
      </c>
      <c r="S258" t="str">
        <f t="shared" si="119"/>
        <v>0 v 0</v>
      </c>
      <c r="T258" s="13" t="s">
        <v>62</v>
      </c>
      <c r="V258" s="134" t="str">
        <f>IF(ISNUMBER(SEARCH('CBB Games'!$V$3,'CBB ESPN'!Y257)),"InPlay","")</f>
        <v/>
      </c>
      <c r="X258" s="135" t="str">
        <f>IF('CBB ESPN'!$Y257="Y",'CBB ESPN'!U257,"")</f>
        <v/>
      </c>
      <c r="Y258" s="137" t="str">
        <f>IF('CBB ESPN'!$Y257="Y",'CBB Games'!Q258,"")</f>
        <v/>
      </c>
      <c r="AA258" s="13" t="str">
        <f>IF('CBB ESPN'!$Y257="Y",'CBB Games'!S258,"")</f>
        <v/>
      </c>
    </row>
    <row r="259" spans="1:27">
      <c r="A259" t="str">
        <f>'CBB ESPN'!M259</f>
        <v>Robert Morris</v>
      </c>
      <c r="B259" t="s">
        <v>753</v>
      </c>
      <c r="C259">
        <v>365</v>
      </c>
      <c r="E259">
        <f>IF(ISERROR(INDEX($B$4:$B$999,MATCH('CBB ESPN'!S258,'CBB Games'!$A$4:$A$999,0)))*1=1,"",INDEX('CBB Games'!$B$4:$B$999,MATCH('CBB ESPN'!S258,'CBB Games'!$A$4:$A$999,0)))</f>
        <v>0</v>
      </c>
      <c r="F259">
        <f>IF(ISERROR(INDEX($B$4:$B$999,MATCH('CBB ESPN'!T258,'CBB Games'!$A$4:$A$999,0)))*1=1,"",INDEX('CBB Games'!$B$4:$B$999,MATCH('CBB ESPN'!T258,'CBB Games'!$A$4:$A$999,0)))</f>
        <v>0</v>
      </c>
      <c r="G259" t="s">
        <v>62</v>
      </c>
      <c r="H259">
        <f>IF(ISERROR(INDEX($C$4:$C$999,MATCH('CBB ESPN'!S258,'CBB Games'!$A$4:$A$999,0)))*1=1,"",INDEX('CBB Games'!$C$4:$C$999,MATCH('CBB ESPN'!S258,'CBB Games'!$A$4:$A$999,0)))</f>
        <v>0</v>
      </c>
      <c r="I259">
        <f>IF(ISERROR(INDEX($C$4:$C$999,MATCH('CBB ESPN'!T258,'CBB Games'!$A$4:$A$999,0)))*1=1,"",INDEX('CBB Games'!$C$4:$C$999,MATCH('CBB ESPN'!T258,'CBB Games'!$A$4:$A$999,0)))</f>
        <v>0</v>
      </c>
      <c r="K259">
        <f>IF('CBB ESPN'!$AA258="Flip",'CBB Games'!F259,'CBB Games'!E259)</f>
        <v>0</v>
      </c>
      <c r="L259">
        <f>IF('CBB ESPN'!$AA258="Flip",'CBB Games'!E259,'CBB Games'!F259)</f>
        <v>0</v>
      </c>
      <c r="N259">
        <f>IF('CBB ESPN'!$AA258="Flip",'CBB Games'!I259,'CBB Games'!H259)</f>
        <v>0</v>
      </c>
      <c r="O259">
        <f>IF('CBB ESPN'!$AA258="Flip",'CBB Games'!H259,'CBB Games'!I259)</f>
        <v>0</v>
      </c>
      <c r="Q259" t="str">
        <f t="shared" si="118"/>
        <v>0 v 0</v>
      </c>
      <c r="S259" t="str">
        <f t="shared" si="119"/>
        <v>0 v 0</v>
      </c>
      <c r="T259" s="13" t="s">
        <v>62</v>
      </c>
      <c r="V259" s="134" t="str">
        <f>IF(ISNUMBER(SEARCH('CBB Games'!$V$3,'CBB ESPN'!Y258)),"InPlay","")</f>
        <v/>
      </c>
      <c r="X259" s="135" t="str">
        <f>IF('CBB ESPN'!$Y258="Y",'CBB ESPN'!U258,"")</f>
        <v/>
      </c>
      <c r="Y259" s="137" t="str">
        <f>IF('CBB ESPN'!$Y258="Y",'CBB Games'!Q259,"")</f>
        <v/>
      </c>
      <c r="AA259" s="13" t="str">
        <f>IF('CBB ESPN'!$Y258="Y",'CBB Games'!S259,"")</f>
        <v/>
      </c>
    </row>
    <row r="260" spans="1:27">
      <c r="A260" t="str">
        <f>'CBB ESPN'!M260</f>
        <v>Rutgers</v>
      </c>
      <c r="B260" t="s">
        <v>303</v>
      </c>
      <c r="C260">
        <v>370</v>
      </c>
      <c r="E260">
        <f>IF(ISERROR(INDEX($B$4:$B$999,MATCH('CBB ESPN'!S259,'CBB Games'!$A$4:$A$999,0)))*1=1,"",INDEX('CBB Games'!$B$4:$B$999,MATCH('CBB ESPN'!S259,'CBB Games'!$A$4:$A$999,0)))</f>
        <v>0</v>
      </c>
      <c r="F260">
        <f>IF(ISERROR(INDEX($B$4:$B$999,MATCH('CBB ESPN'!T259,'CBB Games'!$A$4:$A$999,0)))*1=1,"",INDEX('CBB Games'!$B$4:$B$999,MATCH('CBB ESPN'!T259,'CBB Games'!$A$4:$A$999,0)))</f>
        <v>0</v>
      </c>
      <c r="G260" t="s">
        <v>62</v>
      </c>
      <c r="H260">
        <f>IF(ISERROR(INDEX($C$4:$C$999,MATCH('CBB ESPN'!S259,'CBB Games'!$A$4:$A$999,0)))*1=1,"",INDEX('CBB Games'!$C$4:$C$999,MATCH('CBB ESPN'!S259,'CBB Games'!$A$4:$A$999,0)))</f>
        <v>0</v>
      </c>
      <c r="I260">
        <f>IF(ISERROR(INDEX($C$4:$C$999,MATCH('CBB ESPN'!T259,'CBB Games'!$A$4:$A$999,0)))*1=1,"",INDEX('CBB Games'!$C$4:$C$999,MATCH('CBB ESPN'!T259,'CBB Games'!$A$4:$A$999,0)))</f>
        <v>0</v>
      </c>
      <c r="K260">
        <f>IF('CBB ESPN'!$AA259="Flip",'CBB Games'!F260,'CBB Games'!E260)</f>
        <v>0</v>
      </c>
      <c r="L260">
        <f>IF('CBB ESPN'!$AA259="Flip",'CBB Games'!E260,'CBB Games'!F260)</f>
        <v>0</v>
      </c>
      <c r="N260">
        <f>IF('CBB ESPN'!$AA259="Flip",'CBB Games'!I260,'CBB Games'!H260)</f>
        <v>0</v>
      </c>
      <c r="O260">
        <f>IF('CBB ESPN'!$AA259="Flip",'CBB Games'!H260,'CBB Games'!I260)</f>
        <v>0</v>
      </c>
      <c r="Q260" t="str">
        <f t="shared" si="118"/>
        <v>0 v 0</v>
      </c>
      <c r="S260" t="str">
        <f t="shared" si="119"/>
        <v>0 v 0</v>
      </c>
      <c r="T260" s="13" t="s">
        <v>62</v>
      </c>
      <c r="V260" s="134" t="str">
        <f>IF(ISNUMBER(SEARCH('CBB Games'!$V$3,'CBB ESPN'!Y259)),"InPlay","")</f>
        <v/>
      </c>
      <c r="X260" s="135" t="str">
        <f>IF('CBB ESPN'!$Y259="Y",'CBB ESPN'!U259,"")</f>
        <v/>
      </c>
      <c r="Y260" s="137" t="str">
        <f>IF('CBB ESPN'!$Y259="Y",'CBB Games'!Q260,"")</f>
        <v/>
      </c>
      <c r="AA260" s="13" t="str">
        <f>IF('CBB ESPN'!$Y259="Y",'CBB Games'!S260,"")</f>
        <v/>
      </c>
    </row>
    <row r="261" spans="1:27">
      <c r="A261" t="str">
        <f>'CBB ESPN'!M261</f>
        <v>Sacred Heart</v>
      </c>
      <c r="B261" t="s">
        <v>536</v>
      </c>
      <c r="C261">
        <v>421</v>
      </c>
      <c r="E261">
        <f>IF(ISERROR(INDEX($B$4:$B$999,MATCH('CBB ESPN'!S260,'CBB Games'!$A$4:$A$999,0)))*1=1,"",INDEX('CBB Games'!$B$4:$B$999,MATCH('CBB ESPN'!S260,'CBB Games'!$A$4:$A$999,0)))</f>
        <v>0</v>
      </c>
      <c r="F261">
        <f>IF(ISERROR(INDEX($B$4:$B$999,MATCH('CBB ESPN'!T260,'CBB Games'!$A$4:$A$999,0)))*1=1,"",INDEX('CBB Games'!$B$4:$B$999,MATCH('CBB ESPN'!T260,'CBB Games'!$A$4:$A$999,0)))</f>
        <v>0</v>
      </c>
      <c r="G261" t="s">
        <v>62</v>
      </c>
      <c r="H261">
        <f>IF(ISERROR(INDEX($C$4:$C$999,MATCH('CBB ESPN'!S260,'CBB Games'!$A$4:$A$999,0)))*1=1,"",INDEX('CBB Games'!$C$4:$C$999,MATCH('CBB ESPN'!S260,'CBB Games'!$A$4:$A$999,0)))</f>
        <v>0</v>
      </c>
      <c r="I261">
        <f>IF(ISERROR(INDEX($C$4:$C$999,MATCH('CBB ESPN'!T260,'CBB Games'!$A$4:$A$999,0)))*1=1,"",INDEX('CBB Games'!$C$4:$C$999,MATCH('CBB ESPN'!T260,'CBB Games'!$A$4:$A$999,0)))</f>
        <v>0</v>
      </c>
      <c r="K261">
        <f>IF('CBB ESPN'!$AA260="Flip",'CBB Games'!F261,'CBB Games'!E261)</f>
        <v>0</v>
      </c>
      <c r="L261">
        <f>IF('CBB ESPN'!$AA260="Flip",'CBB Games'!E261,'CBB Games'!F261)</f>
        <v>0</v>
      </c>
      <c r="N261">
        <f>IF('CBB ESPN'!$AA260="Flip",'CBB Games'!I261,'CBB Games'!H261)</f>
        <v>0</v>
      </c>
      <c r="O261">
        <f>IF('CBB ESPN'!$AA260="Flip",'CBB Games'!H261,'CBB Games'!I261)</f>
        <v>0</v>
      </c>
      <c r="Q261" t="str">
        <f t="shared" ref="Q261:Q324" si="141">CONCATENATE(K261," ", G261, " ",L261)</f>
        <v>0 v 0</v>
      </c>
      <c r="S261" t="str">
        <f t="shared" ref="S261:S324" si="142">CONCATENATE(N261, " ", T261, " ",O261)</f>
        <v>0 v 0</v>
      </c>
      <c r="T261" s="13" t="s">
        <v>62</v>
      </c>
      <c r="V261" s="134" t="str">
        <f>IF(ISNUMBER(SEARCH('CBB Games'!$V$3,'CBB ESPN'!Y260)),"InPlay","")</f>
        <v/>
      </c>
      <c r="X261" s="135" t="str">
        <f>IF('CBB ESPN'!$Y260="Y",'CBB ESPN'!U260,"")</f>
        <v/>
      </c>
      <c r="Y261" s="137" t="str">
        <f>IF('CBB ESPN'!$Y260="Y",'CBB Games'!Q261,"")</f>
        <v/>
      </c>
      <c r="AA261" s="13" t="str">
        <f>IF('CBB ESPN'!$Y260="Y",'CBB Games'!S261,"")</f>
        <v/>
      </c>
    </row>
    <row r="262" spans="1:27">
      <c r="A262" t="str">
        <f>'CBB ESPN'!M262</f>
        <v>Sacramento State</v>
      </c>
      <c r="B262" t="s">
        <v>1030</v>
      </c>
      <c r="C262">
        <v>389</v>
      </c>
      <c r="E262">
        <f>IF(ISERROR(INDEX($B$4:$B$999,MATCH('CBB ESPN'!S261,'CBB Games'!$A$4:$A$999,0)))*1=1,"",INDEX('CBB Games'!$B$4:$B$999,MATCH('CBB ESPN'!S261,'CBB Games'!$A$4:$A$999,0)))</f>
        <v>0</v>
      </c>
      <c r="F262">
        <f>IF(ISERROR(INDEX($B$4:$B$999,MATCH('CBB ESPN'!T261,'CBB Games'!$A$4:$A$999,0)))*1=1,"",INDEX('CBB Games'!$B$4:$B$999,MATCH('CBB ESPN'!T261,'CBB Games'!$A$4:$A$999,0)))</f>
        <v>0</v>
      </c>
      <c r="G262" t="s">
        <v>62</v>
      </c>
      <c r="H262">
        <f>IF(ISERROR(INDEX($C$4:$C$999,MATCH('CBB ESPN'!S261,'CBB Games'!$A$4:$A$999,0)))*1=1,"",INDEX('CBB Games'!$C$4:$C$999,MATCH('CBB ESPN'!S261,'CBB Games'!$A$4:$A$999,0)))</f>
        <v>0</v>
      </c>
      <c r="I262">
        <f>IF(ISERROR(INDEX($C$4:$C$999,MATCH('CBB ESPN'!T261,'CBB Games'!$A$4:$A$999,0)))*1=1,"",INDEX('CBB Games'!$C$4:$C$999,MATCH('CBB ESPN'!T261,'CBB Games'!$A$4:$A$999,0)))</f>
        <v>0</v>
      </c>
      <c r="K262">
        <f>IF('CBB ESPN'!$AA261="Flip",'CBB Games'!F262,'CBB Games'!E262)</f>
        <v>0</v>
      </c>
      <c r="L262">
        <f>IF('CBB ESPN'!$AA261="Flip",'CBB Games'!E262,'CBB Games'!F262)</f>
        <v>0</v>
      </c>
      <c r="N262">
        <f>IF('CBB ESPN'!$AA261="Flip",'CBB Games'!I262,'CBB Games'!H262)</f>
        <v>0</v>
      </c>
      <c r="O262">
        <f>IF('CBB ESPN'!$AA261="Flip",'CBB Games'!H262,'CBB Games'!I262)</f>
        <v>0</v>
      </c>
      <c r="Q262" t="str">
        <f t="shared" si="141"/>
        <v>0 v 0</v>
      </c>
      <c r="S262" t="str">
        <f t="shared" si="142"/>
        <v>0 v 0</v>
      </c>
      <c r="T262" s="13" t="s">
        <v>62</v>
      </c>
      <c r="V262" s="134" t="str">
        <f>IF(ISNUMBER(SEARCH('CBB Games'!$V$3,'CBB ESPN'!Y261)),"InPlay","")</f>
        <v/>
      </c>
      <c r="X262" s="135" t="str">
        <f>IF('CBB ESPN'!$Y261="Y",'CBB ESPN'!U261,"")</f>
        <v/>
      </c>
      <c r="Y262" s="137" t="str">
        <f>IF('CBB ESPN'!$Y261="Y",'CBB Games'!Q262,"")</f>
        <v/>
      </c>
      <c r="AA262" s="13" t="str">
        <f>IF('CBB ESPN'!$Y261="Y",'CBB Games'!S262,"")</f>
        <v/>
      </c>
    </row>
    <row r="263" spans="1:27">
      <c r="A263" t="str">
        <f>'CBB ESPN'!M263</f>
        <v>Sam Houston State</v>
      </c>
      <c r="B263" t="s">
        <v>848</v>
      </c>
      <c r="C263">
        <v>390</v>
      </c>
      <c r="E263">
        <f>IF(ISERROR(INDEX($B$4:$B$999,MATCH('CBB ESPN'!S262,'CBB Games'!$A$4:$A$999,0)))*1=1,"",INDEX('CBB Games'!$B$4:$B$999,MATCH('CBB ESPN'!S262,'CBB Games'!$A$4:$A$999,0)))</f>
        <v>0</v>
      </c>
      <c r="F263">
        <f>IF(ISERROR(INDEX($B$4:$B$999,MATCH('CBB ESPN'!T262,'CBB Games'!$A$4:$A$999,0)))*1=1,"",INDEX('CBB Games'!$B$4:$B$999,MATCH('CBB ESPN'!T262,'CBB Games'!$A$4:$A$999,0)))</f>
        <v>0</v>
      </c>
      <c r="G263" t="s">
        <v>62</v>
      </c>
      <c r="H263">
        <f>IF(ISERROR(INDEX($C$4:$C$999,MATCH('CBB ESPN'!S262,'CBB Games'!$A$4:$A$999,0)))*1=1,"",INDEX('CBB Games'!$C$4:$C$999,MATCH('CBB ESPN'!S262,'CBB Games'!$A$4:$A$999,0)))</f>
        <v>0</v>
      </c>
      <c r="I263">
        <f>IF(ISERROR(INDEX($C$4:$C$999,MATCH('CBB ESPN'!T262,'CBB Games'!$A$4:$A$999,0)))*1=1,"",INDEX('CBB Games'!$C$4:$C$999,MATCH('CBB ESPN'!T262,'CBB Games'!$A$4:$A$999,0)))</f>
        <v>0</v>
      </c>
      <c r="K263">
        <f>IF('CBB ESPN'!$AA262="Flip",'CBB Games'!F263,'CBB Games'!E263)</f>
        <v>0</v>
      </c>
      <c r="L263">
        <f>IF('CBB ESPN'!$AA262="Flip",'CBB Games'!E263,'CBB Games'!F263)</f>
        <v>0</v>
      </c>
      <c r="N263">
        <f>IF('CBB ESPN'!$AA262="Flip",'CBB Games'!I263,'CBB Games'!H263)</f>
        <v>0</v>
      </c>
      <c r="O263">
        <f>IF('CBB ESPN'!$AA262="Flip",'CBB Games'!H263,'CBB Games'!I263)</f>
        <v>0</v>
      </c>
      <c r="Q263" t="str">
        <f t="shared" si="141"/>
        <v>0 v 0</v>
      </c>
      <c r="S263" t="str">
        <f t="shared" si="142"/>
        <v>0 v 0</v>
      </c>
      <c r="T263" s="13" t="s">
        <v>62</v>
      </c>
      <c r="V263" s="134" t="str">
        <f>IF(ISNUMBER(SEARCH('CBB Games'!$V$3,'CBB ESPN'!Y262)),"InPlay","")</f>
        <v/>
      </c>
      <c r="X263" s="135" t="str">
        <f>IF('CBB ESPN'!$Y262="Y",'CBB ESPN'!U262,"")</f>
        <v/>
      </c>
      <c r="Y263" s="137" t="str">
        <f>IF('CBB ESPN'!$Y262="Y",'CBB Games'!Q263,"")</f>
        <v/>
      </c>
      <c r="AA263" s="13" t="str">
        <f>IF('CBB ESPN'!$Y262="Y",'CBB Games'!S263,"")</f>
        <v/>
      </c>
    </row>
    <row r="264" spans="1:27">
      <c r="A264" t="str">
        <f>'CBB ESPN'!M264</f>
        <v>Samford</v>
      </c>
      <c r="B264" t="s">
        <v>681</v>
      </c>
      <c r="C264">
        <v>391</v>
      </c>
      <c r="E264">
        <f>IF(ISERROR(INDEX($B$4:$B$999,MATCH('CBB ESPN'!S263,'CBB Games'!$A$4:$A$999,0)))*1=1,"",INDEX('CBB Games'!$B$4:$B$999,MATCH('CBB ESPN'!S263,'CBB Games'!$A$4:$A$999,0)))</f>
        <v>0</v>
      </c>
      <c r="F264">
        <f>IF(ISERROR(INDEX($B$4:$B$999,MATCH('CBB ESPN'!T263,'CBB Games'!$A$4:$A$999,0)))*1=1,"",INDEX('CBB Games'!$B$4:$B$999,MATCH('CBB ESPN'!T263,'CBB Games'!$A$4:$A$999,0)))</f>
        <v>0</v>
      </c>
      <c r="G264" t="s">
        <v>62</v>
      </c>
      <c r="H264">
        <f>IF(ISERROR(INDEX($C$4:$C$999,MATCH('CBB ESPN'!S263,'CBB Games'!$A$4:$A$999,0)))*1=1,"",INDEX('CBB Games'!$C$4:$C$999,MATCH('CBB ESPN'!S263,'CBB Games'!$A$4:$A$999,0)))</f>
        <v>0</v>
      </c>
      <c r="I264">
        <f>IF(ISERROR(INDEX($C$4:$C$999,MATCH('CBB ESPN'!T263,'CBB Games'!$A$4:$A$999,0)))*1=1,"",INDEX('CBB Games'!$C$4:$C$999,MATCH('CBB ESPN'!T263,'CBB Games'!$A$4:$A$999,0)))</f>
        <v>0</v>
      </c>
      <c r="K264">
        <f>IF('CBB ESPN'!$AA263="Flip",'CBB Games'!F264,'CBB Games'!E264)</f>
        <v>0</v>
      </c>
      <c r="L264">
        <f>IF('CBB ESPN'!$AA263="Flip",'CBB Games'!E264,'CBB Games'!F264)</f>
        <v>0</v>
      </c>
      <c r="N264">
        <f>IF('CBB ESPN'!$AA263="Flip",'CBB Games'!I264,'CBB Games'!H264)</f>
        <v>0</v>
      </c>
      <c r="O264">
        <f>IF('CBB ESPN'!$AA263="Flip",'CBB Games'!H264,'CBB Games'!I264)</f>
        <v>0</v>
      </c>
      <c r="Q264" t="str">
        <f t="shared" si="141"/>
        <v>0 v 0</v>
      </c>
      <c r="S264" t="str">
        <f t="shared" si="142"/>
        <v>0 v 0</v>
      </c>
      <c r="T264" s="13" t="s">
        <v>62</v>
      </c>
      <c r="V264" s="134" t="str">
        <f>IF(ISNUMBER(SEARCH('CBB Games'!$V$3,'CBB ESPN'!Y263)),"InPlay","")</f>
        <v/>
      </c>
      <c r="X264" s="135" t="str">
        <f>IF('CBB ESPN'!$Y263="Y",'CBB ESPN'!U263,"")</f>
        <v/>
      </c>
      <c r="Y264" s="137" t="str">
        <f>IF('CBB ESPN'!$Y263="Y",'CBB Games'!Q264,"")</f>
        <v/>
      </c>
      <c r="AA264" s="13" t="str">
        <f>IF('CBB ESPN'!$Y263="Y",'CBB Games'!S264,"")</f>
        <v/>
      </c>
    </row>
    <row r="265" spans="1:27">
      <c r="A265" t="str">
        <f>'CBB ESPN'!M265</f>
        <v>San Diego</v>
      </c>
      <c r="B265" t="s">
        <v>169</v>
      </c>
      <c r="C265">
        <v>392</v>
      </c>
      <c r="E265">
        <f>IF(ISERROR(INDEX($B$4:$B$999,MATCH('CBB ESPN'!S264,'CBB Games'!$A$4:$A$999,0)))*1=1,"",INDEX('CBB Games'!$B$4:$B$999,MATCH('CBB ESPN'!S264,'CBB Games'!$A$4:$A$999,0)))</f>
        <v>0</v>
      </c>
      <c r="F265">
        <f>IF(ISERROR(INDEX($B$4:$B$999,MATCH('CBB ESPN'!T264,'CBB Games'!$A$4:$A$999,0)))*1=1,"",INDEX('CBB Games'!$B$4:$B$999,MATCH('CBB ESPN'!T264,'CBB Games'!$A$4:$A$999,0)))</f>
        <v>0</v>
      </c>
      <c r="G265" t="s">
        <v>62</v>
      </c>
      <c r="H265">
        <f>IF(ISERROR(INDEX($C$4:$C$999,MATCH('CBB ESPN'!S264,'CBB Games'!$A$4:$A$999,0)))*1=1,"",INDEX('CBB Games'!$C$4:$C$999,MATCH('CBB ESPN'!S264,'CBB Games'!$A$4:$A$999,0)))</f>
        <v>0</v>
      </c>
      <c r="I265">
        <f>IF(ISERROR(INDEX($C$4:$C$999,MATCH('CBB ESPN'!T264,'CBB Games'!$A$4:$A$999,0)))*1=1,"",INDEX('CBB Games'!$C$4:$C$999,MATCH('CBB ESPN'!T264,'CBB Games'!$A$4:$A$999,0)))</f>
        <v>0</v>
      </c>
      <c r="K265">
        <f>IF('CBB ESPN'!$AA264="Flip",'CBB Games'!F265,'CBB Games'!E265)</f>
        <v>0</v>
      </c>
      <c r="L265">
        <f>IF('CBB ESPN'!$AA264="Flip",'CBB Games'!E265,'CBB Games'!F265)</f>
        <v>0</v>
      </c>
      <c r="N265">
        <f>IF('CBB ESPN'!$AA264="Flip",'CBB Games'!I265,'CBB Games'!H265)</f>
        <v>0</v>
      </c>
      <c r="O265">
        <f>IF('CBB ESPN'!$AA264="Flip",'CBB Games'!H265,'CBB Games'!I265)</f>
        <v>0</v>
      </c>
      <c r="Q265" t="str">
        <f t="shared" si="141"/>
        <v>0 v 0</v>
      </c>
      <c r="S265" t="str">
        <f t="shared" si="142"/>
        <v>0 v 0</v>
      </c>
      <c r="T265" s="13" t="s">
        <v>62</v>
      </c>
      <c r="V265" s="134" t="str">
        <f>IF(ISNUMBER(SEARCH('CBB Games'!$V$3,'CBB ESPN'!Y264)),"InPlay","")</f>
        <v/>
      </c>
      <c r="X265" s="135" t="str">
        <f>IF('CBB ESPN'!$Y264="Y",'CBB ESPN'!U264,"")</f>
        <v/>
      </c>
      <c r="Y265" s="137" t="str">
        <f>IF('CBB ESPN'!$Y264="Y",'CBB Games'!Q265,"")</f>
        <v/>
      </c>
      <c r="AA265" s="13" t="str">
        <f>IF('CBB ESPN'!$Y264="Y",'CBB Games'!S265,"")</f>
        <v/>
      </c>
    </row>
    <row r="266" spans="1:27">
      <c r="A266" t="str">
        <f>'CBB ESPN'!M266</f>
        <v>San Diego State</v>
      </c>
      <c r="B266" t="s">
        <v>415</v>
      </c>
      <c r="C266">
        <v>385</v>
      </c>
      <c r="E266">
        <f>IF(ISERROR(INDEX($B$4:$B$999,MATCH('CBB ESPN'!S265,'CBB Games'!$A$4:$A$999,0)))*1=1,"",INDEX('CBB Games'!$B$4:$B$999,MATCH('CBB ESPN'!S265,'CBB Games'!$A$4:$A$999,0)))</f>
        <v>0</v>
      </c>
      <c r="F266">
        <f>IF(ISERROR(INDEX($B$4:$B$999,MATCH('CBB ESPN'!T265,'CBB Games'!$A$4:$A$999,0)))*1=1,"",INDEX('CBB Games'!$B$4:$B$999,MATCH('CBB ESPN'!T265,'CBB Games'!$A$4:$A$999,0)))</f>
        <v>0</v>
      </c>
      <c r="G266" t="s">
        <v>62</v>
      </c>
      <c r="H266">
        <f>IF(ISERROR(INDEX($C$4:$C$999,MATCH('CBB ESPN'!S265,'CBB Games'!$A$4:$A$999,0)))*1=1,"",INDEX('CBB Games'!$C$4:$C$999,MATCH('CBB ESPN'!S265,'CBB Games'!$A$4:$A$999,0)))</f>
        <v>0</v>
      </c>
      <c r="I266">
        <f>IF(ISERROR(INDEX($C$4:$C$999,MATCH('CBB ESPN'!T265,'CBB Games'!$A$4:$A$999,0)))*1=1,"",INDEX('CBB Games'!$C$4:$C$999,MATCH('CBB ESPN'!T265,'CBB Games'!$A$4:$A$999,0)))</f>
        <v>0</v>
      </c>
      <c r="K266">
        <f>IF('CBB ESPN'!$AA265="Flip",'CBB Games'!F266,'CBB Games'!E266)</f>
        <v>0</v>
      </c>
      <c r="L266">
        <f>IF('CBB ESPN'!$AA265="Flip",'CBB Games'!E266,'CBB Games'!F266)</f>
        <v>0</v>
      </c>
      <c r="N266">
        <f>IF('CBB ESPN'!$AA265="Flip",'CBB Games'!I266,'CBB Games'!H266)</f>
        <v>0</v>
      </c>
      <c r="O266">
        <f>IF('CBB ESPN'!$AA265="Flip",'CBB Games'!H266,'CBB Games'!I266)</f>
        <v>0</v>
      </c>
      <c r="Q266" t="str">
        <f t="shared" si="141"/>
        <v>0 v 0</v>
      </c>
      <c r="S266" t="str">
        <f t="shared" si="142"/>
        <v>0 v 0</v>
      </c>
      <c r="T266" s="13" t="s">
        <v>62</v>
      </c>
      <c r="V266" s="134" t="str">
        <f>IF(ISNUMBER(SEARCH('CBB Games'!$V$3,'CBB ESPN'!Y265)),"InPlay","")</f>
        <v/>
      </c>
      <c r="X266" s="135" t="str">
        <f>IF('CBB ESPN'!$Y265="Y",'CBB ESPN'!U265,"")</f>
        <v/>
      </c>
      <c r="Y266" s="137" t="str">
        <f>IF('CBB ESPN'!$Y265="Y",'CBB Games'!Q266,"")</f>
        <v/>
      </c>
      <c r="AA266" s="13" t="str">
        <f>IF('CBB ESPN'!$Y265="Y",'CBB Games'!S266,"")</f>
        <v/>
      </c>
    </row>
    <row r="267" spans="1:27">
      <c r="A267" t="str">
        <f>'CBB ESPN'!M267</f>
        <v>San Francisco</v>
      </c>
      <c r="B267" t="s">
        <v>168</v>
      </c>
      <c r="C267">
        <v>393</v>
      </c>
      <c r="E267">
        <f>IF(ISERROR(INDEX($B$4:$B$999,MATCH('CBB ESPN'!S266,'CBB Games'!$A$4:$A$999,0)))*1=1,"",INDEX('CBB Games'!$B$4:$B$999,MATCH('CBB ESPN'!S266,'CBB Games'!$A$4:$A$999,0)))</f>
        <v>0</v>
      </c>
      <c r="F267">
        <f>IF(ISERROR(INDEX($B$4:$B$999,MATCH('CBB ESPN'!T266,'CBB Games'!$A$4:$A$999,0)))*1=1,"",INDEX('CBB Games'!$B$4:$B$999,MATCH('CBB ESPN'!T266,'CBB Games'!$A$4:$A$999,0)))</f>
        <v>0</v>
      </c>
      <c r="G267" t="s">
        <v>62</v>
      </c>
      <c r="H267">
        <f>IF(ISERROR(INDEX($C$4:$C$999,MATCH('CBB ESPN'!S266,'CBB Games'!$A$4:$A$999,0)))*1=1,"",INDEX('CBB Games'!$C$4:$C$999,MATCH('CBB ESPN'!S266,'CBB Games'!$A$4:$A$999,0)))</f>
        <v>0</v>
      </c>
      <c r="I267">
        <f>IF(ISERROR(INDEX($C$4:$C$999,MATCH('CBB ESPN'!T266,'CBB Games'!$A$4:$A$999,0)))*1=1,"",INDEX('CBB Games'!$C$4:$C$999,MATCH('CBB ESPN'!T266,'CBB Games'!$A$4:$A$999,0)))</f>
        <v>0</v>
      </c>
      <c r="K267">
        <f>IF('CBB ESPN'!$AA266="Flip",'CBB Games'!F267,'CBB Games'!E267)</f>
        <v>0</v>
      </c>
      <c r="L267">
        <f>IF('CBB ESPN'!$AA266="Flip",'CBB Games'!E267,'CBB Games'!F267)</f>
        <v>0</v>
      </c>
      <c r="N267">
        <f>IF('CBB ESPN'!$AA266="Flip",'CBB Games'!I267,'CBB Games'!H267)</f>
        <v>0</v>
      </c>
      <c r="O267">
        <f>IF('CBB ESPN'!$AA266="Flip",'CBB Games'!H267,'CBB Games'!I267)</f>
        <v>0</v>
      </c>
      <c r="Q267" t="str">
        <f t="shared" si="141"/>
        <v>0 v 0</v>
      </c>
      <c r="S267" t="str">
        <f t="shared" si="142"/>
        <v>0 v 0</v>
      </c>
      <c r="T267" s="13" t="s">
        <v>62</v>
      </c>
      <c r="V267" s="134" t="str">
        <f>IF(ISNUMBER(SEARCH('CBB Games'!$V$3,'CBB ESPN'!Y266)),"InPlay","")</f>
        <v/>
      </c>
      <c r="X267" s="135" t="str">
        <f>IF('CBB ESPN'!$Y266="Y",'CBB ESPN'!U266,"")</f>
        <v/>
      </c>
      <c r="Y267" s="137" t="str">
        <f>IF('CBB ESPN'!$Y266="Y",'CBB Games'!Q267,"")</f>
        <v/>
      </c>
      <c r="AA267" s="13" t="str">
        <f>IF('CBB ESPN'!$Y266="Y",'CBB Games'!S267,"")</f>
        <v/>
      </c>
    </row>
    <row r="268" spans="1:27">
      <c r="A268" t="str">
        <f>'CBB ESPN'!M268</f>
        <v>San José St</v>
      </c>
      <c r="B268" t="s">
        <v>416</v>
      </c>
      <c r="C268">
        <v>394</v>
      </c>
      <c r="E268">
        <f>IF(ISERROR(INDEX($B$4:$B$999,MATCH('CBB ESPN'!S267,'CBB Games'!$A$4:$A$999,0)))*1=1,"",INDEX('CBB Games'!$B$4:$B$999,MATCH('CBB ESPN'!S267,'CBB Games'!$A$4:$A$999,0)))</f>
        <v>0</v>
      </c>
      <c r="F268">
        <f>IF(ISERROR(INDEX($B$4:$B$999,MATCH('CBB ESPN'!T267,'CBB Games'!$A$4:$A$999,0)))*1=1,"",INDEX('CBB Games'!$B$4:$B$999,MATCH('CBB ESPN'!T267,'CBB Games'!$A$4:$A$999,0)))</f>
        <v>0</v>
      </c>
      <c r="G268" t="s">
        <v>62</v>
      </c>
      <c r="H268">
        <f>IF(ISERROR(INDEX($C$4:$C$999,MATCH('CBB ESPN'!S267,'CBB Games'!$A$4:$A$999,0)))*1=1,"",INDEX('CBB Games'!$C$4:$C$999,MATCH('CBB ESPN'!S267,'CBB Games'!$A$4:$A$999,0)))</f>
        <v>0</v>
      </c>
      <c r="I268">
        <f>IF(ISERROR(INDEX($C$4:$C$999,MATCH('CBB ESPN'!T267,'CBB Games'!$A$4:$A$999,0)))*1=1,"",INDEX('CBB Games'!$C$4:$C$999,MATCH('CBB ESPN'!T267,'CBB Games'!$A$4:$A$999,0)))</f>
        <v>0</v>
      </c>
      <c r="K268">
        <f>IF('CBB ESPN'!$AA267="Flip",'CBB Games'!F268,'CBB Games'!E268)</f>
        <v>0</v>
      </c>
      <c r="L268">
        <f>IF('CBB ESPN'!$AA267="Flip",'CBB Games'!E268,'CBB Games'!F268)</f>
        <v>0</v>
      </c>
      <c r="N268">
        <f>IF('CBB ESPN'!$AA267="Flip",'CBB Games'!I268,'CBB Games'!H268)</f>
        <v>0</v>
      </c>
      <c r="O268">
        <f>IF('CBB ESPN'!$AA267="Flip",'CBB Games'!H268,'CBB Games'!I268)</f>
        <v>0</v>
      </c>
      <c r="Q268" t="str">
        <f t="shared" si="141"/>
        <v>0 v 0</v>
      </c>
      <c r="S268" t="str">
        <f t="shared" si="142"/>
        <v>0 v 0</v>
      </c>
      <c r="T268" s="13" t="s">
        <v>62</v>
      </c>
      <c r="V268" s="134" t="str">
        <f>IF(ISNUMBER(SEARCH('CBB Games'!$V$3,'CBB ESPN'!Y267)),"InPlay","")</f>
        <v/>
      </c>
      <c r="X268" s="135" t="str">
        <f>IF('CBB ESPN'!$Y267="Y",'CBB ESPN'!U267,"")</f>
        <v/>
      </c>
      <c r="Y268" s="137" t="str">
        <f>IF('CBB ESPN'!$Y267="Y",'CBB Games'!Q268,"")</f>
        <v/>
      </c>
      <c r="AA268" s="13" t="str">
        <f>IF('CBB ESPN'!$Y267="Y",'CBB Games'!S268,"")</f>
        <v/>
      </c>
    </row>
    <row r="269" spans="1:27">
      <c r="A269" t="str">
        <f>'CBB ESPN'!M269</f>
        <v>Santa Clara</v>
      </c>
      <c r="B269" t="s">
        <v>820</v>
      </c>
      <c r="C269">
        <v>384</v>
      </c>
      <c r="E269">
        <f>IF(ISERROR(INDEX($B$4:$B$999,MATCH('CBB ESPN'!S268,'CBB Games'!$A$4:$A$999,0)))*1=1,"",INDEX('CBB Games'!$B$4:$B$999,MATCH('CBB ESPN'!S268,'CBB Games'!$A$4:$A$999,0)))</f>
        <v>0</v>
      </c>
      <c r="F269">
        <f>IF(ISERROR(INDEX($B$4:$B$999,MATCH('CBB ESPN'!T268,'CBB Games'!$A$4:$A$999,0)))*1=1,"",INDEX('CBB Games'!$B$4:$B$999,MATCH('CBB ESPN'!T268,'CBB Games'!$A$4:$A$999,0)))</f>
        <v>0</v>
      </c>
      <c r="G269" t="s">
        <v>62</v>
      </c>
      <c r="H269">
        <f>IF(ISERROR(INDEX($C$4:$C$999,MATCH('CBB ESPN'!S268,'CBB Games'!$A$4:$A$999,0)))*1=1,"",INDEX('CBB Games'!$C$4:$C$999,MATCH('CBB ESPN'!S268,'CBB Games'!$A$4:$A$999,0)))</f>
        <v>0</v>
      </c>
      <c r="I269">
        <f>IF(ISERROR(INDEX($C$4:$C$999,MATCH('CBB ESPN'!T268,'CBB Games'!$A$4:$A$999,0)))*1=1,"",INDEX('CBB Games'!$C$4:$C$999,MATCH('CBB ESPN'!T268,'CBB Games'!$A$4:$A$999,0)))</f>
        <v>0</v>
      </c>
      <c r="K269">
        <f>IF('CBB ESPN'!$AA268="Flip",'CBB Games'!F269,'CBB Games'!E269)</f>
        <v>0</v>
      </c>
      <c r="L269">
        <f>IF('CBB ESPN'!$AA268="Flip",'CBB Games'!E269,'CBB Games'!F269)</f>
        <v>0</v>
      </c>
      <c r="N269">
        <f>IF('CBB ESPN'!$AA268="Flip",'CBB Games'!I269,'CBB Games'!H269)</f>
        <v>0</v>
      </c>
      <c r="O269">
        <f>IF('CBB ESPN'!$AA268="Flip",'CBB Games'!H269,'CBB Games'!I269)</f>
        <v>0</v>
      </c>
      <c r="Q269" t="str">
        <f t="shared" si="141"/>
        <v>0 v 0</v>
      </c>
      <c r="S269" t="str">
        <f t="shared" si="142"/>
        <v>0 v 0</v>
      </c>
      <c r="T269" s="13" t="s">
        <v>62</v>
      </c>
      <c r="V269" s="134" t="str">
        <f>IF(ISNUMBER(SEARCH('CBB Games'!$V$3,'CBB ESPN'!Y268)),"InPlay","")</f>
        <v/>
      </c>
      <c r="X269" s="135" t="str">
        <f>IF('CBB ESPN'!$Y268="Y",'CBB ESPN'!U268,"")</f>
        <v/>
      </c>
      <c r="Y269" s="137" t="str">
        <f>IF('CBB ESPN'!$Y268="Y",'CBB Games'!Q269,"")</f>
        <v/>
      </c>
      <c r="AA269" s="13" t="str">
        <f>IF('CBB ESPN'!$Y268="Y",'CBB Games'!S269,"")</f>
        <v/>
      </c>
    </row>
    <row r="270" spans="1:27">
      <c r="A270" t="str">
        <f>'CBB ESPN'!M270</f>
        <v>Savannah State</v>
      </c>
      <c r="B270" t="s">
        <v>1279</v>
      </c>
      <c r="C270">
        <v>423</v>
      </c>
      <c r="E270">
        <f>IF(ISERROR(INDEX($B$4:$B$999,MATCH('CBB ESPN'!S269,'CBB Games'!$A$4:$A$999,0)))*1=1,"",INDEX('CBB Games'!$B$4:$B$999,MATCH('CBB ESPN'!S269,'CBB Games'!$A$4:$A$999,0)))</f>
        <v>0</v>
      </c>
      <c r="F270">
        <f>IF(ISERROR(INDEX($B$4:$B$999,MATCH('CBB ESPN'!T269,'CBB Games'!$A$4:$A$999,0)))*1=1,"",INDEX('CBB Games'!$B$4:$B$999,MATCH('CBB ESPN'!T269,'CBB Games'!$A$4:$A$999,0)))</f>
        <v>0</v>
      </c>
      <c r="G270" t="s">
        <v>62</v>
      </c>
      <c r="H270">
        <f>IF(ISERROR(INDEX($C$4:$C$999,MATCH('CBB ESPN'!S269,'CBB Games'!$A$4:$A$999,0)))*1=1,"",INDEX('CBB Games'!$C$4:$C$999,MATCH('CBB ESPN'!S269,'CBB Games'!$A$4:$A$999,0)))</f>
        <v>0</v>
      </c>
      <c r="I270">
        <f>IF(ISERROR(INDEX($C$4:$C$999,MATCH('CBB ESPN'!T269,'CBB Games'!$A$4:$A$999,0)))*1=1,"",INDEX('CBB Games'!$C$4:$C$999,MATCH('CBB ESPN'!T269,'CBB Games'!$A$4:$A$999,0)))</f>
        <v>0</v>
      </c>
      <c r="K270">
        <f>IF('CBB ESPN'!$AA269="Flip",'CBB Games'!F270,'CBB Games'!E270)</f>
        <v>0</v>
      </c>
      <c r="L270">
        <f>IF('CBB ESPN'!$AA269="Flip",'CBB Games'!E270,'CBB Games'!F270)</f>
        <v>0</v>
      </c>
      <c r="N270">
        <f>IF('CBB ESPN'!$AA269="Flip",'CBB Games'!I270,'CBB Games'!H270)</f>
        <v>0</v>
      </c>
      <c r="O270">
        <f>IF('CBB ESPN'!$AA269="Flip",'CBB Games'!H270,'CBB Games'!I270)</f>
        <v>0</v>
      </c>
      <c r="Q270" t="str">
        <f t="shared" si="141"/>
        <v>0 v 0</v>
      </c>
      <c r="S270" t="str">
        <f t="shared" si="142"/>
        <v>0 v 0</v>
      </c>
      <c r="T270" s="13" t="s">
        <v>62</v>
      </c>
      <c r="V270" s="134" t="str">
        <f>IF(ISNUMBER(SEARCH('CBB Games'!$V$3,'CBB ESPN'!Y269)),"InPlay","")</f>
        <v/>
      </c>
      <c r="X270" s="135" t="str">
        <f>IF('CBB ESPN'!$Y269="Y",'CBB ESPN'!U269,"")</f>
        <v/>
      </c>
      <c r="Y270" s="137" t="str">
        <f>IF('CBB ESPN'!$Y269="Y",'CBB Games'!Q270,"")</f>
        <v/>
      </c>
      <c r="AA270" s="13" t="str">
        <f>IF('CBB ESPN'!$Y269="Y",'CBB Games'!S270,"")</f>
        <v/>
      </c>
    </row>
    <row r="271" spans="1:27">
      <c r="A271" t="str">
        <f>'CBB ESPN'!M271</f>
        <v>Southeast Missouri State</v>
      </c>
      <c r="B271" t="s">
        <v>1280</v>
      </c>
      <c r="C271">
        <v>396</v>
      </c>
      <c r="E271">
        <f>IF(ISERROR(INDEX($B$4:$B$999,MATCH('CBB ESPN'!S270,'CBB Games'!$A$4:$A$999,0)))*1=1,"",INDEX('CBB Games'!$B$4:$B$999,MATCH('CBB ESPN'!S270,'CBB Games'!$A$4:$A$999,0)))</f>
        <v>0</v>
      </c>
      <c r="F271">
        <f>IF(ISERROR(INDEX($B$4:$B$999,MATCH('CBB ESPN'!T270,'CBB Games'!$A$4:$A$999,0)))*1=1,"",INDEX('CBB Games'!$B$4:$B$999,MATCH('CBB ESPN'!T270,'CBB Games'!$A$4:$A$999,0)))</f>
        <v>0</v>
      </c>
      <c r="G271" t="s">
        <v>62</v>
      </c>
      <c r="H271">
        <f>IF(ISERROR(INDEX($C$4:$C$999,MATCH('CBB ESPN'!S270,'CBB Games'!$A$4:$A$999,0)))*1=1,"",INDEX('CBB Games'!$C$4:$C$999,MATCH('CBB ESPN'!S270,'CBB Games'!$A$4:$A$999,0)))</f>
        <v>0</v>
      </c>
      <c r="I271">
        <f>IF(ISERROR(INDEX($C$4:$C$999,MATCH('CBB ESPN'!T270,'CBB Games'!$A$4:$A$999,0)))*1=1,"",INDEX('CBB Games'!$C$4:$C$999,MATCH('CBB ESPN'!T270,'CBB Games'!$A$4:$A$999,0)))</f>
        <v>0</v>
      </c>
      <c r="K271">
        <f>IF('CBB ESPN'!$AA270="Flip",'CBB Games'!F271,'CBB Games'!E271)</f>
        <v>0</v>
      </c>
      <c r="L271">
        <f>IF('CBB ESPN'!$AA270="Flip",'CBB Games'!E271,'CBB Games'!F271)</f>
        <v>0</v>
      </c>
      <c r="N271">
        <f>IF('CBB ESPN'!$AA270="Flip",'CBB Games'!I271,'CBB Games'!H271)</f>
        <v>0</v>
      </c>
      <c r="O271">
        <f>IF('CBB ESPN'!$AA270="Flip",'CBB Games'!H271,'CBB Games'!I271)</f>
        <v>0</v>
      </c>
      <c r="Q271" t="str">
        <f t="shared" si="141"/>
        <v>0 v 0</v>
      </c>
      <c r="S271" t="str">
        <f t="shared" si="142"/>
        <v>0 v 0</v>
      </c>
      <c r="T271" s="13" t="s">
        <v>62</v>
      </c>
      <c r="V271" s="134" t="str">
        <f>IF(ISNUMBER(SEARCH('CBB Games'!$V$3,'CBB ESPN'!Y270)),"InPlay","")</f>
        <v/>
      </c>
      <c r="X271" s="135" t="str">
        <f>IF('CBB ESPN'!$Y270="Y",'CBB ESPN'!U270,"")</f>
        <v/>
      </c>
      <c r="Y271" s="137" t="str">
        <f>IF('CBB ESPN'!$Y270="Y",'CBB Games'!Q271,"")</f>
        <v/>
      </c>
      <c r="AA271" s="13" t="str">
        <f>IF('CBB ESPN'!$Y270="Y",'CBB Games'!S271,"")</f>
        <v/>
      </c>
    </row>
    <row r="272" spans="1:27">
      <c r="A272" t="str">
        <f>'CBB ESPN'!M272</f>
        <v>Seattle U</v>
      </c>
      <c r="B272" t="s">
        <v>1236</v>
      </c>
      <c r="C272">
        <v>424</v>
      </c>
      <c r="E272">
        <f>IF(ISERROR(INDEX($B$4:$B$999,MATCH('CBB ESPN'!S271,'CBB Games'!$A$4:$A$999,0)))*1=1,"",INDEX('CBB Games'!$B$4:$B$999,MATCH('CBB ESPN'!S271,'CBB Games'!$A$4:$A$999,0)))</f>
        <v>0</v>
      </c>
      <c r="F272">
        <f>IF(ISERROR(INDEX($B$4:$B$999,MATCH('CBB ESPN'!T271,'CBB Games'!$A$4:$A$999,0)))*1=1,"",INDEX('CBB Games'!$B$4:$B$999,MATCH('CBB ESPN'!T271,'CBB Games'!$A$4:$A$999,0)))</f>
        <v>0</v>
      </c>
      <c r="G272" t="s">
        <v>62</v>
      </c>
      <c r="H272">
        <f>IF(ISERROR(INDEX($C$4:$C$999,MATCH('CBB ESPN'!S271,'CBB Games'!$A$4:$A$999,0)))*1=1,"",INDEX('CBB Games'!$C$4:$C$999,MATCH('CBB ESPN'!S271,'CBB Games'!$A$4:$A$999,0)))</f>
        <v>0</v>
      </c>
      <c r="I272">
        <f>IF(ISERROR(INDEX($C$4:$C$999,MATCH('CBB ESPN'!T271,'CBB Games'!$A$4:$A$999,0)))*1=1,"",INDEX('CBB Games'!$C$4:$C$999,MATCH('CBB ESPN'!T271,'CBB Games'!$A$4:$A$999,0)))</f>
        <v>0</v>
      </c>
      <c r="K272">
        <f>IF('CBB ESPN'!$AA271="Flip",'CBB Games'!F272,'CBB Games'!E272)</f>
        <v>0</v>
      </c>
      <c r="L272">
        <f>IF('CBB ESPN'!$AA271="Flip",'CBB Games'!E272,'CBB Games'!F272)</f>
        <v>0</v>
      </c>
      <c r="N272">
        <f>IF('CBB ESPN'!$AA271="Flip",'CBB Games'!I272,'CBB Games'!H272)</f>
        <v>0</v>
      </c>
      <c r="O272">
        <f>IF('CBB ESPN'!$AA271="Flip",'CBB Games'!H272,'CBB Games'!I272)</f>
        <v>0</v>
      </c>
      <c r="Q272" t="str">
        <f t="shared" si="141"/>
        <v>0 v 0</v>
      </c>
      <c r="S272" t="str">
        <f t="shared" si="142"/>
        <v>0 v 0</v>
      </c>
      <c r="T272" s="13" t="s">
        <v>62</v>
      </c>
      <c r="V272" s="134" t="str">
        <f>IF(ISNUMBER(SEARCH('CBB Games'!$V$3,'CBB ESPN'!Y271)),"InPlay","")</f>
        <v/>
      </c>
      <c r="X272" s="135" t="str">
        <f>IF('CBB ESPN'!$Y271="Y",'CBB ESPN'!U271,"")</f>
        <v/>
      </c>
      <c r="Y272" s="137" t="str">
        <f>IF('CBB ESPN'!$Y271="Y",'CBB Games'!Q272,"")</f>
        <v/>
      </c>
      <c r="AA272" s="13" t="str">
        <f>IF('CBB ESPN'!$Y271="Y",'CBB Games'!S272,"")</f>
        <v/>
      </c>
    </row>
    <row r="273" spans="1:27">
      <c r="A273" t="str">
        <f>'CBB ESPN'!M273</f>
        <v>Seton Hall</v>
      </c>
      <c r="B273" t="s">
        <v>511</v>
      </c>
      <c r="C273">
        <v>397</v>
      </c>
      <c r="E273">
        <f>IF(ISERROR(INDEX($B$4:$B$999,MATCH('CBB ESPN'!S272,'CBB Games'!$A$4:$A$999,0)))*1=1,"",INDEX('CBB Games'!$B$4:$B$999,MATCH('CBB ESPN'!S272,'CBB Games'!$A$4:$A$999,0)))</f>
        <v>0</v>
      </c>
      <c r="F273">
        <f>IF(ISERROR(INDEX($B$4:$B$999,MATCH('CBB ESPN'!T272,'CBB Games'!$A$4:$A$999,0)))*1=1,"",INDEX('CBB Games'!$B$4:$B$999,MATCH('CBB ESPN'!T272,'CBB Games'!$A$4:$A$999,0)))</f>
        <v>0</v>
      </c>
      <c r="G273" t="s">
        <v>62</v>
      </c>
      <c r="H273">
        <f>IF(ISERROR(INDEX($C$4:$C$999,MATCH('CBB ESPN'!S272,'CBB Games'!$A$4:$A$999,0)))*1=1,"",INDEX('CBB Games'!$C$4:$C$999,MATCH('CBB ESPN'!S272,'CBB Games'!$A$4:$A$999,0)))</f>
        <v>0</v>
      </c>
      <c r="I273">
        <f>IF(ISERROR(INDEX($C$4:$C$999,MATCH('CBB ESPN'!T272,'CBB Games'!$A$4:$A$999,0)))*1=1,"",INDEX('CBB Games'!$C$4:$C$999,MATCH('CBB ESPN'!T272,'CBB Games'!$A$4:$A$999,0)))</f>
        <v>0</v>
      </c>
      <c r="K273">
        <f>IF('CBB ESPN'!$AA272="Flip",'CBB Games'!F273,'CBB Games'!E273)</f>
        <v>0</v>
      </c>
      <c r="L273">
        <f>IF('CBB ESPN'!$AA272="Flip",'CBB Games'!E273,'CBB Games'!F273)</f>
        <v>0</v>
      </c>
      <c r="N273">
        <f>IF('CBB ESPN'!$AA272="Flip",'CBB Games'!I273,'CBB Games'!H273)</f>
        <v>0</v>
      </c>
      <c r="O273">
        <f>IF('CBB ESPN'!$AA272="Flip",'CBB Games'!H273,'CBB Games'!I273)</f>
        <v>0</v>
      </c>
      <c r="Q273" t="str">
        <f t="shared" si="141"/>
        <v>0 v 0</v>
      </c>
      <c r="S273" t="str">
        <f t="shared" si="142"/>
        <v>0 v 0</v>
      </c>
      <c r="T273" s="13" t="s">
        <v>62</v>
      </c>
      <c r="V273" s="134" t="str">
        <f>IF(ISNUMBER(SEARCH('CBB Games'!$V$3,'CBB ESPN'!Y272)),"InPlay","")</f>
        <v/>
      </c>
      <c r="X273" s="135" t="str">
        <f>IF('CBB ESPN'!$Y272="Y",'CBB ESPN'!U272,"")</f>
        <v/>
      </c>
      <c r="Y273" s="137" t="str">
        <f>IF('CBB ESPN'!$Y272="Y",'CBB Games'!Q273,"")</f>
        <v/>
      </c>
      <c r="AA273" s="13" t="str">
        <f>IF('CBB ESPN'!$Y272="Y",'CBB Games'!S273,"")</f>
        <v/>
      </c>
    </row>
    <row r="274" spans="1:27">
      <c r="A274" t="str">
        <f>'CBB ESPN'!M274</f>
        <v>Siena</v>
      </c>
      <c r="B274" t="s">
        <v>791</v>
      </c>
      <c r="C274">
        <v>398</v>
      </c>
      <c r="E274">
        <f>IF(ISERROR(INDEX($B$4:$B$999,MATCH('CBB ESPN'!S273,'CBB Games'!$A$4:$A$999,0)))*1=1,"",INDEX('CBB Games'!$B$4:$B$999,MATCH('CBB ESPN'!S273,'CBB Games'!$A$4:$A$999,0)))</f>
        <v>0</v>
      </c>
      <c r="F274">
        <f>IF(ISERROR(INDEX($B$4:$B$999,MATCH('CBB ESPN'!T273,'CBB Games'!$A$4:$A$999,0)))*1=1,"",INDEX('CBB Games'!$B$4:$B$999,MATCH('CBB ESPN'!T273,'CBB Games'!$A$4:$A$999,0)))</f>
        <v>0</v>
      </c>
      <c r="G274" t="s">
        <v>62</v>
      </c>
      <c r="H274">
        <f>IF(ISERROR(INDEX($C$4:$C$999,MATCH('CBB ESPN'!S273,'CBB Games'!$A$4:$A$999,0)))*1=1,"",INDEX('CBB Games'!$C$4:$C$999,MATCH('CBB ESPN'!S273,'CBB Games'!$A$4:$A$999,0)))</f>
        <v>0</v>
      </c>
      <c r="I274">
        <f>IF(ISERROR(INDEX($C$4:$C$999,MATCH('CBB ESPN'!T273,'CBB Games'!$A$4:$A$999,0)))*1=1,"",INDEX('CBB Games'!$C$4:$C$999,MATCH('CBB ESPN'!T273,'CBB Games'!$A$4:$A$999,0)))</f>
        <v>0</v>
      </c>
      <c r="K274">
        <f>IF('CBB ESPN'!$AA273="Flip",'CBB Games'!F274,'CBB Games'!E274)</f>
        <v>0</v>
      </c>
      <c r="L274">
        <f>IF('CBB ESPN'!$AA273="Flip",'CBB Games'!E274,'CBB Games'!F274)</f>
        <v>0</v>
      </c>
      <c r="N274">
        <f>IF('CBB ESPN'!$AA273="Flip",'CBB Games'!I274,'CBB Games'!H274)</f>
        <v>0</v>
      </c>
      <c r="O274">
        <f>IF('CBB ESPN'!$AA273="Flip",'CBB Games'!H274,'CBB Games'!I274)</f>
        <v>0</v>
      </c>
      <c r="Q274" t="str">
        <f t="shared" si="141"/>
        <v>0 v 0</v>
      </c>
      <c r="S274" t="str">
        <f t="shared" si="142"/>
        <v>0 v 0</v>
      </c>
      <c r="T274" s="13" t="s">
        <v>62</v>
      </c>
      <c r="V274" s="134" t="str">
        <f>IF(ISNUMBER(SEARCH('CBB Games'!$V$3,'CBB ESPN'!Y273)),"InPlay","")</f>
        <v/>
      </c>
      <c r="X274" s="135" t="str">
        <f>IF('CBB ESPN'!$Y273="Y",'CBB ESPN'!U273,"")</f>
        <v/>
      </c>
      <c r="Y274" s="137" t="str">
        <f>IF('CBB ESPN'!$Y273="Y",'CBB Games'!Q274,"")</f>
        <v/>
      </c>
      <c r="AA274" s="13" t="str">
        <f>IF('CBB ESPN'!$Y273="Y",'CBB Games'!S274,"")</f>
        <v/>
      </c>
    </row>
    <row r="275" spans="1:27">
      <c r="A275" t="str">
        <f>'CBB ESPN'!M275</f>
        <v>SIU Edwardsville</v>
      </c>
      <c r="B275" t="s">
        <v>805</v>
      </c>
      <c r="C275">
        <v>419</v>
      </c>
      <c r="E275">
        <f>IF(ISERROR(INDEX($B$4:$B$999,MATCH('CBB ESPN'!S274,'CBB Games'!$A$4:$A$999,0)))*1=1,"",INDEX('CBB Games'!$B$4:$B$999,MATCH('CBB ESPN'!S274,'CBB Games'!$A$4:$A$999,0)))</f>
        <v>0</v>
      </c>
      <c r="F275">
        <f>IF(ISERROR(INDEX($B$4:$B$999,MATCH('CBB ESPN'!T274,'CBB Games'!$A$4:$A$999,0)))*1=1,"",INDEX('CBB Games'!$B$4:$B$999,MATCH('CBB ESPN'!T274,'CBB Games'!$A$4:$A$999,0)))</f>
        <v>0</v>
      </c>
      <c r="G275" t="s">
        <v>62</v>
      </c>
      <c r="H275">
        <f>IF(ISERROR(INDEX($C$4:$C$999,MATCH('CBB ESPN'!S274,'CBB Games'!$A$4:$A$999,0)))*1=1,"",INDEX('CBB Games'!$C$4:$C$999,MATCH('CBB ESPN'!S274,'CBB Games'!$A$4:$A$999,0)))</f>
        <v>0</v>
      </c>
      <c r="I275">
        <f>IF(ISERROR(INDEX($C$4:$C$999,MATCH('CBB ESPN'!T274,'CBB Games'!$A$4:$A$999,0)))*1=1,"",INDEX('CBB Games'!$C$4:$C$999,MATCH('CBB ESPN'!T274,'CBB Games'!$A$4:$A$999,0)))</f>
        <v>0</v>
      </c>
      <c r="K275">
        <f>IF('CBB ESPN'!$AA274="Flip",'CBB Games'!F275,'CBB Games'!E275)</f>
        <v>0</v>
      </c>
      <c r="L275">
        <f>IF('CBB ESPN'!$AA274="Flip",'CBB Games'!E275,'CBB Games'!F275)</f>
        <v>0</v>
      </c>
      <c r="N275">
        <f>IF('CBB ESPN'!$AA274="Flip",'CBB Games'!I275,'CBB Games'!H275)</f>
        <v>0</v>
      </c>
      <c r="O275">
        <f>IF('CBB ESPN'!$AA274="Flip",'CBB Games'!H275,'CBB Games'!I275)</f>
        <v>0</v>
      </c>
      <c r="Q275" t="str">
        <f t="shared" si="141"/>
        <v>0 v 0</v>
      </c>
      <c r="S275" t="str">
        <f t="shared" si="142"/>
        <v>0 v 0</v>
      </c>
      <c r="T275" s="13" t="s">
        <v>62</v>
      </c>
      <c r="V275" s="134" t="str">
        <f>IF(ISNUMBER(SEARCH('CBB Games'!$V$3,'CBB ESPN'!Y274)),"InPlay","")</f>
        <v/>
      </c>
      <c r="X275" s="135" t="str">
        <f>IF('CBB ESPN'!$Y274="Y",'CBB ESPN'!U274,"")</f>
        <v/>
      </c>
      <c r="Y275" s="137" t="str">
        <f>IF('CBB ESPN'!$Y274="Y",'CBB Games'!Q275,"")</f>
        <v/>
      </c>
      <c r="AA275" s="13" t="str">
        <f>IF('CBB ESPN'!$Y274="Y",'CBB Games'!S275,"")</f>
        <v/>
      </c>
    </row>
    <row r="276" spans="1:27">
      <c r="A276" t="str">
        <f>'CBB ESPN'!M276</f>
        <v>SMU</v>
      </c>
      <c r="B276" t="s">
        <v>30</v>
      </c>
      <c r="C276">
        <v>418</v>
      </c>
      <c r="E276">
        <f>IF(ISERROR(INDEX($B$4:$B$999,MATCH('CBB ESPN'!S275,'CBB Games'!$A$4:$A$999,0)))*1=1,"",INDEX('CBB Games'!$B$4:$B$999,MATCH('CBB ESPN'!S275,'CBB Games'!$A$4:$A$999,0)))</f>
        <v>0</v>
      </c>
      <c r="F276">
        <f>IF(ISERROR(INDEX($B$4:$B$999,MATCH('CBB ESPN'!T275,'CBB Games'!$A$4:$A$999,0)))*1=1,"",INDEX('CBB Games'!$B$4:$B$999,MATCH('CBB ESPN'!T275,'CBB Games'!$A$4:$A$999,0)))</f>
        <v>0</v>
      </c>
      <c r="G276" t="s">
        <v>62</v>
      </c>
      <c r="H276">
        <f>IF(ISERROR(INDEX($C$4:$C$999,MATCH('CBB ESPN'!S275,'CBB Games'!$A$4:$A$999,0)))*1=1,"",INDEX('CBB Games'!$C$4:$C$999,MATCH('CBB ESPN'!S275,'CBB Games'!$A$4:$A$999,0)))</f>
        <v>0</v>
      </c>
      <c r="I276">
        <f>IF(ISERROR(INDEX($C$4:$C$999,MATCH('CBB ESPN'!T275,'CBB Games'!$A$4:$A$999,0)))*1=1,"",INDEX('CBB Games'!$C$4:$C$999,MATCH('CBB ESPN'!T275,'CBB Games'!$A$4:$A$999,0)))</f>
        <v>0</v>
      </c>
      <c r="K276">
        <f>IF('CBB ESPN'!$AA275="Flip",'CBB Games'!F276,'CBB Games'!E276)</f>
        <v>0</v>
      </c>
      <c r="L276">
        <f>IF('CBB ESPN'!$AA275="Flip",'CBB Games'!E276,'CBB Games'!F276)</f>
        <v>0</v>
      </c>
      <c r="N276">
        <f>IF('CBB ESPN'!$AA275="Flip",'CBB Games'!I276,'CBB Games'!H276)</f>
        <v>0</v>
      </c>
      <c r="O276">
        <f>IF('CBB ESPN'!$AA275="Flip",'CBB Games'!H276,'CBB Games'!I276)</f>
        <v>0</v>
      </c>
      <c r="Q276" t="str">
        <f t="shared" si="141"/>
        <v>0 v 0</v>
      </c>
      <c r="S276" t="str">
        <f t="shared" si="142"/>
        <v>0 v 0</v>
      </c>
      <c r="T276" s="13" t="s">
        <v>62</v>
      </c>
      <c r="V276" s="134" t="str">
        <f>IF(ISNUMBER(SEARCH('CBB Games'!$V$3,'CBB ESPN'!Y275)),"InPlay","")</f>
        <v/>
      </c>
      <c r="X276" s="135" t="str">
        <f>IF('CBB ESPN'!$Y275="Y",'CBB ESPN'!U275,"")</f>
        <v/>
      </c>
      <c r="Y276" s="137" t="str">
        <f>IF('CBB ESPN'!$Y275="Y",'CBB Games'!Q276,"")</f>
        <v/>
      </c>
      <c r="AA276" s="13" t="str">
        <f>IF('CBB ESPN'!$Y275="Y",'CBB Games'!S276,"")</f>
        <v/>
      </c>
    </row>
    <row r="277" spans="1:27">
      <c r="A277" t="str">
        <f>'CBB ESPN'!M277</f>
        <v>South Carolina State</v>
      </c>
      <c r="B277" t="s">
        <v>1155</v>
      </c>
      <c r="C277">
        <v>382</v>
      </c>
      <c r="E277">
        <f>IF(ISERROR(INDEX($B$4:$B$999,MATCH('CBB ESPN'!S276,'CBB Games'!$A$4:$A$999,0)))*1=1,"",INDEX('CBB Games'!$B$4:$B$999,MATCH('CBB ESPN'!S276,'CBB Games'!$A$4:$A$999,0)))</f>
        <v>0</v>
      </c>
      <c r="F277">
        <f>IF(ISERROR(INDEX($B$4:$B$999,MATCH('CBB ESPN'!T276,'CBB Games'!$A$4:$A$999,0)))*1=1,"",INDEX('CBB Games'!$B$4:$B$999,MATCH('CBB ESPN'!T276,'CBB Games'!$A$4:$A$999,0)))</f>
        <v>0</v>
      </c>
      <c r="G277" t="s">
        <v>62</v>
      </c>
      <c r="H277">
        <f>IF(ISERROR(INDEX($C$4:$C$999,MATCH('CBB ESPN'!S276,'CBB Games'!$A$4:$A$999,0)))*1=1,"",INDEX('CBB Games'!$C$4:$C$999,MATCH('CBB ESPN'!S276,'CBB Games'!$A$4:$A$999,0)))</f>
        <v>0</v>
      </c>
      <c r="I277">
        <f>IF(ISERROR(INDEX($C$4:$C$999,MATCH('CBB ESPN'!T276,'CBB Games'!$A$4:$A$999,0)))*1=1,"",INDEX('CBB Games'!$C$4:$C$999,MATCH('CBB ESPN'!T276,'CBB Games'!$A$4:$A$999,0)))</f>
        <v>0</v>
      </c>
      <c r="K277">
        <f>IF('CBB ESPN'!$AA276="Flip",'CBB Games'!F277,'CBB Games'!E277)</f>
        <v>0</v>
      </c>
      <c r="L277">
        <f>IF('CBB ESPN'!$AA276="Flip",'CBB Games'!E277,'CBB Games'!F277)</f>
        <v>0</v>
      </c>
      <c r="N277">
        <f>IF('CBB ESPN'!$AA276="Flip",'CBB Games'!I277,'CBB Games'!H277)</f>
        <v>0</v>
      </c>
      <c r="O277">
        <f>IF('CBB ESPN'!$AA276="Flip",'CBB Games'!H277,'CBB Games'!I277)</f>
        <v>0</v>
      </c>
      <c r="Q277" t="str">
        <f t="shared" si="141"/>
        <v>0 v 0</v>
      </c>
      <c r="S277" t="str">
        <f t="shared" si="142"/>
        <v>0 v 0</v>
      </c>
      <c r="T277" s="13" t="s">
        <v>62</v>
      </c>
      <c r="V277" s="134" t="str">
        <f>IF(ISNUMBER(SEARCH('CBB Games'!$V$3,'CBB ESPN'!Y276)),"InPlay","")</f>
        <v/>
      </c>
      <c r="X277" s="135" t="str">
        <f>IF('CBB ESPN'!$Y276="Y",'CBB ESPN'!U276,"")</f>
        <v/>
      </c>
      <c r="Y277" s="137" t="str">
        <f>IF('CBB ESPN'!$Y276="Y",'CBB Games'!Q277,"")</f>
        <v/>
      </c>
      <c r="AA277" s="13" t="str">
        <f>IF('CBB ESPN'!$Y276="Y",'CBB Games'!S277,"")</f>
        <v/>
      </c>
    </row>
    <row r="278" spans="1:27">
      <c r="A278" t="str">
        <f>'CBB ESPN'!M278</f>
        <v>South Carolina Upstate</v>
      </c>
      <c r="B278" t="s">
        <v>1281</v>
      </c>
      <c r="C278">
        <v>605</v>
      </c>
      <c r="E278">
        <f>IF(ISERROR(INDEX($B$4:$B$999,MATCH('CBB ESPN'!S277,'CBB Games'!$A$4:$A$999,0)))*1=1,"",INDEX('CBB Games'!$B$4:$B$999,MATCH('CBB ESPN'!S277,'CBB Games'!$A$4:$A$999,0)))</f>
        <v>0</v>
      </c>
      <c r="F278">
        <f>IF(ISERROR(INDEX($B$4:$B$999,MATCH('CBB ESPN'!T277,'CBB Games'!$A$4:$A$999,0)))*1=1,"",INDEX('CBB Games'!$B$4:$B$999,MATCH('CBB ESPN'!T277,'CBB Games'!$A$4:$A$999,0)))</f>
        <v>0</v>
      </c>
      <c r="G278" t="s">
        <v>62</v>
      </c>
      <c r="H278">
        <f>IF(ISERROR(INDEX($C$4:$C$999,MATCH('CBB ESPN'!S277,'CBB Games'!$A$4:$A$999,0)))*1=1,"",INDEX('CBB Games'!$C$4:$C$999,MATCH('CBB ESPN'!S277,'CBB Games'!$A$4:$A$999,0)))</f>
        <v>0</v>
      </c>
      <c r="I278">
        <f>IF(ISERROR(INDEX($C$4:$C$999,MATCH('CBB ESPN'!T277,'CBB Games'!$A$4:$A$999,0)))*1=1,"",INDEX('CBB Games'!$C$4:$C$999,MATCH('CBB ESPN'!T277,'CBB Games'!$A$4:$A$999,0)))</f>
        <v>0</v>
      </c>
      <c r="K278">
        <f>IF('CBB ESPN'!$AA277="Flip",'CBB Games'!F278,'CBB Games'!E278)</f>
        <v>0</v>
      </c>
      <c r="L278">
        <f>IF('CBB ESPN'!$AA277="Flip",'CBB Games'!E278,'CBB Games'!F278)</f>
        <v>0</v>
      </c>
      <c r="N278">
        <f>IF('CBB ESPN'!$AA277="Flip",'CBB Games'!I278,'CBB Games'!H278)</f>
        <v>0</v>
      </c>
      <c r="O278">
        <f>IF('CBB ESPN'!$AA277="Flip",'CBB Games'!H278,'CBB Games'!I278)</f>
        <v>0</v>
      </c>
      <c r="Q278" t="str">
        <f t="shared" si="141"/>
        <v>0 v 0</v>
      </c>
      <c r="S278" t="str">
        <f t="shared" si="142"/>
        <v>0 v 0</v>
      </c>
      <c r="T278" s="13" t="s">
        <v>62</v>
      </c>
      <c r="V278" s="134" t="str">
        <f>IF(ISNUMBER(SEARCH('CBB Games'!$V$3,'CBB ESPN'!Y277)),"InPlay","")</f>
        <v/>
      </c>
      <c r="X278" s="135" t="str">
        <f>IF('CBB ESPN'!$Y277="Y",'CBB ESPN'!U277,"")</f>
        <v/>
      </c>
      <c r="Y278" s="137" t="str">
        <f>IF('CBB ESPN'!$Y277="Y",'CBB Games'!Q278,"")</f>
        <v/>
      </c>
      <c r="AA278" s="13" t="str">
        <f>IF('CBB ESPN'!$Y277="Y",'CBB Games'!S278,"")</f>
        <v/>
      </c>
    </row>
    <row r="279" spans="1:27">
      <c r="A279" t="str">
        <f>'CBB ESPN'!M279</f>
        <v>Sonoma State</v>
      </c>
      <c r="B279" t="s">
        <v>1282</v>
      </c>
      <c r="C279">
        <v>426</v>
      </c>
      <c r="E279">
        <f>IF(ISERROR(INDEX($B$4:$B$999,MATCH('CBB ESPN'!S278,'CBB Games'!$A$4:$A$999,0)))*1=1,"",INDEX('CBB Games'!$B$4:$B$999,MATCH('CBB ESPN'!S278,'CBB Games'!$A$4:$A$999,0)))</f>
        <v>0</v>
      </c>
      <c r="F279">
        <f>IF(ISERROR(INDEX($B$4:$B$999,MATCH('CBB ESPN'!T278,'CBB Games'!$A$4:$A$999,0)))*1=1,"",INDEX('CBB Games'!$B$4:$B$999,MATCH('CBB ESPN'!T278,'CBB Games'!$A$4:$A$999,0)))</f>
        <v>0</v>
      </c>
      <c r="G279" t="s">
        <v>62</v>
      </c>
      <c r="H279">
        <f>IF(ISERROR(INDEX($C$4:$C$999,MATCH('CBB ESPN'!S278,'CBB Games'!$A$4:$A$999,0)))*1=1,"",INDEX('CBB Games'!$C$4:$C$999,MATCH('CBB ESPN'!S278,'CBB Games'!$A$4:$A$999,0)))</f>
        <v>0</v>
      </c>
      <c r="I279">
        <f>IF(ISERROR(INDEX($C$4:$C$999,MATCH('CBB ESPN'!T278,'CBB Games'!$A$4:$A$999,0)))*1=1,"",INDEX('CBB Games'!$C$4:$C$999,MATCH('CBB ESPN'!T278,'CBB Games'!$A$4:$A$999,0)))</f>
        <v>0</v>
      </c>
      <c r="K279">
        <f>IF('CBB ESPN'!$AA278="Flip",'CBB Games'!F279,'CBB Games'!E279)</f>
        <v>0</v>
      </c>
      <c r="L279">
        <f>IF('CBB ESPN'!$AA278="Flip",'CBB Games'!E279,'CBB Games'!F279)</f>
        <v>0</v>
      </c>
      <c r="N279">
        <f>IF('CBB ESPN'!$AA278="Flip",'CBB Games'!I279,'CBB Games'!H279)</f>
        <v>0</v>
      </c>
      <c r="O279">
        <f>IF('CBB ESPN'!$AA278="Flip",'CBB Games'!H279,'CBB Games'!I279)</f>
        <v>0</v>
      </c>
      <c r="Q279" t="str">
        <f t="shared" si="141"/>
        <v>0 v 0</v>
      </c>
      <c r="S279" t="str">
        <f t="shared" si="142"/>
        <v>0 v 0</v>
      </c>
      <c r="T279" s="13" t="s">
        <v>62</v>
      </c>
      <c r="V279" s="134" t="str">
        <f>IF(ISNUMBER(SEARCH('CBB Games'!$V$3,'CBB ESPN'!Y278)),"InPlay","")</f>
        <v/>
      </c>
      <c r="X279" s="135" t="str">
        <f>IF('CBB ESPN'!$Y278="Y",'CBB ESPN'!U278,"")</f>
        <v/>
      </c>
      <c r="Y279" s="137" t="str">
        <f>IF('CBB ESPN'!$Y278="Y",'CBB Games'!Q279,"")</f>
        <v/>
      </c>
      <c r="AA279" s="13" t="str">
        <f>IF('CBB ESPN'!$Y278="Y",'CBB Games'!S279,"")</f>
        <v/>
      </c>
    </row>
    <row r="280" spans="1:27">
      <c r="A280" t="str">
        <f>'CBB ESPN'!M280</f>
        <v>South Alabama</v>
      </c>
      <c r="B280" t="s">
        <v>304</v>
      </c>
      <c r="C280">
        <v>399</v>
      </c>
      <c r="E280">
        <f>IF(ISERROR(INDEX($B$4:$B$999,MATCH('CBB ESPN'!S279,'CBB Games'!$A$4:$A$999,0)))*1=1,"",INDEX('CBB Games'!$B$4:$B$999,MATCH('CBB ESPN'!S279,'CBB Games'!$A$4:$A$999,0)))</f>
        <v>0</v>
      </c>
      <c r="F280">
        <f>IF(ISERROR(INDEX($B$4:$B$999,MATCH('CBB ESPN'!T279,'CBB Games'!$A$4:$A$999,0)))*1=1,"",INDEX('CBB Games'!$B$4:$B$999,MATCH('CBB ESPN'!T279,'CBB Games'!$A$4:$A$999,0)))</f>
        <v>0</v>
      </c>
      <c r="G280" t="s">
        <v>62</v>
      </c>
      <c r="H280">
        <f>IF(ISERROR(INDEX($C$4:$C$999,MATCH('CBB ESPN'!S279,'CBB Games'!$A$4:$A$999,0)))*1=1,"",INDEX('CBB Games'!$C$4:$C$999,MATCH('CBB ESPN'!S279,'CBB Games'!$A$4:$A$999,0)))</f>
        <v>0</v>
      </c>
      <c r="I280">
        <f>IF(ISERROR(INDEX($C$4:$C$999,MATCH('CBB ESPN'!T279,'CBB Games'!$A$4:$A$999,0)))*1=1,"",INDEX('CBB Games'!$C$4:$C$999,MATCH('CBB ESPN'!T279,'CBB Games'!$A$4:$A$999,0)))</f>
        <v>0</v>
      </c>
      <c r="K280">
        <f>IF('CBB ESPN'!$AA279="Flip",'CBB Games'!F280,'CBB Games'!E280)</f>
        <v>0</v>
      </c>
      <c r="L280">
        <f>IF('CBB ESPN'!$AA279="Flip",'CBB Games'!E280,'CBB Games'!F280)</f>
        <v>0</v>
      </c>
      <c r="N280">
        <f>IF('CBB ESPN'!$AA279="Flip",'CBB Games'!I280,'CBB Games'!H280)</f>
        <v>0</v>
      </c>
      <c r="O280">
        <f>IF('CBB ESPN'!$AA279="Flip",'CBB Games'!H280,'CBB Games'!I280)</f>
        <v>0</v>
      </c>
      <c r="Q280" t="str">
        <f t="shared" si="141"/>
        <v>0 v 0</v>
      </c>
      <c r="S280" t="str">
        <f t="shared" si="142"/>
        <v>0 v 0</v>
      </c>
      <c r="T280" s="13" t="s">
        <v>62</v>
      </c>
      <c r="V280" s="134" t="str">
        <f>IF(ISNUMBER(SEARCH('CBB Games'!$V$3,'CBB ESPN'!Y279)),"InPlay","")</f>
        <v/>
      </c>
      <c r="X280" s="135" t="str">
        <f>IF('CBB ESPN'!$Y279="Y",'CBB ESPN'!U279,"")</f>
        <v/>
      </c>
      <c r="Y280" s="137" t="str">
        <f>IF('CBB ESPN'!$Y279="Y",'CBB Games'!Q280,"")</f>
        <v/>
      </c>
      <c r="AA280" s="13" t="str">
        <f>IF('CBB ESPN'!$Y279="Y",'CBB Games'!S280,"")</f>
        <v/>
      </c>
    </row>
    <row r="281" spans="1:27">
      <c r="A281" t="str">
        <f>'CBB ESPN'!M281</f>
        <v>South Carolina</v>
      </c>
      <c r="B281" t="s">
        <v>305</v>
      </c>
      <c r="C281">
        <v>383</v>
      </c>
      <c r="E281">
        <f>IF(ISERROR(INDEX($B$4:$B$999,MATCH('CBB ESPN'!S280,'CBB Games'!$A$4:$A$999,0)))*1=1,"",INDEX('CBB Games'!$B$4:$B$999,MATCH('CBB ESPN'!S280,'CBB Games'!$A$4:$A$999,0)))</f>
        <v>0</v>
      </c>
      <c r="F281">
        <f>IF(ISERROR(INDEX($B$4:$B$999,MATCH('CBB ESPN'!T280,'CBB Games'!$A$4:$A$999,0)))*1=1,"",INDEX('CBB Games'!$B$4:$B$999,MATCH('CBB ESPN'!T280,'CBB Games'!$A$4:$A$999,0)))</f>
        <v>0</v>
      </c>
      <c r="G281" t="s">
        <v>62</v>
      </c>
      <c r="H281">
        <f>IF(ISERROR(INDEX($C$4:$C$999,MATCH('CBB ESPN'!S280,'CBB Games'!$A$4:$A$999,0)))*1=1,"",INDEX('CBB Games'!$C$4:$C$999,MATCH('CBB ESPN'!S280,'CBB Games'!$A$4:$A$999,0)))</f>
        <v>0</v>
      </c>
      <c r="I281">
        <f>IF(ISERROR(INDEX($C$4:$C$999,MATCH('CBB ESPN'!T280,'CBB Games'!$A$4:$A$999,0)))*1=1,"",INDEX('CBB Games'!$C$4:$C$999,MATCH('CBB ESPN'!T280,'CBB Games'!$A$4:$A$999,0)))</f>
        <v>0</v>
      </c>
      <c r="K281">
        <f>IF('CBB ESPN'!$AA280="Flip",'CBB Games'!F281,'CBB Games'!E281)</f>
        <v>0</v>
      </c>
      <c r="L281">
        <f>IF('CBB ESPN'!$AA280="Flip",'CBB Games'!E281,'CBB Games'!F281)</f>
        <v>0</v>
      </c>
      <c r="N281">
        <f>IF('CBB ESPN'!$AA280="Flip",'CBB Games'!I281,'CBB Games'!H281)</f>
        <v>0</v>
      </c>
      <c r="O281">
        <f>IF('CBB ESPN'!$AA280="Flip",'CBB Games'!H281,'CBB Games'!I281)</f>
        <v>0</v>
      </c>
      <c r="Q281" t="str">
        <f t="shared" si="141"/>
        <v>0 v 0</v>
      </c>
      <c r="S281" t="str">
        <f t="shared" si="142"/>
        <v>0 v 0</v>
      </c>
      <c r="T281" s="13" t="s">
        <v>62</v>
      </c>
      <c r="V281" s="134" t="str">
        <f>IF(ISNUMBER(SEARCH('CBB Games'!$V$3,'CBB ESPN'!Y280)),"InPlay","")</f>
        <v/>
      </c>
      <c r="X281" s="135" t="str">
        <f>IF('CBB ESPN'!$Y280="Y",'CBB ESPN'!U280,"")</f>
        <v/>
      </c>
      <c r="Y281" s="137" t="str">
        <f>IF('CBB ESPN'!$Y280="Y",'CBB Games'!Q281,"")</f>
        <v/>
      </c>
      <c r="AA281" s="13" t="str">
        <f>IF('CBB ESPN'!$Y280="Y",'CBB Games'!S281,"")</f>
        <v/>
      </c>
    </row>
    <row r="282" spans="1:27">
      <c r="A282" t="str">
        <f>'CBB ESPN'!M282</f>
        <v>South Dakota</v>
      </c>
      <c r="B282" t="s">
        <v>812</v>
      </c>
      <c r="C282">
        <v>388</v>
      </c>
      <c r="E282">
        <f>IF(ISERROR(INDEX($B$4:$B$999,MATCH('CBB ESPN'!S281,'CBB Games'!$A$4:$A$999,0)))*1=1,"",INDEX('CBB Games'!$B$4:$B$999,MATCH('CBB ESPN'!S281,'CBB Games'!$A$4:$A$999,0)))</f>
        <v>0</v>
      </c>
      <c r="F282">
        <f>IF(ISERROR(INDEX($B$4:$B$999,MATCH('CBB ESPN'!T281,'CBB Games'!$A$4:$A$999,0)))*1=1,"",INDEX('CBB Games'!$B$4:$B$999,MATCH('CBB ESPN'!T281,'CBB Games'!$A$4:$A$999,0)))</f>
        <v>0</v>
      </c>
      <c r="G282" t="s">
        <v>62</v>
      </c>
      <c r="H282">
        <f>IF(ISERROR(INDEX($C$4:$C$999,MATCH('CBB ESPN'!S281,'CBB Games'!$A$4:$A$999,0)))*1=1,"",INDEX('CBB Games'!$C$4:$C$999,MATCH('CBB ESPN'!S281,'CBB Games'!$A$4:$A$999,0)))</f>
        <v>0</v>
      </c>
      <c r="I282">
        <f>IF(ISERROR(INDEX($C$4:$C$999,MATCH('CBB ESPN'!T281,'CBB Games'!$A$4:$A$999,0)))*1=1,"",INDEX('CBB Games'!$C$4:$C$999,MATCH('CBB ESPN'!T281,'CBB Games'!$A$4:$A$999,0)))</f>
        <v>0</v>
      </c>
      <c r="K282">
        <f>IF('CBB ESPN'!$AA281="Flip",'CBB Games'!F282,'CBB Games'!E282)</f>
        <v>0</v>
      </c>
      <c r="L282">
        <f>IF('CBB ESPN'!$AA281="Flip",'CBB Games'!E282,'CBB Games'!F282)</f>
        <v>0</v>
      </c>
      <c r="N282">
        <f>IF('CBB ESPN'!$AA281="Flip",'CBB Games'!I282,'CBB Games'!H282)</f>
        <v>0</v>
      </c>
      <c r="O282">
        <f>IF('CBB ESPN'!$AA281="Flip",'CBB Games'!H282,'CBB Games'!I282)</f>
        <v>0</v>
      </c>
      <c r="Q282" t="str">
        <f t="shared" si="141"/>
        <v>0 v 0</v>
      </c>
      <c r="S282" t="str">
        <f t="shared" si="142"/>
        <v>0 v 0</v>
      </c>
      <c r="T282" s="13" t="s">
        <v>62</v>
      </c>
      <c r="V282" s="134" t="str">
        <f>IF(ISNUMBER(SEARCH('CBB Games'!$V$3,'CBB ESPN'!Y281)),"InPlay","")</f>
        <v/>
      </c>
      <c r="X282" s="135" t="str">
        <f>IF('CBB ESPN'!$Y281="Y",'CBB ESPN'!U281,"")</f>
        <v/>
      </c>
      <c r="Y282" s="137" t="str">
        <f>IF('CBB ESPN'!$Y281="Y",'CBB Games'!Q282,"")</f>
        <v/>
      </c>
      <c r="AA282" s="13" t="str">
        <f>IF('CBB ESPN'!$Y281="Y",'CBB Games'!S282,"")</f>
        <v/>
      </c>
    </row>
    <row r="283" spans="1:27">
      <c r="A283" t="str">
        <f>'CBB ESPN'!M283</f>
        <v>South Dakota State</v>
      </c>
      <c r="B283" t="s">
        <v>694</v>
      </c>
      <c r="C283">
        <v>425</v>
      </c>
      <c r="E283">
        <f>IF(ISERROR(INDEX($B$4:$B$999,MATCH('CBB ESPN'!S282,'CBB Games'!$A$4:$A$999,0)))*1=1,"",INDEX('CBB Games'!$B$4:$B$999,MATCH('CBB ESPN'!S282,'CBB Games'!$A$4:$A$999,0)))</f>
        <v>0</v>
      </c>
      <c r="F283">
        <f>IF(ISERROR(INDEX($B$4:$B$999,MATCH('CBB ESPN'!T282,'CBB Games'!$A$4:$A$999,0)))*1=1,"",INDEX('CBB Games'!$B$4:$B$999,MATCH('CBB ESPN'!T282,'CBB Games'!$A$4:$A$999,0)))</f>
        <v>0</v>
      </c>
      <c r="G283" t="s">
        <v>62</v>
      </c>
      <c r="H283">
        <f>IF(ISERROR(INDEX($C$4:$C$999,MATCH('CBB ESPN'!S282,'CBB Games'!$A$4:$A$999,0)))*1=1,"",INDEX('CBB Games'!$C$4:$C$999,MATCH('CBB ESPN'!S282,'CBB Games'!$A$4:$A$999,0)))</f>
        <v>0</v>
      </c>
      <c r="I283">
        <f>IF(ISERROR(INDEX($C$4:$C$999,MATCH('CBB ESPN'!T282,'CBB Games'!$A$4:$A$999,0)))*1=1,"",INDEX('CBB Games'!$C$4:$C$999,MATCH('CBB ESPN'!T282,'CBB Games'!$A$4:$A$999,0)))</f>
        <v>0</v>
      </c>
      <c r="K283">
        <f>IF('CBB ESPN'!$AA282="Flip",'CBB Games'!F283,'CBB Games'!E283)</f>
        <v>0</v>
      </c>
      <c r="L283">
        <f>IF('CBB ESPN'!$AA282="Flip",'CBB Games'!E283,'CBB Games'!F283)</f>
        <v>0</v>
      </c>
      <c r="N283">
        <f>IF('CBB ESPN'!$AA282="Flip",'CBB Games'!I283,'CBB Games'!H283)</f>
        <v>0</v>
      </c>
      <c r="O283">
        <f>IF('CBB ESPN'!$AA282="Flip",'CBB Games'!H283,'CBB Games'!I283)</f>
        <v>0</v>
      </c>
      <c r="Q283" t="str">
        <f t="shared" si="141"/>
        <v>0 v 0</v>
      </c>
      <c r="S283" t="str">
        <f t="shared" si="142"/>
        <v>0 v 0</v>
      </c>
      <c r="T283" s="13" t="s">
        <v>62</v>
      </c>
      <c r="V283" s="134" t="str">
        <f>IF(ISNUMBER(SEARCH('CBB Games'!$V$3,'CBB ESPN'!Y282)),"InPlay","")</f>
        <v/>
      </c>
      <c r="X283" s="135" t="str">
        <f>IF('CBB ESPN'!$Y282="Y",'CBB ESPN'!U282,"")</f>
        <v/>
      </c>
      <c r="Y283" s="137" t="str">
        <f>IF('CBB ESPN'!$Y282="Y",'CBB Games'!Q283,"")</f>
        <v/>
      </c>
      <c r="AA283" s="13" t="str">
        <f>IF('CBB ESPN'!$Y282="Y",'CBB Games'!S283,"")</f>
        <v/>
      </c>
    </row>
    <row r="284" spans="1:27">
      <c r="A284" t="str">
        <f>'CBB ESPN'!M284</f>
        <v>South Florida</v>
      </c>
      <c r="B284" t="s">
        <v>306</v>
      </c>
      <c r="C284">
        <v>401</v>
      </c>
      <c r="E284">
        <f>IF(ISERROR(INDEX($B$4:$B$999,MATCH('CBB ESPN'!S283,'CBB Games'!$A$4:$A$999,0)))*1=1,"",INDEX('CBB Games'!$B$4:$B$999,MATCH('CBB ESPN'!S283,'CBB Games'!$A$4:$A$999,0)))</f>
        <v>0</v>
      </c>
      <c r="F284">
        <f>IF(ISERROR(INDEX($B$4:$B$999,MATCH('CBB ESPN'!T283,'CBB Games'!$A$4:$A$999,0)))*1=1,"",INDEX('CBB Games'!$B$4:$B$999,MATCH('CBB ESPN'!T283,'CBB Games'!$A$4:$A$999,0)))</f>
        <v>0</v>
      </c>
      <c r="G284" t="s">
        <v>62</v>
      </c>
      <c r="H284">
        <f>IF(ISERROR(INDEX($C$4:$C$999,MATCH('CBB ESPN'!S283,'CBB Games'!$A$4:$A$999,0)))*1=1,"",INDEX('CBB Games'!$C$4:$C$999,MATCH('CBB ESPN'!S283,'CBB Games'!$A$4:$A$999,0)))</f>
        <v>0</v>
      </c>
      <c r="I284">
        <f>IF(ISERROR(INDEX($C$4:$C$999,MATCH('CBB ESPN'!T283,'CBB Games'!$A$4:$A$999,0)))*1=1,"",INDEX('CBB Games'!$C$4:$C$999,MATCH('CBB ESPN'!T283,'CBB Games'!$A$4:$A$999,0)))</f>
        <v>0</v>
      </c>
      <c r="K284">
        <f>IF('CBB ESPN'!$AA283="Flip",'CBB Games'!F284,'CBB Games'!E284)</f>
        <v>0</v>
      </c>
      <c r="L284">
        <f>IF('CBB ESPN'!$AA283="Flip",'CBB Games'!E284,'CBB Games'!F284)</f>
        <v>0</v>
      </c>
      <c r="N284">
        <f>IF('CBB ESPN'!$AA283="Flip",'CBB Games'!I284,'CBB Games'!H284)</f>
        <v>0</v>
      </c>
      <c r="O284">
        <f>IF('CBB ESPN'!$AA283="Flip",'CBB Games'!H284,'CBB Games'!I284)</f>
        <v>0</v>
      </c>
      <c r="Q284" t="str">
        <f t="shared" si="141"/>
        <v>0 v 0</v>
      </c>
      <c r="S284" t="str">
        <f t="shared" si="142"/>
        <v>0 v 0</v>
      </c>
      <c r="T284" s="13" t="s">
        <v>62</v>
      </c>
      <c r="V284" s="134" t="str">
        <f>IF(ISNUMBER(SEARCH('CBB Games'!$V$3,'CBB ESPN'!Y283)),"InPlay","")</f>
        <v/>
      </c>
      <c r="X284" s="135" t="str">
        <f>IF('CBB ESPN'!$Y283="Y",'CBB ESPN'!U283,"")</f>
        <v/>
      </c>
      <c r="Y284" s="137" t="str">
        <f>IF('CBB ESPN'!$Y283="Y",'CBB Games'!Q284,"")</f>
        <v/>
      </c>
      <c r="AA284" s="13" t="str">
        <f>IF('CBB ESPN'!$Y283="Y",'CBB Games'!S284,"")</f>
        <v/>
      </c>
    </row>
    <row r="285" spans="1:27">
      <c r="A285" t="str">
        <f>'CBB ESPN'!M285</f>
        <v>SE Louisiana</v>
      </c>
      <c r="B285" t="s">
        <v>1283</v>
      </c>
      <c r="C285">
        <v>395</v>
      </c>
      <c r="E285">
        <f>IF(ISERROR(INDEX($B$4:$B$999,MATCH('CBB ESPN'!S284,'CBB Games'!$A$4:$A$999,0)))*1=1,"",INDEX('CBB Games'!$B$4:$B$999,MATCH('CBB ESPN'!S284,'CBB Games'!$A$4:$A$999,0)))</f>
        <v>0</v>
      </c>
      <c r="F285">
        <f>IF(ISERROR(INDEX($B$4:$B$999,MATCH('CBB ESPN'!T284,'CBB Games'!$A$4:$A$999,0)))*1=1,"",INDEX('CBB Games'!$B$4:$B$999,MATCH('CBB ESPN'!T284,'CBB Games'!$A$4:$A$999,0)))</f>
        <v>0</v>
      </c>
      <c r="G285" t="s">
        <v>62</v>
      </c>
      <c r="H285">
        <f>IF(ISERROR(INDEX($C$4:$C$999,MATCH('CBB ESPN'!S284,'CBB Games'!$A$4:$A$999,0)))*1=1,"",INDEX('CBB Games'!$C$4:$C$999,MATCH('CBB ESPN'!S284,'CBB Games'!$A$4:$A$999,0)))</f>
        <v>0</v>
      </c>
      <c r="I285">
        <f>IF(ISERROR(INDEX($C$4:$C$999,MATCH('CBB ESPN'!T284,'CBB Games'!$A$4:$A$999,0)))*1=1,"",INDEX('CBB Games'!$C$4:$C$999,MATCH('CBB ESPN'!T284,'CBB Games'!$A$4:$A$999,0)))</f>
        <v>0</v>
      </c>
      <c r="K285">
        <f>IF('CBB ESPN'!$AA284="Flip",'CBB Games'!F285,'CBB Games'!E285)</f>
        <v>0</v>
      </c>
      <c r="L285">
        <f>IF('CBB ESPN'!$AA284="Flip",'CBB Games'!E285,'CBB Games'!F285)</f>
        <v>0</v>
      </c>
      <c r="N285">
        <f>IF('CBB ESPN'!$AA284="Flip",'CBB Games'!I285,'CBB Games'!H285)</f>
        <v>0</v>
      </c>
      <c r="O285">
        <f>IF('CBB ESPN'!$AA284="Flip",'CBB Games'!H285,'CBB Games'!I285)</f>
        <v>0</v>
      </c>
      <c r="Q285" t="str">
        <f t="shared" si="141"/>
        <v>0 v 0</v>
      </c>
      <c r="S285" t="str">
        <f t="shared" si="142"/>
        <v>0 v 0</v>
      </c>
      <c r="T285" s="13" t="s">
        <v>62</v>
      </c>
      <c r="V285" s="134" t="str">
        <f>IF(ISNUMBER(SEARCH('CBB Games'!$V$3,'CBB ESPN'!Y284)),"InPlay","")</f>
        <v/>
      </c>
      <c r="X285" s="135" t="str">
        <f>IF('CBB ESPN'!$Y284="Y",'CBB ESPN'!U284,"")</f>
        <v/>
      </c>
      <c r="Y285" s="137" t="str">
        <f>IF('CBB ESPN'!$Y284="Y",'CBB Games'!Q285,"")</f>
        <v/>
      </c>
      <c r="AA285" s="13" t="str">
        <f>IF('CBB ESPN'!$Y284="Y",'CBB Games'!S285,"")</f>
        <v/>
      </c>
    </row>
    <row r="286" spans="1:27">
      <c r="A286" t="str">
        <f>'CBB ESPN'!M286</f>
        <v>Southern</v>
      </c>
      <c r="B286" t="s">
        <v>1024</v>
      </c>
      <c r="C286">
        <v>404</v>
      </c>
      <c r="E286">
        <f>IF(ISERROR(INDEX($B$4:$B$999,MATCH('CBB ESPN'!S285,'CBB Games'!$A$4:$A$999,0)))*1=1,"",INDEX('CBB Games'!$B$4:$B$999,MATCH('CBB ESPN'!S285,'CBB Games'!$A$4:$A$999,0)))</f>
        <v>0</v>
      </c>
      <c r="F286">
        <f>IF(ISERROR(INDEX($B$4:$B$999,MATCH('CBB ESPN'!T285,'CBB Games'!$A$4:$A$999,0)))*1=1,"",INDEX('CBB Games'!$B$4:$B$999,MATCH('CBB ESPN'!T285,'CBB Games'!$A$4:$A$999,0)))</f>
        <v>0</v>
      </c>
      <c r="G286" t="s">
        <v>62</v>
      </c>
      <c r="H286">
        <f>IF(ISERROR(INDEX($C$4:$C$999,MATCH('CBB ESPN'!S285,'CBB Games'!$A$4:$A$999,0)))*1=1,"",INDEX('CBB Games'!$C$4:$C$999,MATCH('CBB ESPN'!S285,'CBB Games'!$A$4:$A$999,0)))</f>
        <v>0</v>
      </c>
      <c r="I286">
        <f>IF(ISERROR(INDEX($C$4:$C$999,MATCH('CBB ESPN'!T285,'CBB Games'!$A$4:$A$999,0)))*1=1,"",INDEX('CBB Games'!$C$4:$C$999,MATCH('CBB ESPN'!T285,'CBB Games'!$A$4:$A$999,0)))</f>
        <v>0</v>
      </c>
      <c r="K286">
        <f>IF('CBB ESPN'!$AA285="Flip",'CBB Games'!F286,'CBB Games'!E286)</f>
        <v>0</v>
      </c>
      <c r="L286">
        <f>IF('CBB ESPN'!$AA285="Flip",'CBB Games'!E286,'CBB Games'!F286)</f>
        <v>0</v>
      </c>
      <c r="N286">
        <f>IF('CBB ESPN'!$AA285="Flip",'CBB Games'!I286,'CBB Games'!H286)</f>
        <v>0</v>
      </c>
      <c r="O286">
        <f>IF('CBB ESPN'!$AA285="Flip",'CBB Games'!H286,'CBB Games'!I286)</f>
        <v>0</v>
      </c>
      <c r="Q286" t="str">
        <f t="shared" si="141"/>
        <v>0 v 0</v>
      </c>
      <c r="S286" t="str">
        <f t="shared" si="142"/>
        <v>0 v 0</v>
      </c>
      <c r="T286" s="13" t="s">
        <v>62</v>
      </c>
      <c r="V286" s="134" t="str">
        <f>IF(ISNUMBER(SEARCH('CBB Games'!$V$3,'CBB ESPN'!Y285)),"InPlay","")</f>
        <v/>
      </c>
      <c r="X286" s="135" t="str">
        <f>IF('CBB ESPN'!$Y285="Y",'CBB ESPN'!U285,"")</f>
        <v/>
      </c>
      <c r="Y286" s="137" t="str">
        <f>IF('CBB ESPN'!$Y285="Y",'CBB Games'!Q286,"")</f>
        <v/>
      </c>
      <c r="AA286" s="13" t="str">
        <f>IF('CBB ESPN'!$Y285="Y",'CBB Games'!S286,"")</f>
        <v/>
      </c>
    </row>
    <row r="287" spans="1:27">
      <c r="A287" t="str">
        <f>'CBB ESPN'!M287</f>
        <v>Southern Illinois</v>
      </c>
      <c r="B287" t="s">
        <v>828</v>
      </c>
      <c r="C287">
        <v>402</v>
      </c>
      <c r="E287">
        <f>IF(ISERROR(INDEX($B$4:$B$999,MATCH('CBB ESPN'!S286,'CBB Games'!$A$4:$A$999,0)))*1=1,"",INDEX('CBB Games'!$B$4:$B$999,MATCH('CBB ESPN'!S286,'CBB Games'!$A$4:$A$999,0)))</f>
        <v>0</v>
      </c>
      <c r="F287">
        <f>IF(ISERROR(INDEX($B$4:$B$999,MATCH('CBB ESPN'!T286,'CBB Games'!$A$4:$A$999,0)))*1=1,"",INDEX('CBB Games'!$B$4:$B$999,MATCH('CBB ESPN'!T286,'CBB Games'!$A$4:$A$999,0)))</f>
        <v>0</v>
      </c>
      <c r="G287" t="s">
        <v>62</v>
      </c>
      <c r="H287">
        <f>IF(ISERROR(INDEX($C$4:$C$999,MATCH('CBB ESPN'!S286,'CBB Games'!$A$4:$A$999,0)))*1=1,"",INDEX('CBB Games'!$C$4:$C$999,MATCH('CBB ESPN'!S286,'CBB Games'!$A$4:$A$999,0)))</f>
        <v>0</v>
      </c>
      <c r="I287">
        <f>IF(ISERROR(INDEX($C$4:$C$999,MATCH('CBB ESPN'!T286,'CBB Games'!$A$4:$A$999,0)))*1=1,"",INDEX('CBB Games'!$C$4:$C$999,MATCH('CBB ESPN'!T286,'CBB Games'!$A$4:$A$999,0)))</f>
        <v>0</v>
      </c>
      <c r="K287">
        <f>IF('CBB ESPN'!$AA286="Flip",'CBB Games'!F287,'CBB Games'!E287)</f>
        <v>0</v>
      </c>
      <c r="L287">
        <f>IF('CBB ESPN'!$AA286="Flip",'CBB Games'!E287,'CBB Games'!F287)</f>
        <v>0</v>
      </c>
      <c r="N287">
        <f>IF('CBB ESPN'!$AA286="Flip",'CBB Games'!I287,'CBB Games'!H287)</f>
        <v>0</v>
      </c>
      <c r="O287">
        <f>IF('CBB ESPN'!$AA286="Flip",'CBB Games'!H287,'CBB Games'!I287)</f>
        <v>0</v>
      </c>
      <c r="Q287" t="str">
        <f t="shared" si="141"/>
        <v>0 v 0</v>
      </c>
      <c r="S287" t="str">
        <f t="shared" si="142"/>
        <v>0 v 0</v>
      </c>
      <c r="T287" s="13" t="s">
        <v>62</v>
      </c>
      <c r="V287" s="134" t="str">
        <f>IF(ISNUMBER(SEARCH('CBB Games'!$V$3,'CBB ESPN'!Y286)),"InPlay","")</f>
        <v/>
      </c>
      <c r="X287" s="135" t="str">
        <f>IF('CBB ESPN'!$Y286="Y",'CBB ESPN'!U286,"")</f>
        <v/>
      </c>
      <c r="Y287" s="137" t="str">
        <f>IF('CBB ESPN'!$Y286="Y",'CBB Games'!Q287,"")</f>
        <v/>
      </c>
      <c r="AA287" s="13" t="str">
        <f>IF('CBB ESPN'!$Y286="Y",'CBB Games'!S287,"")</f>
        <v/>
      </c>
    </row>
    <row r="288" spans="1:27">
      <c r="A288" t="str">
        <f>'CBB ESPN'!M288</f>
        <v>Southern Miss</v>
      </c>
      <c r="B288" t="s">
        <v>1284</v>
      </c>
      <c r="C288">
        <v>403</v>
      </c>
      <c r="E288">
        <f>IF(ISERROR(INDEX($B$4:$B$999,MATCH('CBB ESPN'!S287,'CBB Games'!$A$4:$A$999,0)))*1=1,"",INDEX('CBB Games'!$B$4:$B$999,MATCH('CBB ESPN'!S287,'CBB Games'!$A$4:$A$999,0)))</f>
        <v>0</v>
      </c>
      <c r="F288">
        <f>IF(ISERROR(INDEX($B$4:$B$999,MATCH('CBB ESPN'!T287,'CBB Games'!$A$4:$A$999,0)))*1=1,"",INDEX('CBB Games'!$B$4:$B$999,MATCH('CBB ESPN'!T287,'CBB Games'!$A$4:$A$999,0)))</f>
        <v>0</v>
      </c>
      <c r="G288" t="s">
        <v>62</v>
      </c>
      <c r="H288">
        <f>IF(ISERROR(INDEX($C$4:$C$999,MATCH('CBB ESPN'!S287,'CBB Games'!$A$4:$A$999,0)))*1=1,"",INDEX('CBB Games'!$C$4:$C$999,MATCH('CBB ESPN'!S287,'CBB Games'!$A$4:$A$999,0)))</f>
        <v>0</v>
      </c>
      <c r="I288">
        <f>IF(ISERROR(INDEX($C$4:$C$999,MATCH('CBB ESPN'!T287,'CBB Games'!$A$4:$A$999,0)))*1=1,"",INDEX('CBB Games'!$C$4:$C$999,MATCH('CBB ESPN'!T287,'CBB Games'!$A$4:$A$999,0)))</f>
        <v>0</v>
      </c>
      <c r="K288">
        <f>IF('CBB ESPN'!$AA287="Flip",'CBB Games'!F288,'CBB Games'!E288)</f>
        <v>0</v>
      </c>
      <c r="L288">
        <f>IF('CBB ESPN'!$AA287="Flip",'CBB Games'!E288,'CBB Games'!F288)</f>
        <v>0</v>
      </c>
      <c r="N288">
        <f>IF('CBB ESPN'!$AA287="Flip",'CBB Games'!I288,'CBB Games'!H288)</f>
        <v>0</v>
      </c>
      <c r="O288">
        <f>IF('CBB ESPN'!$AA287="Flip",'CBB Games'!H288,'CBB Games'!I288)</f>
        <v>0</v>
      </c>
      <c r="Q288" t="str">
        <f t="shared" si="141"/>
        <v>0 v 0</v>
      </c>
      <c r="S288" t="str">
        <f t="shared" si="142"/>
        <v>0 v 0</v>
      </c>
      <c r="T288" s="13" t="s">
        <v>62</v>
      </c>
      <c r="V288" s="134" t="str">
        <f>IF(ISNUMBER(SEARCH('CBB Games'!$V$3,'CBB ESPN'!Y287)),"InPlay","")</f>
        <v/>
      </c>
      <c r="X288" s="135" t="str">
        <f>IF('CBB ESPN'!$Y287="Y",'CBB ESPN'!U287,"")</f>
        <v/>
      </c>
      <c r="Y288" s="137" t="str">
        <f>IF('CBB ESPN'!$Y287="Y",'CBB Games'!Q288,"")</f>
        <v/>
      </c>
      <c r="AA288" s="13" t="str">
        <f>IF('CBB ESPN'!$Y287="Y",'CBB Games'!S288,"")</f>
        <v/>
      </c>
    </row>
    <row r="289" spans="1:27">
      <c r="A289" t="str">
        <f>'CBB ESPN'!M289</f>
        <v>Southern Utah</v>
      </c>
      <c r="B289" t="s">
        <v>498</v>
      </c>
      <c r="C289">
        <v>387</v>
      </c>
      <c r="E289">
        <f>IF(ISERROR(INDEX($B$4:$B$999,MATCH('CBB ESPN'!S288,'CBB Games'!$A$4:$A$999,0)))*1=1,"",INDEX('CBB Games'!$B$4:$B$999,MATCH('CBB ESPN'!S288,'CBB Games'!$A$4:$A$999,0)))</f>
        <v>0</v>
      </c>
      <c r="F289">
        <f>IF(ISERROR(INDEX($B$4:$B$999,MATCH('CBB ESPN'!T288,'CBB Games'!$A$4:$A$999,0)))*1=1,"",INDEX('CBB Games'!$B$4:$B$999,MATCH('CBB ESPN'!T288,'CBB Games'!$A$4:$A$999,0)))</f>
        <v>0</v>
      </c>
      <c r="G289" t="s">
        <v>62</v>
      </c>
      <c r="H289">
        <f>IF(ISERROR(INDEX($C$4:$C$999,MATCH('CBB ESPN'!S288,'CBB Games'!$A$4:$A$999,0)))*1=1,"",INDEX('CBB Games'!$C$4:$C$999,MATCH('CBB ESPN'!S288,'CBB Games'!$A$4:$A$999,0)))</f>
        <v>0</v>
      </c>
      <c r="I289">
        <f>IF(ISERROR(INDEX($C$4:$C$999,MATCH('CBB ESPN'!T288,'CBB Games'!$A$4:$A$999,0)))*1=1,"",INDEX('CBB Games'!$C$4:$C$999,MATCH('CBB ESPN'!T288,'CBB Games'!$A$4:$A$999,0)))</f>
        <v>0</v>
      </c>
      <c r="K289">
        <f>IF('CBB ESPN'!$AA288="Flip",'CBB Games'!F289,'CBB Games'!E289)</f>
        <v>0</v>
      </c>
      <c r="L289">
        <f>IF('CBB ESPN'!$AA288="Flip",'CBB Games'!E289,'CBB Games'!F289)</f>
        <v>0</v>
      </c>
      <c r="N289">
        <f>IF('CBB ESPN'!$AA288="Flip",'CBB Games'!I289,'CBB Games'!H289)</f>
        <v>0</v>
      </c>
      <c r="O289">
        <f>IF('CBB ESPN'!$AA288="Flip",'CBB Games'!H289,'CBB Games'!I289)</f>
        <v>0</v>
      </c>
      <c r="Q289" t="str">
        <f t="shared" si="141"/>
        <v>0 v 0</v>
      </c>
      <c r="S289" t="str">
        <f t="shared" si="142"/>
        <v>0 v 0</v>
      </c>
      <c r="T289" s="13" t="s">
        <v>62</v>
      </c>
      <c r="V289" s="134" t="str">
        <f>IF(ISNUMBER(SEARCH('CBB Games'!$V$3,'CBB ESPN'!Y288)),"InPlay","")</f>
        <v/>
      </c>
      <c r="X289" s="135" t="str">
        <f>IF('CBB ESPN'!$Y288="Y",'CBB ESPN'!U288,"")</f>
        <v/>
      </c>
      <c r="Y289" s="137" t="str">
        <f>IF('CBB ESPN'!$Y288="Y",'CBB Games'!Q289,"")</f>
        <v/>
      </c>
      <c r="AA289" s="13" t="str">
        <f>IF('CBB ESPN'!$Y288="Y",'CBB Games'!S289,"")</f>
        <v/>
      </c>
    </row>
    <row r="290" spans="1:27">
      <c r="A290" t="str">
        <f>'CBB ESPN'!M290</f>
        <v>St. Bonaventure</v>
      </c>
      <c r="B290" t="s">
        <v>688</v>
      </c>
      <c r="C290">
        <v>405</v>
      </c>
      <c r="E290">
        <f>IF(ISERROR(INDEX($B$4:$B$999,MATCH('CBB ESPN'!S289,'CBB Games'!$A$4:$A$999,0)))*1=1,"",INDEX('CBB Games'!$B$4:$B$999,MATCH('CBB ESPN'!S289,'CBB Games'!$A$4:$A$999,0)))</f>
        <v>0</v>
      </c>
      <c r="F290">
        <f>IF(ISERROR(INDEX($B$4:$B$999,MATCH('CBB ESPN'!T289,'CBB Games'!$A$4:$A$999,0)))*1=1,"",INDEX('CBB Games'!$B$4:$B$999,MATCH('CBB ESPN'!T289,'CBB Games'!$A$4:$A$999,0)))</f>
        <v>0</v>
      </c>
      <c r="G290" t="s">
        <v>62</v>
      </c>
      <c r="H290">
        <f>IF(ISERROR(INDEX($C$4:$C$999,MATCH('CBB ESPN'!S289,'CBB Games'!$A$4:$A$999,0)))*1=1,"",INDEX('CBB Games'!$C$4:$C$999,MATCH('CBB ESPN'!S289,'CBB Games'!$A$4:$A$999,0)))</f>
        <v>0</v>
      </c>
      <c r="I290">
        <f>IF(ISERROR(INDEX($C$4:$C$999,MATCH('CBB ESPN'!T289,'CBB Games'!$A$4:$A$999,0)))*1=1,"",INDEX('CBB Games'!$C$4:$C$999,MATCH('CBB ESPN'!T289,'CBB Games'!$A$4:$A$999,0)))</f>
        <v>0</v>
      </c>
      <c r="K290">
        <f>IF('CBB ESPN'!$AA289="Flip",'CBB Games'!F290,'CBB Games'!E290)</f>
        <v>0</v>
      </c>
      <c r="L290">
        <f>IF('CBB ESPN'!$AA289="Flip",'CBB Games'!E290,'CBB Games'!F290)</f>
        <v>0</v>
      </c>
      <c r="N290">
        <f>IF('CBB ESPN'!$AA289="Flip",'CBB Games'!I290,'CBB Games'!H290)</f>
        <v>0</v>
      </c>
      <c r="O290">
        <f>IF('CBB ESPN'!$AA289="Flip",'CBB Games'!H290,'CBB Games'!I290)</f>
        <v>0</v>
      </c>
      <c r="Q290" t="str">
        <f t="shared" si="141"/>
        <v>0 v 0</v>
      </c>
      <c r="S290" t="str">
        <f t="shared" si="142"/>
        <v>0 v 0</v>
      </c>
      <c r="T290" s="13" t="s">
        <v>62</v>
      </c>
      <c r="V290" s="134" t="str">
        <f>IF(ISNUMBER(SEARCH('CBB Games'!$V$3,'CBB ESPN'!Y289)),"InPlay","")</f>
        <v/>
      </c>
      <c r="X290" s="135" t="str">
        <f>IF('CBB ESPN'!$Y289="Y",'CBB ESPN'!U289,"")</f>
        <v/>
      </c>
      <c r="Y290" s="137" t="str">
        <f>IF('CBB ESPN'!$Y289="Y",'CBB Games'!Q290,"")</f>
        <v/>
      </c>
      <c r="AA290" s="13" t="str">
        <f>IF('CBB ESPN'!$Y289="Y",'CBB Games'!S290,"")</f>
        <v/>
      </c>
    </row>
    <row r="291" spans="1:27">
      <c r="A291" t="str">
        <f>'CBB ESPN'!M291</f>
        <v>St. Francis (BKN)</v>
      </c>
      <c r="B291" t="s">
        <v>1285</v>
      </c>
      <c r="C291">
        <v>406</v>
      </c>
      <c r="E291">
        <f>IF(ISERROR(INDEX($B$4:$B$999,MATCH('CBB ESPN'!S290,'CBB Games'!$A$4:$A$999,0)))*1=1,"",INDEX('CBB Games'!$B$4:$B$999,MATCH('CBB ESPN'!S290,'CBB Games'!$A$4:$A$999,0)))</f>
        <v>0</v>
      </c>
      <c r="F291">
        <f>IF(ISERROR(INDEX($B$4:$B$999,MATCH('CBB ESPN'!T290,'CBB Games'!$A$4:$A$999,0)))*1=1,"",INDEX('CBB Games'!$B$4:$B$999,MATCH('CBB ESPN'!T290,'CBB Games'!$A$4:$A$999,0)))</f>
        <v>0</v>
      </c>
      <c r="G291" t="s">
        <v>62</v>
      </c>
      <c r="H291">
        <f>IF(ISERROR(INDEX($C$4:$C$999,MATCH('CBB ESPN'!S290,'CBB Games'!$A$4:$A$999,0)))*1=1,"",INDEX('CBB Games'!$C$4:$C$999,MATCH('CBB ESPN'!S290,'CBB Games'!$A$4:$A$999,0)))</f>
        <v>0</v>
      </c>
      <c r="I291">
        <f>IF(ISERROR(INDEX($C$4:$C$999,MATCH('CBB ESPN'!T290,'CBB Games'!$A$4:$A$999,0)))*1=1,"",INDEX('CBB Games'!$C$4:$C$999,MATCH('CBB ESPN'!T290,'CBB Games'!$A$4:$A$999,0)))</f>
        <v>0</v>
      </c>
      <c r="K291">
        <f>IF('CBB ESPN'!$AA290="Flip",'CBB Games'!F291,'CBB Games'!E291)</f>
        <v>0</v>
      </c>
      <c r="L291">
        <f>IF('CBB ESPN'!$AA290="Flip",'CBB Games'!E291,'CBB Games'!F291)</f>
        <v>0</v>
      </c>
      <c r="N291">
        <f>IF('CBB ESPN'!$AA290="Flip",'CBB Games'!I291,'CBB Games'!H291)</f>
        <v>0</v>
      </c>
      <c r="O291">
        <f>IF('CBB ESPN'!$AA290="Flip",'CBB Games'!H291,'CBB Games'!I291)</f>
        <v>0</v>
      </c>
      <c r="Q291" t="str">
        <f t="shared" si="141"/>
        <v>0 v 0</v>
      </c>
      <c r="S291" t="str">
        <f t="shared" si="142"/>
        <v>0 v 0</v>
      </c>
      <c r="T291" s="13" t="s">
        <v>62</v>
      </c>
      <c r="V291" s="134" t="str">
        <f>IF(ISNUMBER(SEARCH('CBB Games'!$V$3,'CBB ESPN'!Y290)),"InPlay","")</f>
        <v/>
      </c>
      <c r="X291" s="135" t="str">
        <f>IF('CBB ESPN'!$Y290="Y",'CBB ESPN'!U290,"")</f>
        <v/>
      </c>
      <c r="Y291" s="137" t="str">
        <f>IF('CBB ESPN'!$Y290="Y",'CBB Games'!Q291,"")</f>
        <v/>
      </c>
      <c r="AA291" s="13" t="str">
        <f>IF('CBB ESPN'!$Y290="Y",'CBB Games'!S291,"")</f>
        <v/>
      </c>
    </row>
    <row r="292" spans="1:27">
      <c r="A292" t="str">
        <f>'CBB ESPN'!M292</f>
        <v>St. Francis (PA)</v>
      </c>
      <c r="B292" t="s">
        <v>1286</v>
      </c>
      <c r="C292">
        <v>407</v>
      </c>
      <c r="E292">
        <f>IF(ISERROR(INDEX($B$4:$B$999,MATCH('CBB ESPN'!S291,'CBB Games'!$A$4:$A$999,0)))*1=1,"",INDEX('CBB Games'!$B$4:$B$999,MATCH('CBB ESPN'!S291,'CBB Games'!$A$4:$A$999,0)))</f>
        <v>0</v>
      </c>
      <c r="F292">
        <f>IF(ISERROR(INDEX($B$4:$B$999,MATCH('CBB ESPN'!T291,'CBB Games'!$A$4:$A$999,0)))*1=1,"",INDEX('CBB Games'!$B$4:$B$999,MATCH('CBB ESPN'!T291,'CBB Games'!$A$4:$A$999,0)))</f>
        <v>0</v>
      </c>
      <c r="G292" t="s">
        <v>62</v>
      </c>
      <c r="H292">
        <f>IF(ISERROR(INDEX($C$4:$C$999,MATCH('CBB ESPN'!S291,'CBB Games'!$A$4:$A$999,0)))*1=1,"",INDEX('CBB Games'!$C$4:$C$999,MATCH('CBB ESPN'!S291,'CBB Games'!$A$4:$A$999,0)))</f>
        <v>0</v>
      </c>
      <c r="I292">
        <f>IF(ISERROR(INDEX($C$4:$C$999,MATCH('CBB ESPN'!T291,'CBB Games'!$A$4:$A$999,0)))*1=1,"",INDEX('CBB Games'!$C$4:$C$999,MATCH('CBB ESPN'!T291,'CBB Games'!$A$4:$A$999,0)))</f>
        <v>0</v>
      </c>
      <c r="K292">
        <f>IF('CBB ESPN'!$AA291="Flip",'CBB Games'!F292,'CBB Games'!E292)</f>
        <v>0</v>
      </c>
      <c r="L292">
        <f>IF('CBB ESPN'!$AA291="Flip",'CBB Games'!E292,'CBB Games'!F292)</f>
        <v>0</v>
      </c>
      <c r="N292">
        <f>IF('CBB ESPN'!$AA291="Flip",'CBB Games'!I292,'CBB Games'!H292)</f>
        <v>0</v>
      </c>
      <c r="O292">
        <f>IF('CBB ESPN'!$AA291="Flip",'CBB Games'!H292,'CBB Games'!I292)</f>
        <v>0</v>
      </c>
      <c r="Q292" t="str">
        <f t="shared" si="141"/>
        <v>0 v 0</v>
      </c>
      <c r="S292" t="str">
        <f t="shared" si="142"/>
        <v>0 v 0</v>
      </c>
      <c r="T292" s="13" t="s">
        <v>62</v>
      </c>
      <c r="V292" s="134" t="str">
        <f>IF(ISNUMBER(SEARCH('CBB Games'!$V$3,'CBB ESPN'!Y291)),"InPlay","")</f>
        <v/>
      </c>
      <c r="X292" s="135" t="str">
        <f>IF('CBB ESPN'!$Y291="Y",'CBB ESPN'!U291,"")</f>
        <v/>
      </c>
      <c r="Y292" s="137" t="str">
        <f>IF('CBB ESPN'!$Y291="Y",'CBB Games'!Q292,"")</f>
        <v/>
      </c>
      <c r="AA292" s="13" t="str">
        <f>IF('CBB ESPN'!$Y291="Y",'CBB Games'!S292,"")</f>
        <v/>
      </c>
    </row>
    <row r="293" spans="1:27">
      <c r="A293" t="str">
        <f>'CBB ESPN'!M293</f>
        <v>St. John's</v>
      </c>
      <c r="B293" t="s">
        <v>1287</v>
      </c>
      <c r="C293">
        <v>409</v>
      </c>
      <c r="E293">
        <f>IF(ISERROR(INDEX($B$4:$B$999,MATCH('CBB ESPN'!S292,'CBB Games'!$A$4:$A$999,0)))*1=1,"",INDEX('CBB Games'!$B$4:$B$999,MATCH('CBB ESPN'!S292,'CBB Games'!$A$4:$A$999,0)))</f>
        <v>0</v>
      </c>
      <c r="F293">
        <f>IF(ISERROR(INDEX($B$4:$B$999,MATCH('CBB ESPN'!T292,'CBB Games'!$A$4:$A$999,0)))*1=1,"",INDEX('CBB Games'!$B$4:$B$999,MATCH('CBB ESPN'!T292,'CBB Games'!$A$4:$A$999,0)))</f>
        <v>0</v>
      </c>
      <c r="G293" t="s">
        <v>62</v>
      </c>
      <c r="H293">
        <f>IF(ISERROR(INDEX($C$4:$C$999,MATCH('CBB ESPN'!S292,'CBB Games'!$A$4:$A$999,0)))*1=1,"",INDEX('CBB Games'!$C$4:$C$999,MATCH('CBB ESPN'!S292,'CBB Games'!$A$4:$A$999,0)))</f>
        <v>0</v>
      </c>
      <c r="I293">
        <f>IF(ISERROR(INDEX($C$4:$C$999,MATCH('CBB ESPN'!T292,'CBB Games'!$A$4:$A$999,0)))*1=1,"",INDEX('CBB Games'!$C$4:$C$999,MATCH('CBB ESPN'!T292,'CBB Games'!$A$4:$A$999,0)))</f>
        <v>0</v>
      </c>
      <c r="K293">
        <f>IF('CBB ESPN'!$AA292="Flip",'CBB Games'!F293,'CBB Games'!E293)</f>
        <v>0</v>
      </c>
      <c r="L293">
        <f>IF('CBB ESPN'!$AA292="Flip",'CBB Games'!E293,'CBB Games'!F293)</f>
        <v>0</v>
      </c>
      <c r="N293">
        <f>IF('CBB ESPN'!$AA292="Flip",'CBB Games'!I293,'CBB Games'!H293)</f>
        <v>0</v>
      </c>
      <c r="O293">
        <f>IF('CBB ESPN'!$AA292="Flip",'CBB Games'!H293,'CBB Games'!I293)</f>
        <v>0</v>
      </c>
      <c r="Q293" t="str">
        <f t="shared" si="141"/>
        <v>0 v 0</v>
      </c>
      <c r="S293" t="str">
        <f t="shared" si="142"/>
        <v>0 v 0</v>
      </c>
      <c r="T293" s="13" t="s">
        <v>62</v>
      </c>
      <c r="V293" s="134" t="str">
        <f>IF(ISNUMBER(SEARCH('CBB Games'!$V$3,'CBB ESPN'!Y292)),"InPlay","")</f>
        <v/>
      </c>
      <c r="X293" s="135" t="str">
        <f>IF('CBB ESPN'!$Y292="Y",'CBB ESPN'!U292,"")</f>
        <v/>
      </c>
      <c r="Y293" s="137" t="str">
        <f>IF('CBB ESPN'!$Y292="Y",'CBB Games'!Q293,"")</f>
        <v/>
      </c>
      <c r="AA293" s="13" t="str">
        <f>IF('CBB ESPN'!$Y292="Y",'CBB Games'!S293,"")</f>
        <v/>
      </c>
    </row>
    <row r="294" spans="1:27">
      <c r="A294" t="str">
        <f>'CBB ESPN'!M294</f>
        <v>Saint Joseph's</v>
      </c>
      <c r="B294" t="s">
        <v>1288</v>
      </c>
      <c r="C294">
        <v>408</v>
      </c>
      <c r="E294">
        <f>IF(ISERROR(INDEX($B$4:$B$999,MATCH('CBB ESPN'!S293,'CBB Games'!$A$4:$A$999,0)))*1=1,"",INDEX('CBB Games'!$B$4:$B$999,MATCH('CBB ESPN'!S293,'CBB Games'!$A$4:$A$999,0)))</f>
        <v>0</v>
      </c>
      <c r="F294">
        <f>IF(ISERROR(INDEX($B$4:$B$999,MATCH('CBB ESPN'!T293,'CBB Games'!$A$4:$A$999,0)))*1=1,"",INDEX('CBB Games'!$B$4:$B$999,MATCH('CBB ESPN'!T293,'CBB Games'!$A$4:$A$999,0)))</f>
        <v>0</v>
      </c>
      <c r="G294" t="s">
        <v>62</v>
      </c>
      <c r="H294">
        <f>IF(ISERROR(INDEX($C$4:$C$999,MATCH('CBB ESPN'!S293,'CBB Games'!$A$4:$A$999,0)))*1=1,"",INDEX('CBB Games'!$C$4:$C$999,MATCH('CBB ESPN'!S293,'CBB Games'!$A$4:$A$999,0)))</f>
        <v>0</v>
      </c>
      <c r="I294">
        <f>IF(ISERROR(INDEX($C$4:$C$999,MATCH('CBB ESPN'!T293,'CBB Games'!$A$4:$A$999,0)))*1=1,"",INDEX('CBB Games'!$C$4:$C$999,MATCH('CBB ESPN'!T293,'CBB Games'!$A$4:$A$999,0)))</f>
        <v>0</v>
      </c>
      <c r="K294">
        <f>IF('CBB ESPN'!$AA293="Flip",'CBB Games'!F294,'CBB Games'!E294)</f>
        <v>0</v>
      </c>
      <c r="L294">
        <f>IF('CBB ESPN'!$AA293="Flip",'CBB Games'!E294,'CBB Games'!F294)</f>
        <v>0</v>
      </c>
      <c r="N294">
        <f>IF('CBB ESPN'!$AA293="Flip",'CBB Games'!I294,'CBB Games'!H294)</f>
        <v>0</v>
      </c>
      <c r="O294">
        <f>IF('CBB ESPN'!$AA293="Flip",'CBB Games'!H294,'CBB Games'!I294)</f>
        <v>0</v>
      </c>
      <c r="Q294" t="str">
        <f t="shared" si="141"/>
        <v>0 v 0</v>
      </c>
      <c r="S294" t="str">
        <f t="shared" si="142"/>
        <v>0 v 0</v>
      </c>
      <c r="T294" s="13" t="s">
        <v>62</v>
      </c>
      <c r="V294" s="134" t="str">
        <f>IF(ISNUMBER(SEARCH('CBB Games'!$V$3,'CBB ESPN'!Y293)),"InPlay","")</f>
        <v/>
      </c>
      <c r="X294" s="135" t="str">
        <f>IF('CBB ESPN'!$Y293="Y",'CBB ESPN'!U293,"")</f>
        <v/>
      </c>
      <c r="Y294" s="137" t="str">
        <f>IF('CBB ESPN'!$Y293="Y",'CBB Games'!Q294,"")</f>
        <v/>
      </c>
      <c r="AA294" s="13" t="str">
        <f>IF('CBB ESPN'!$Y293="Y",'CBB Games'!S294,"")</f>
        <v/>
      </c>
    </row>
    <row r="295" spans="1:27">
      <c r="A295" t="str">
        <f>'CBB ESPN'!M295</f>
        <v>Saint Louis</v>
      </c>
      <c r="B295" t="s">
        <v>1289</v>
      </c>
      <c r="C295">
        <v>410</v>
      </c>
      <c r="E295">
        <f>IF(ISERROR(INDEX($B$4:$B$999,MATCH('CBB ESPN'!S294,'CBB Games'!$A$4:$A$999,0)))*1=1,"",INDEX('CBB Games'!$B$4:$B$999,MATCH('CBB ESPN'!S294,'CBB Games'!$A$4:$A$999,0)))</f>
        <v>0</v>
      </c>
      <c r="F295">
        <f>IF(ISERROR(INDEX($B$4:$B$999,MATCH('CBB ESPN'!T294,'CBB Games'!$A$4:$A$999,0)))*1=1,"",INDEX('CBB Games'!$B$4:$B$999,MATCH('CBB ESPN'!T294,'CBB Games'!$A$4:$A$999,0)))</f>
        <v>0</v>
      </c>
      <c r="G295" t="s">
        <v>62</v>
      </c>
      <c r="H295">
        <f>IF(ISERROR(INDEX($C$4:$C$999,MATCH('CBB ESPN'!S294,'CBB Games'!$A$4:$A$999,0)))*1=1,"",INDEX('CBB Games'!$C$4:$C$999,MATCH('CBB ESPN'!S294,'CBB Games'!$A$4:$A$999,0)))</f>
        <v>0</v>
      </c>
      <c r="I295">
        <f>IF(ISERROR(INDEX($C$4:$C$999,MATCH('CBB ESPN'!T294,'CBB Games'!$A$4:$A$999,0)))*1=1,"",INDEX('CBB Games'!$C$4:$C$999,MATCH('CBB ESPN'!T294,'CBB Games'!$A$4:$A$999,0)))</f>
        <v>0</v>
      </c>
      <c r="K295">
        <f>IF('CBB ESPN'!$AA294="Flip",'CBB Games'!F295,'CBB Games'!E295)</f>
        <v>0</v>
      </c>
      <c r="L295">
        <f>IF('CBB ESPN'!$AA294="Flip",'CBB Games'!E295,'CBB Games'!F295)</f>
        <v>0</v>
      </c>
      <c r="N295">
        <f>IF('CBB ESPN'!$AA294="Flip",'CBB Games'!I295,'CBB Games'!H295)</f>
        <v>0</v>
      </c>
      <c r="O295">
        <f>IF('CBB ESPN'!$AA294="Flip",'CBB Games'!H295,'CBB Games'!I295)</f>
        <v>0</v>
      </c>
      <c r="Q295" t="str">
        <f t="shared" si="141"/>
        <v>0 v 0</v>
      </c>
      <c r="S295" t="str">
        <f t="shared" si="142"/>
        <v>0 v 0</v>
      </c>
      <c r="T295" s="13" t="s">
        <v>62</v>
      </c>
      <c r="V295" s="134" t="str">
        <f>IF(ISNUMBER(SEARCH('CBB Games'!$V$3,'CBB ESPN'!Y294)),"InPlay","")</f>
        <v/>
      </c>
      <c r="X295" s="135" t="str">
        <f>IF('CBB ESPN'!$Y294="Y",'CBB ESPN'!U294,"")</f>
        <v/>
      </c>
      <c r="Y295" s="137" t="str">
        <f>IF('CBB ESPN'!$Y294="Y",'CBB Games'!Q295,"")</f>
        <v/>
      </c>
      <c r="AA295" s="13" t="str">
        <f>IF('CBB ESPN'!$Y294="Y",'CBB Games'!S295,"")</f>
        <v/>
      </c>
    </row>
    <row r="296" spans="1:27">
      <c r="A296" t="str">
        <f>'CBB ESPN'!M296</f>
        <v>Saint Mary's</v>
      </c>
      <c r="B296" t="s">
        <v>1290</v>
      </c>
      <c r="C296">
        <v>411</v>
      </c>
      <c r="E296">
        <f>IF(ISERROR(INDEX($B$4:$B$999,MATCH('CBB ESPN'!S295,'CBB Games'!$A$4:$A$999,0)))*1=1,"",INDEX('CBB Games'!$B$4:$B$999,MATCH('CBB ESPN'!S295,'CBB Games'!$A$4:$A$999,0)))</f>
        <v>0</v>
      </c>
      <c r="F296">
        <f>IF(ISERROR(INDEX($B$4:$B$999,MATCH('CBB ESPN'!T295,'CBB Games'!$A$4:$A$999,0)))*1=1,"",INDEX('CBB Games'!$B$4:$B$999,MATCH('CBB ESPN'!T295,'CBB Games'!$A$4:$A$999,0)))</f>
        <v>0</v>
      </c>
      <c r="G296" t="s">
        <v>62</v>
      </c>
      <c r="H296">
        <f>IF(ISERROR(INDEX($C$4:$C$999,MATCH('CBB ESPN'!S295,'CBB Games'!$A$4:$A$999,0)))*1=1,"",INDEX('CBB Games'!$C$4:$C$999,MATCH('CBB ESPN'!S295,'CBB Games'!$A$4:$A$999,0)))</f>
        <v>0</v>
      </c>
      <c r="I296">
        <f>IF(ISERROR(INDEX($C$4:$C$999,MATCH('CBB ESPN'!T295,'CBB Games'!$A$4:$A$999,0)))*1=1,"",INDEX('CBB Games'!$C$4:$C$999,MATCH('CBB ESPN'!T295,'CBB Games'!$A$4:$A$999,0)))</f>
        <v>0</v>
      </c>
      <c r="K296">
        <f>IF('CBB ESPN'!$AA295="Flip",'CBB Games'!F296,'CBB Games'!E296)</f>
        <v>0</v>
      </c>
      <c r="L296">
        <f>IF('CBB ESPN'!$AA295="Flip",'CBB Games'!E296,'CBB Games'!F296)</f>
        <v>0</v>
      </c>
      <c r="N296">
        <f>IF('CBB ESPN'!$AA295="Flip",'CBB Games'!I296,'CBB Games'!H296)</f>
        <v>0</v>
      </c>
      <c r="O296">
        <f>IF('CBB ESPN'!$AA295="Flip",'CBB Games'!H296,'CBB Games'!I296)</f>
        <v>0</v>
      </c>
      <c r="Q296" t="str">
        <f t="shared" si="141"/>
        <v>0 v 0</v>
      </c>
      <c r="S296" t="str">
        <f t="shared" si="142"/>
        <v>0 v 0</v>
      </c>
      <c r="T296" s="13" t="s">
        <v>62</v>
      </c>
      <c r="V296" s="134" t="str">
        <f>IF(ISNUMBER(SEARCH('CBB Games'!$V$3,'CBB ESPN'!Y295)),"InPlay","")</f>
        <v/>
      </c>
      <c r="X296" s="135" t="str">
        <f>IF('CBB ESPN'!$Y295="Y",'CBB ESPN'!U295,"")</f>
        <v/>
      </c>
      <c r="Y296" s="137" t="str">
        <f>IF('CBB ESPN'!$Y295="Y",'CBB Games'!Q296,"")</f>
        <v/>
      </c>
      <c r="AA296" s="13" t="str">
        <f>IF('CBB ESPN'!$Y295="Y",'CBB Games'!S296,"")</f>
        <v/>
      </c>
    </row>
    <row r="297" spans="1:27">
      <c r="A297" t="str">
        <f>'CBB ESPN'!M297</f>
        <v>Saint Peter's</v>
      </c>
      <c r="B297" t="s">
        <v>1291</v>
      </c>
      <c r="C297">
        <v>412</v>
      </c>
      <c r="E297">
        <f>IF(ISERROR(INDEX($B$4:$B$999,MATCH('CBB ESPN'!S296,'CBB Games'!$A$4:$A$999,0)))*1=1,"",INDEX('CBB Games'!$B$4:$B$999,MATCH('CBB ESPN'!S296,'CBB Games'!$A$4:$A$999,0)))</f>
        <v>0</v>
      </c>
      <c r="F297">
        <f>IF(ISERROR(INDEX($B$4:$B$999,MATCH('CBB ESPN'!T296,'CBB Games'!$A$4:$A$999,0)))*1=1,"",INDEX('CBB Games'!$B$4:$B$999,MATCH('CBB ESPN'!T296,'CBB Games'!$A$4:$A$999,0)))</f>
        <v>0</v>
      </c>
      <c r="G297" t="s">
        <v>62</v>
      </c>
      <c r="H297">
        <f>IF(ISERROR(INDEX($C$4:$C$999,MATCH('CBB ESPN'!S296,'CBB Games'!$A$4:$A$999,0)))*1=1,"",INDEX('CBB Games'!$C$4:$C$999,MATCH('CBB ESPN'!S296,'CBB Games'!$A$4:$A$999,0)))</f>
        <v>0</v>
      </c>
      <c r="I297">
        <f>IF(ISERROR(INDEX($C$4:$C$999,MATCH('CBB ESPN'!T296,'CBB Games'!$A$4:$A$999,0)))*1=1,"",INDEX('CBB Games'!$C$4:$C$999,MATCH('CBB ESPN'!T296,'CBB Games'!$A$4:$A$999,0)))</f>
        <v>0</v>
      </c>
      <c r="K297">
        <f>IF('CBB ESPN'!$AA296="Flip",'CBB Games'!F297,'CBB Games'!E297)</f>
        <v>0</v>
      </c>
      <c r="L297">
        <f>IF('CBB ESPN'!$AA296="Flip",'CBB Games'!E297,'CBB Games'!F297)</f>
        <v>0</v>
      </c>
      <c r="N297">
        <f>IF('CBB ESPN'!$AA296="Flip",'CBB Games'!I297,'CBB Games'!H297)</f>
        <v>0</v>
      </c>
      <c r="O297">
        <f>IF('CBB ESPN'!$AA296="Flip",'CBB Games'!H297,'CBB Games'!I297)</f>
        <v>0</v>
      </c>
      <c r="Q297" t="str">
        <f t="shared" si="141"/>
        <v>0 v 0</v>
      </c>
      <c r="S297" t="str">
        <f t="shared" si="142"/>
        <v>0 v 0</v>
      </c>
      <c r="T297" s="13" t="s">
        <v>62</v>
      </c>
      <c r="V297" s="134" t="str">
        <f>IF(ISNUMBER(SEARCH('CBB Games'!$V$3,'CBB ESPN'!Y296)),"InPlay","")</f>
        <v/>
      </c>
      <c r="X297" s="135" t="str">
        <f>IF('CBB ESPN'!$Y296="Y",'CBB ESPN'!U296,"")</f>
        <v/>
      </c>
      <c r="Y297" s="137" t="str">
        <f>IF('CBB ESPN'!$Y296="Y",'CBB Games'!Q297,"")</f>
        <v/>
      </c>
      <c r="AA297" s="13" t="str">
        <f>IF('CBB ESPN'!$Y296="Y",'CBB Games'!S297,"")</f>
        <v/>
      </c>
    </row>
    <row r="298" spans="1:27">
      <c r="A298" t="str">
        <f>'CBB ESPN'!M298</f>
        <v>Stanford</v>
      </c>
      <c r="B298" t="s">
        <v>308</v>
      </c>
      <c r="C298">
        <v>413</v>
      </c>
      <c r="E298">
        <f>IF(ISERROR(INDEX($B$4:$B$999,MATCH('CBB ESPN'!S297,'CBB Games'!$A$4:$A$999,0)))*1=1,"",INDEX('CBB Games'!$B$4:$B$999,MATCH('CBB ESPN'!S297,'CBB Games'!$A$4:$A$999,0)))</f>
        <v>0</v>
      </c>
      <c r="F298">
        <f>IF(ISERROR(INDEX($B$4:$B$999,MATCH('CBB ESPN'!T297,'CBB Games'!$A$4:$A$999,0)))*1=1,"",INDEX('CBB Games'!$B$4:$B$999,MATCH('CBB ESPN'!T297,'CBB Games'!$A$4:$A$999,0)))</f>
        <v>0</v>
      </c>
      <c r="G298" t="s">
        <v>62</v>
      </c>
      <c r="H298">
        <f>IF(ISERROR(INDEX($C$4:$C$999,MATCH('CBB ESPN'!S297,'CBB Games'!$A$4:$A$999,0)))*1=1,"",INDEX('CBB Games'!$C$4:$C$999,MATCH('CBB ESPN'!S297,'CBB Games'!$A$4:$A$999,0)))</f>
        <v>0</v>
      </c>
      <c r="I298">
        <f>IF(ISERROR(INDEX($C$4:$C$999,MATCH('CBB ESPN'!T297,'CBB Games'!$A$4:$A$999,0)))*1=1,"",INDEX('CBB Games'!$C$4:$C$999,MATCH('CBB ESPN'!T297,'CBB Games'!$A$4:$A$999,0)))</f>
        <v>0</v>
      </c>
      <c r="K298">
        <f>IF('CBB ESPN'!$AA297="Flip",'CBB Games'!F298,'CBB Games'!E298)</f>
        <v>0</v>
      </c>
      <c r="L298">
        <f>IF('CBB ESPN'!$AA297="Flip",'CBB Games'!E298,'CBB Games'!F298)</f>
        <v>0</v>
      </c>
      <c r="N298">
        <f>IF('CBB ESPN'!$AA297="Flip",'CBB Games'!I298,'CBB Games'!H298)</f>
        <v>0</v>
      </c>
      <c r="O298">
        <f>IF('CBB ESPN'!$AA297="Flip",'CBB Games'!H298,'CBB Games'!I298)</f>
        <v>0</v>
      </c>
      <c r="Q298" t="str">
        <f t="shared" si="141"/>
        <v>0 v 0</v>
      </c>
      <c r="S298" t="str">
        <f t="shared" si="142"/>
        <v>0 v 0</v>
      </c>
      <c r="T298" s="13" t="s">
        <v>62</v>
      </c>
      <c r="V298" s="134" t="str">
        <f>IF(ISNUMBER(SEARCH('CBB Games'!$V$3,'CBB ESPN'!Y297)),"InPlay","")</f>
        <v/>
      </c>
      <c r="X298" s="135" t="str">
        <f>IF('CBB ESPN'!$Y297="Y",'CBB ESPN'!U297,"")</f>
        <v/>
      </c>
      <c r="Y298" s="137" t="str">
        <f>IF('CBB ESPN'!$Y297="Y",'CBB Games'!Q298,"")</f>
        <v/>
      </c>
      <c r="AA298" s="13" t="str">
        <f>IF('CBB ESPN'!$Y297="Y",'CBB Games'!S298,"")</f>
        <v/>
      </c>
    </row>
    <row r="299" spans="1:27">
      <c r="A299" t="str">
        <f>'CBB ESPN'!M299</f>
        <v>Stephen F. Austin</v>
      </c>
      <c r="B299" t="s">
        <v>1292</v>
      </c>
      <c r="C299">
        <v>386</v>
      </c>
      <c r="E299">
        <f>IF(ISERROR(INDEX($B$4:$B$999,MATCH('CBB ESPN'!S298,'CBB Games'!$A$4:$A$999,0)))*1=1,"",INDEX('CBB Games'!$B$4:$B$999,MATCH('CBB ESPN'!S298,'CBB Games'!$A$4:$A$999,0)))</f>
        <v>0</v>
      </c>
      <c r="F299">
        <f>IF(ISERROR(INDEX($B$4:$B$999,MATCH('CBB ESPN'!T298,'CBB Games'!$A$4:$A$999,0)))*1=1,"",INDEX('CBB Games'!$B$4:$B$999,MATCH('CBB ESPN'!T298,'CBB Games'!$A$4:$A$999,0)))</f>
        <v>0</v>
      </c>
      <c r="G299" t="s">
        <v>62</v>
      </c>
      <c r="H299">
        <f>IF(ISERROR(INDEX($C$4:$C$999,MATCH('CBB ESPN'!S298,'CBB Games'!$A$4:$A$999,0)))*1=1,"",INDEX('CBB Games'!$C$4:$C$999,MATCH('CBB ESPN'!S298,'CBB Games'!$A$4:$A$999,0)))</f>
        <v>0</v>
      </c>
      <c r="I299">
        <f>IF(ISERROR(INDEX($C$4:$C$999,MATCH('CBB ESPN'!T298,'CBB Games'!$A$4:$A$999,0)))*1=1,"",INDEX('CBB Games'!$C$4:$C$999,MATCH('CBB ESPN'!T298,'CBB Games'!$A$4:$A$999,0)))</f>
        <v>0</v>
      </c>
      <c r="K299">
        <f>IF('CBB ESPN'!$AA298="Flip",'CBB Games'!F299,'CBB Games'!E299)</f>
        <v>0</v>
      </c>
      <c r="L299">
        <f>IF('CBB ESPN'!$AA298="Flip",'CBB Games'!E299,'CBB Games'!F299)</f>
        <v>0</v>
      </c>
      <c r="N299">
        <f>IF('CBB ESPN'!$AA298="Flip",'CBB Games'!I299,'CBB Games'!H299)</f>
        <v>0</v>
      </c>
      <c r="O299">
        <f>IF('CBB ESPN'!$AA298="Flip",'CBB Games'!H299,'CBB Games'!I299)</f>
        <v>0</v>
      </c>
      <c r="Q299" t="str">
        <f t="shared" si="141"/>
        <v>0 v 0</v>
      </c>
      <c r="S299" t="str">
        <f t="shared" si="142"/>
        <v>0 v 0</v>
      </c>
      <c r="T299" s="13" t="s">
        <v>62</v>
      </c>
      <c r="V299" s="134" t="str">
        <f>IF(ISNUMBER(SEARCH('CBB Games'!$V$3,'CBB ESPN'!Y298)),"InPlay","")</f>
        <v/>
      </c>
      <c r="X299" s="135" t="str">
        <f>IF('CBB ESPN'!$Y298="Y",'CBB ESPN'!U298,"")</f>
        <v/>
      </c>
      <c r="Y299" s="137" t="str">
        <f>IF('CBB ESPN'!$Y298="Y",'CBB Games'!Q299,"")</f>
        <v/>
      </c>
      <c r="AA299" s="13" t="str">
        <f>IF('CBB ESPN'!$Y298="Y",'CBB Games'!S299,"")</f>
        <v/>
      </c>
    </row>
    <row r="300" spans="1:27">
      <c r="A300" t="str">
        <f>'CBB ESPN'!M300</f>
        <v>Stetson</v>
      </c>
      <c r="B300" t="s">
        <v>1091</v>
      </c>
      <c r="C300">
        <v>414</v>
      </c>
      <c r="E300">
        <f>IF(ISERROR(INDEX($B$4:$B$999,MATCH('CBB ESPN'!S299,'CBB Games'!$A$4:$A$999,0)))*1=1,"",INDEX('CBB Games'!$B$4:$B$999,MATCH('CBB ESPN'!S299,'CBB Games'!$A$4:$A$999,0)))</f>
        <v>0</v>
      </c>
      <c r="F300">
        <f>IF(ISERROR(INDEX($B$4:$B$999,MATCH('CBB ESPN'!T299,'CBB Games'!$A$4:$A$999,0)))*1=1,"",INDEX('CBB Games'!$B$4:$B$999,MATCH('CBB ESPN'!T299,'CBB Games'!$A$4:$A$999,0)))</f>
        <v>0</v>
      </c>
      <c r="G300" t="s">
        <v>62</v>
      </c>
      <c r="H300">
        <f>IF(ISERROR(INDEX($C$4:$C$999,MATCH('CBB ESPN'!S299,'CBB Games'!$A$4:$A$999,0)))*1=1,"",INDEX('CBB Games'!$C$4:$C$999,MATCH('CBB ESPN'!S299,'CBB Games'!$A$4:$A$999,0)))</f>
        <v>0</v>
      </c>
      <c r="I300">
        <f>IF(ISERROR(INDEX($C$4:$C$999,MATCH('CBB ESPN'!T299,'CBB Games'!$A$4:$A$999,0)))*1=1,"",INDEX('CBB Games'!$C$4:$C$999,MATCH('CBB ESPN'!T299,'CBB Games'!$A$4:$A$999,0)))</f>
        <v>0</v>
      </c>
      <c r="K300">
        <f>IF('CBB ESPN'!$AA299="Flip",'CBB Games'!F300,'CBB Games'!E300)</f>
        <v>0</v>
      </c>
      <c r="L300">
        <f>IF('CBB ESPN'!$AA299="Flip",'CBB Games'!E300,'CBB Games'!F300)</f>
        <v>0</v>
      </c>
      <c r="N300">
        <f>IF('CBB ESPN'!$AA299="Flip",'CBB Games'!I300,'CBB Games'!H300)</f>
        <v>0</v>
      </c>
      <c r="O300">
        <f>IF('CBB ESPN'!$AA299="Flip",'CBB Games'!H300,'CBB Games'!I300)</f>
        <v>0</v>
      </c>
      <c r="Q300" t="str">
        <f t="shared" si="141"/>
        <v>0 v 0</v>
      </c>
      <c r="S300" t="str">
        <f t="shared" si="142"/>
        <v>0 v 0</v>
      </c>
      <c r="T300" s="13" t="s">
        <v>62</v>
      </c>
      <c r="V300" s="134" t="str">
        <f>IF(ISNUMBER(SEARCH('CBB Games'!$V$3,'CBB ESPN'!Y299)),"InPlay","")</f>
        <v/>
      </c>
      <c r="X300" s="135" t="str">
        <f>IF('CBB ESPN'!$Y299="Y",'CBB ESPN'!U299,"")</f>
        <v/>
      </c>
      <c r="Y300" s="137" t="str">
        <f>IF('CBB ESPN'!$Y299="Y",'CBB Games'!Q300,"")</f>
        <v/>
      </c>
      <c r="AA300" s="13" t="str">
        <f>IF('CBB ESPN'!$Y299="Y",'CBB Games'!S300,"")</f>
        <v/>
      </c>
    </row>
    <row r="301" spans="1:27">
      <c r="A301" t="str">
        <f>'CBB ESPN'!M301</f>
        <v>Stillman College</v>
      </c>
      <c r="B301" t="s">
        <v>1293</v>
      </c>
      <c r="C301">
        <v>919</v>
      </c>
      <c r="E301">
        <f>IF(ISERROR(INDEX($B$4:$B$999,MATCH('CBB ESPN'!S300,'CBB Games'!$A$4:$A$999,0)))*1=1,"",INDEX('CBB Games'!$B$4:$B$999,MATCH('CBB ESPN'!S300,'CBB Games'!$A$4:$A$999,0)))</f>
        <v>0</v>
      </c>
      <c r="F301">
        <f>IF(ISERROR(INDEX($B$4:$B$999,MATCH('CBB ESPN'!T300,'CBB Games'!$A$4:$A$999,0)))*1=1,"",INDEX('CBB Games'!$B$4:$B$999,MATCH('CBB ESPN'!T300,'CBB Games'!$A$4:$A$999,0)))</f>
        <v>0</v>
      </c>
      <c r="G301" t="s">
        <v>62</v>
      </c>
      <c r="H301">
        <f>IF(ISERROR(INDEX($C$4:$C$999,MATCH('CBB ESPN'!S300,'CBB Games'!$A$4:$A$999,0)))*1=1,"",INDEX('CBB Games'!$C$4:$C$999,MATCH('CBB ESPN'!S300,'CBB Games'!$A$4:$A$999,0)))</f>
        <v>0</v>
      </c>
      <c r="I301">
        <f>IF(ISERROR(INDEX($C$4:$C$999,MATCH('CBB ESPN'!T300,'CBB Games'!$A$4:$A$999,0)))*1=1,"",INDEX('CBB Games'!$C$4:$C$999,MATCH('CBB ESPN'!T300,'CBB Games'!$A$4:$A$999,0)))</f>
        <v>0</v>
      </c>
      <c r="K301">
        <f>IF('CBB ESPN'!$AA300="Flip",'CBB Games'!F301,'CBB Games'!E301)</f>
        <v>0</v>
      </c>
      <c r="L301">
        <f>IF('CBB ESPN'!$AA300="Flip",'CBB Games'!E301,'CBB Games'!F301)</f>
        <v>0</v>
      </c>
      <c r="N301">
        <f>IF('CBB ESPN'!$AA300="Flip",'CBB Games'!I301,'CBB Games'!H301)</f>
        <v>0</v>
      </c>
      <c r="O301">
        <f>IF('CBB ESPN'!$AA300="Flip",'CBB Games'!H301,'CBB Games'!I301)</f>
        <v>0</v>
      </c>
      <c r="Q301" t="str">
        <f t="shared" si="141"/>
        <v>0 v 0</v>
      </c>
      <c r="S301" t="str">
        <f t="shared" si="142"/>
        <v>0 v 0</v>
      </c>
      <c r="T301" s="13" t="s">
        <v>62</v>
      </c>
      <c r="V301" s="134" t="str">
        <f>IF(ISNUMBER(SEARCH('CBB Games'!$V$3,'CBB ESPN'!Y300)),"InPlay","")</f>
        <v/>
      </c>
      <c r="X301" s="135" t="str">
        <f>IF('CBB ESPN'!$Y300="Y",'CBB ESPN'!U300,"")</f>
        <v/>
      </c>
      <c r="Y301" s="137" t="str">
        <f>IF('CBB ESPN'!$Y300="Y",'CBB Games'!Q301,"")</f>
        <v/>
      </c>
      <c r="AA301" s="13" t="str">
        <f>IF('CBB ESPN'!$Y300="Y",'CBB Games'!S301,"")</f>
        <v/>
      </c>
    </row>
    <row r="302" spans="1:27">
      <c r="A302" t="str">
        <f>'CBB ESPN'!M302</f>
        <v>Stony Brook</v>
      </c>
      <c r="B302" t="s">
        <v>535</v>
      </c>
      <c r="C302">
        <v>623</v>
      </c>
      <c r="E302">
        <f>IF(ISERROR(INDEX($B$4:$B$999,MATCH('CBB ESPN'!S301,'CBB Games'!$A$4:$A$999,0)))*1=1,"",INDEX('CBB Games'!$B$4:$B$999,MATCH('CBB ESPN'!S301,'CBB Games'!$A$4:$A$999,0)))</f>
        <v>0</v>
      </c>
      <c r="F302">
        <f>IF(ISERROR(INDEX($B$4:$B$999,MATCH('CBB ESPN'!T301,'CBB Games'!$A$4:$A$999,0)))*1=1,"",INDEX('CBB Games'!$B$4:$B$999,MATCH('CBB ESPN'!T301,'CBB Games'!$A$4:$A$999,0)))</f>
        <v>0</v>
      </c>
      <c r="G302" t="s">
        <v>62</v>
      </c>
      <c r="H302">
        <f>IF(ISERROR(INDEX($C$4:$C$999,MATCH('CBB ESPN'!S301,'CBB Games'!$A$4:$A$999,0)))*1=1,"",INDEX('CBB Games'!$C$4:$C$999,MATCH('CBB ESPN'!S301,'CBB Games'!$A$4:$A$999,0)))</f>
        <v>0</v>
      </c>
      <c r="I302">
        <f>IF(ISERROR(INDEX($C$4:$C$999,MATCH('CBB ESPN'!T301,'CBB Games'!$A$4:$A$999,0)))*1=1,"",INDEX('CBB Games'!$C$4:$C$999,MATCH('CBB ESPN'!T301,'CBB Games'!$A$4:$A$999,0)))</f>
        <v>0</v>
      </c>
      <c r="K302">
        <f>IF('CBB ESPN'!$AA301="Flip",'CBB Games'!F302,'CBB Games'!E302)</f>
        <v>0</v>
      </c>
      <c r="L302">
        <f>IF('CBB ESPN'!$AA301="Flip",'CBB Games'!E302,'CBB Games'!F302)</f>
        <v>0</v>
      </c>
      <c r="N302">
        <f>IF('CBB ESPN'!$AA301="Flip",'CBB Games'!I302,'CBB Games'!H302)</f>
        <v>0</v>
      </c>
      <c r="O302">
        <f>IF('CBB ESPN'!$AA301="Flip",'CBB Games'!H302,'CBB Games'!I302)</f>
        <v>0</v>
      </c>
      <c r="Q302" t="str">
        <f t="shared" si="141"/>
        <v>0 v 0</v>
      </c>
      <c r="S302" t="str">
        <f t="shared" si="142"/>
        <v>0 v 0</v>
      </c>
      <c r="T302" s="13" t="s">
        <v>62</v>
      </c>
      <c r="V302" s="134" t="str">
        <f>IF(ISNUMBER(SEARCH('CBB Games'!$V$3,'CBB ESPN'!Y301)),"InPlay","")</f>
        <v/>
      </c>
      <c r="X302" s="135" t="str">
        <f>IF('CBB ESPN'!$Y301="Y",'CBB ESPN'!U301,"")</f>
        <v/>
      </c>
      <c r="Y302" s="137" t="str">
        <f>IF('CBB ESPN'!$Y301="Y",'CBB Games'!Q302,"")</f>
        <v/>
      </c>
      <c r="AA302" s="13" t="str">
        <f>IF('CBB ESPN'!$Y301="Y",'CBB Games'!S302,"")</f>
        <v/>
      </c>
    </row>
    <row r="303" spans="1:27">
      <c r="A303" t="str">
        <f>'CBB ESPN'!M303</f>
        <v>Syracuse</v>
      </c>
      <c r="B303" t="s">
        <v>309</v>
      </c>
      <c r="C303">
        <v>417</v>
      </c>
      <c r="E303">
        <f>IF(ISERROR(INDEX($B$4:$B$999,MATCH('CBB ESPN'!S302,'CBB Games'!$A$4:$A$999,0)))*1=1,"",INDEX('CBB Games'!$B$4:$B$999,MATCH('CBB ESPN'!S302,'CBB Games'!$A$4:$A$999,0)))</f>
        <v>0</v>
      </c>
      <c r="F303">
        <f>IF(ISERROR(INDEX($B$4:$B$999,MATCH('CBB ESPN'!T302,'CBB Games'!$A$4:$A$999,0)))*1=1,"",INDEX('CBB Games'!$B$4:$B$999,MATCH('CBB ESPN'!T302,'CBB Games'!$A$4:$A$999,0)))</f>
        <v>0</v>
      </c>
      <c r="G303" t="s">
        <v>62</v>
      </c>
      <c r="H303">
        <f>IF(ISERROR(INDEX($C$4:$C$999,MATCH('CBB ESPN'!S302,'CBB Games'!$A$4:$A$999,0)))*1=1,"",INDEX('CBB Games'!$C$4:$C$999,MATCH('CBB ESPN'!S302,'CBB Games'!$A$4:$A$999,0)))</f>
        <v>0</v>
      </c>
      <c r="I303">
        <f>IF(ISERROR(INDEX($C$4:$C$999,MATCH('CBB ESPN'!T302,'CBB Games'!$A$4:$A$999,0)))*1=1,"",INDEX('CBB Games'!$C$4:$C$999,MATCH('CBB ESPN'!T302,'CBB Games'!$A$4:$A$999,0)))</f>
        <v>0</v>
      </c>
      <c r="K303">
        <f>IF('CBB ESPN'!$AA302="Flip",'CBB Games'!F303,'CBB Games'!E303)</f>
        <v>0</v>
      </c>
      <c r="L303">
        <f>IF('CBB ESPN'!$AA302="Flip",'CBB Games'!E303,'CBB Games'!F303)</f>
        <v>0</v>
      </c>
      <c r="N303">
        <f>IF('CBB ESPN'!$AA302="Flip",'CBB Games'!I303,'CBB Games'!H303)</f>
        <v>0</v>
      </c>
      <c r="O303">
        <f>IF('CBB ESPN'!$AA302="Flip",'CBB Games'!H303,'CBB Games'!I303)</f>
        <v>0</v>
      </c>
      <c r="Q303" t="str">
        <f t="shared" si="141"/>
        <v>0 v 0</v>
      </c>
      <c r="S303" t="str">
        <f t="shared" si="142"/>
        <v>0 v 0</v>
      </c>
      <c r="T303" s="13" t="s">
        <v>62</v>
      </c>
      <c r="V303" s="134" t="str">
        <f>IF(ISNUMBER(SEARCH('CBB Games'!$V$3,'CBB ESPN'!Y302)),"InPlay","")</f>
        <v/>
      </c>
      <c r="X303" s="135" t="str">
        <f>IF('CBB ESPN'!$Y302="Y",'CBB ESPN'!U302,"")</f>
        <v/>
      </c>
      <c r="Y303" s="137" t="str">
        <f>IF('CBB ESPN'!$Y302="Y",'CBB Games'!Q303,"")</f>
        <v/>
      </c>
      <c r="AA303" s="13" t="str">
        <f>IF('CBB ESPN'!$Y302="Y",'CBB Games'!S303,"")</f>
        <v/>
      </c>
    </row>
    <row r="304" spans="1:27">
      <c r="A304" t="str">
        <f>'CBB ESPN'!M304</f>
        <v>Tarleton</v>
      </c>
      <c r="B304" t="s">
        <v>1294</v>
      </c>
      <c r="C304">
        <v>465</v>
      </c>
      <c r="E304">
        <f>IF(ISERROR(INDEX($B$4:$B$999,MATCH('CBB ESPN'!S303,'CBB Games'!$A$4:$A$999,0)))*1=1,"",INDEX('CBB Games'!$B$4:$B$999,MATCH('CBB ESPN'!S303,'CBB Games'!$A$4:$A$999,0)))</f>
        <v>0</v>
      </c>
      <c r="F304">
        <f>IF(ISERROR(INDEX($B$4:$B$999,MATCH('CBB ESPN'!T303,'CBB Games'!$A$4:$A$999,0)))*1=1,"",INDEX('CBB Games'!$B$4:$B$999,MATCH('CBB ESPN'!T303,'CBB Games'!$A$4:$A$999,0)))</f>
        <v>0</v>
      </c>
      <c r="G304" t="s">
        <v>62</v>
      </c>
      <c r="H304">
        <f>IF(ISERROR(INDEX($C$4:$C$999,MATCH('CBB ESPN'!S303,'CBB Games'!$A$4:$A$999,0)))*1=1,"",INDEX('CBB Games'!$C$4:$C$999,MATCH('CBB ESPN'!S303,'CBB Games'!$A$4:$A$999,0)))</f>
        <v>0</v>
      </c>
      <c r="I304">
        <f>IF(ISERROR(INDEX($C$4:$C$999,MATCH('CBB ESPN'!T303,'CBB Games'!$A$4:$A$999,0)))*1=1,"",INDEX('CBB Games'!$C$4:$C$999,MATCH('CBB ESPN'!T303,'CBB Games'!$A$4:$A$999,0)))</f>
        <v>0</v>
      </c>
      <c r="K304">
        <f>IF('CBB ESPN'!$AA303="Flip",'CBB Games'!F304,'CBB Games'!E304)</f>
        <v>0</v>
      </c>
      <c r="L304">
        <f>IF('CBB ESPN'!$AA303="Flip",'CBB Games'!E304,'CBB Games'!F304)</f>
        <v>0</v>
      </c>
      <c r="N304">
        <f>IF('CBB ESPN'!$AA303="Flip",'CBB Games'!I304,'CBB Games'!H304)</f>
        <v>0</v>
      </c>
      <c r="O304">
        <f>IF('CBB ESPN'!$AA303="Flip",'CBB Games'!H304,'CBB Games'!I304)</f>
        <v>0</v>
      </c>
      <c r="Q304" t="str">
        <f t="shared" si="141"/>
        <v>0 v 0</v>
      </c>
      <c r="S304" t="str">
        <f t="shared" si="142"/>
        <v>0 v 0</v>
      </c>
      <c r="T304" s="13" t="s">
        <v>62</v>
      </c>
      <c r="V304" s="134" t="str">
        <f>IF(ISNUMBER(SEARCH('CBB Games'!$V$3,'CBB ESPN'!Y303)),"InPlay","")</f>
        <v/>
      </c>
      <c r="X304" s="135" t="str">
        <f>IF('CBB ESPN'!$Y303="Y",'CBB ESPN'!U303,"")</f>
        <v/>
      </c>
      <c r="Y304" s="137" t="str">
        <f>IF('CBB ESPN'!$Y303="Y",'CBB Games'!Q304,"")</f>
        <v/>
      </c>
      <c r="AA304" s="13" t="str">
        <f>IF('CBB ESPN'!$Y303="Y",'CBB Games'!S304,"")</f>
        <v/>
      </c>
    </row>
    <row r="305" spans="1:27">
      <c r="A305" t="str">
        <f>'CBB ESPN'!M305</f>
        <v>TCU</v>
      </c>
      <c r="B305" t="s">
        <v>54</v>
      </c>
      <c r="C305">
        <v>446</v>
      </c>
      <c r="E305">
        <f>IF(ISERROR(INDEX($B$4:$B$999,MATCH('CBB ESPN'!S304,'CBB Games'!$A$4:$A$999,0)))*1=1,"",INDEX('CBB Games'!$B$4:$B$999,MATCH('CBB ESPN'!S304,'CBB Games'!$A$4:$A$999,0)))</f>
        <v>0</v>
      </c>
      <c r="F305">
        <f>IF(ISERROR(INDEX($B$4:$B$999,MATCH('CBB ESPN'!T304,'CBB Games'!$A$4:$A$999,0)))*1=1,"",INDEX('CBB Games'!$B$4:$B$999,MATCH('CBB ESPN'!T304,'CBB Games'!$A$4:$A$999,0)))</f>
        <v>0</v>
      </c>
      <c r="G305" t="s">
        <v>62</v>
      </c>
      <c r="H305">
        <f>IF(ISERROR(INDEX($C$4:$C$999,MATCH('CBB ESPN'!S304,'CBB Games'!$A$4:$A$999,0)))*1=1,"",INDEX('CBB Games'!$C$4:$C$999,MATCH('CBB ESPN'!S304,'CBB Games'!$A$4:$A$999,0)))</f>
        <v>0</v>
      </c>
      <c r="I305">
        <f>IF(ISERROR(INDEX($C$4:$C$999,MATCH('CBB ESPN'!T304,'CBB Games'!$A$4:$A$999,0)))*1=1,"",INDEX('CBB Games'!$C$4:$C$999,MATCH('CBB ESPN'!T304,'CBB Games'!$A$4:$A$999,0)))</f>
        <v>0</v>
      </c>
      <c r="K305">
        <f>IF('CBB ESPN'!$AA304="Flip",'CBB Games'!F305,'CBB Games'!E305)</f>
        <v>0</v>
      </c>
      <c r="L305">
        <f>IF('CBB ESPN'!$AA304="Flip",'CBB Games'!E305,'CBB Games'!F305)</f>
        <v>0</v>
      </c>
      <c r="N305">
        <f>IF('CBB ESPN'!$AA304="Flip",'CBB Games'!I305,'CBB Games'!H305)</f>
        <v>0</v>
      </c>
      <c r="O305">
        <f>IF('CBB ESPN'!$AA304="Flip",'CBB Games'!H305,'CBB Games'!I305)</f>
        <v>0</v>
      </c>
      <c r="Q305" t="str">
        <f t="shared" si="141"/>
        <v>0 v 0</v>
      </c>
      <c r="S305" t="str">
        <f t="shared" si="142"/>
        <v>0 v 0</v>
      </c>
      <c r="T305" s="13" t="s">
        <v>62</v>
      </c>
      <c r="V305" s="134" t="str">
        <f>IF(ISNUMBER(SEARCH('CBB Games'!$V$3,'CBB ESPN'!Y304)),"InPlay","")</f>
        <v/>
      </c>
      <c r="X305" s="135" t="str">
        <f>IF('CBB ESPN'!$Y304="Y",'CBB ESPN'!U304,"")</f>
        <v/>
      </c>
      <c r="Y305" s="137" t="str">
        <f>IF('CBB ESPN'!$Y304="Y",'CBB Games'!Q305,"")</f>
        <v/>
      </c>
      <c r="AA305" s="13" t="str">
        <f>IF('CBB ESPN'!$Y304="Y",'CBB Games'!S305,"")</f>
        <v/>
      </c>
    </row>
    <row r="306" spans="1:27">
      <c r="A306" t="str">
        <f>'CBB ESPN'!M306</f>
        <v>Temple</v>
      </c>
      <c r="B306" t="s">
        <v>310</v>
      </c>
      <c r="C306">
        <v>429</v>
      </c>
      <c r="E306">
        <f>IF(ISERROR(INDEX($B$4:$B$999,MATCH('CBB ESPN'!S305,'CBB Games'!$A$4:$A$999,0)))*1=1,"",INDEX('CBB Games'!$B$4:$B$999,MATCH('CBB ESPN'!S305,'CBB Games'!$A$4:$A$999,0)))</f>
        <v>0</v>
      </c>
      <c r="F306">
        <f>IF(ISERROR(INDEX($B$4:$B$999,MATCH('CBB ESPN'!T305,'CBB Games'!$A$4:$A$999,0)))*1=1,"",INDEX('CBB Games'!$B$4:$B$999,MATCH('CBB ESPN'!T305,'CBB Games'!$A$4:$A$999,0)))</f>
        <v>0</v>
      </c>
      <c r="G306" t="s">
        <v>62</v>
      </c>
      <c r="H306">
        <f>IF(ISERROR(INDEX($C$4:$C$999,MATCH('CBB ESPN'!S305,'CBB Games'!$A$4:$A$999,0)))*1=1,"",INDEX('CBB Games'!$C$4:$C$999,MATCH('CBB ESPN'!S305,'CBB Games'!$A$4:$A$999,0)))</f>
        <v>0</v>
      </c>
      <c r="I306">
        <f>IF(ISERROR(INDEX($C$4:$C$999,MATCH('CBB ESPN'!T305,'CBB Games'!$A$4:$A$999,0)))*1=1,"",INDEX('CBB Games'!$C$4:$C$999,MATCH('CBB ESPN'!T305,'CBB Games'!$A$4:$A$999,0)))</f>
        <v>0</v>
      </c>
      <c r="K306">
        <f>IF('CBB ESPN'!$AA305="Flip",'CBB Games'!F306,'CBB Games'!E306)</f>
        <v>0</v>
      </c>
      <c r="L306">
        <f>IF('CBB ESPN'!$AA305="Flip",'CBB Games'!E306,'CBB Games'!F306)</f>
        <v>0</v>
      </c>
      <c r="N306">
        <f>IF('CBB ESPN'!$AA305="Flip",'CBB Games'!I306,'CBB Games'!H306)</f>
        <v>0</v>
      </c>
      <c r="O306">
        <f>IF('CBB ESPN'!$AA305="Flip",'CBB Games'!H306,'CBB Games'!I306)</f>
        <v>0</v>
      </c>
      <c r="Q306" t="str">
        <f t="shared" si="141"/>
        <v>0 v 0</v>
      </c>
      <c r="S306" t="str">
        <f t="shared" si="142"/>
        <v>0 v 0</v>
      </c>
      <c r="T306" s="13" t="s">
        <v>62</v>
      </c>
      <c r="V306" s="134" t="str">
        <f>IF(ISNUMBER(SEARCH('CBB Games'!$V$3,'CBB ESPN'!Y305)),"InPlay","")</f>
        <v/>
      </c>
      <c r="X306" s="135" t="str">
        <f>IF('CBB ESPN'!$Y305="Y",'CBB ESPN'!U305,"")</f>
        <v/>
      </c>
      <c r="Y306" s="137" t="str">
        <f>IF('CBB ESPN'!$Y305="Y",'CBB Games'!Q306,"")</f>
        <v/>
      </c>
      <c r="AA306" s="13" t="str">
        <f>IF('CBB ESPN'!$Y305="Y",'CBB Games'!S306,"")</f>
        <v/>
      </c>
    </row>
    <row r="307" spans="1:27">
      <c r="A307" t="str">
        <f>'CBB ESPN'!M307</f>
        <v>Tennessee</v>
      </c>
      <c r="B307" t="s">
        <v>211</v>
      </c>
      <c r="C307">
        <v>434</v>
      </c>
      <c r="E307">
        <f>IF(ISERROR(INDEX($B$4:$B$999,MATCH('CBB ESPN'!S306,'CBB Games'!$A$4:$A$999,0)))*1=1,"",INDEX('CBB Games'!$B$4:$B$999,MATCH('CBB ESPN'!S306,'CBB Games'!$A$4:$A$999,0)))</f>
        <v>0</v>
      </c>
      <c r="F307">
        <f>IF(ISERROR(INDEX($B$4:$B$999,MATCH('CBB ESPN'!T306,'CBB Games'!$A$4:$A$999,0)))*1=1,"",INDEX('CBB Games'!$B$4:$B$999,MATCH('CBB ESPN'!T306,'CBB Games'!$A$4:$A$999,0)))</f>
        <v>0</v>
      </c>
      <c r="G307" t="s">
        <v>62</v>
      </c>
      <c r="H307">
        <f>IF(ISERROR(INDEX($C$4:$C$999,MATCH('CBB ESPN'!S306,'CBB Games'!$A$4:$A$999,0)))*1=1,"",INDEX('CBB Games'!$C$4:$C$999,MATCH('CBB ESPN'!S306,'CBB Games'!$A$4:$A$999,0)))</f>
        <v>0</v>
      </c>
      <c r="I307">
        <f>IF(ISERROR(INDEX($C$4:$C$999,MATCH('CBB ESPN'!T306,'CBB Games'!$A$4:$A$999,0)))*1=1,"",INDEX('CBB Games'!$C$4:$C$999,MATCH('CBB ESPN'!T306,'CBB Games'!$A$4:$A$999,0)))</f>
        <v>0</v>
      </c>
      <c r="K307">
        <f>IF('CBB ESPN'!$AA306="Flip",'CBB Games'!F307,'CBB Games'!E307)</f>
        <v>0</v>
      </c>
      <c r="L307">
        <f>IF('CBB ESPN'!$AA306="Flip",'CBB Games'!E307,'CBB Games'!F307)</f>
        <v>0</v>
      </c>
      <c r="N307">
        <f>IF('CBB ESPN'!$AA306="Flip",'CBB Games'!I307,'CBB Games'!H307)</f>
        <v>0</v>
      </c>
      <c r="O307">
        <f>IF('CBB ESPN'!$AA306="Flip",'CBB Games'!H307,'CBB Games'!I307)</f>
        <v>0</v>
      </c>
      <c r="Q307" t="str">
        <f t="shared" si="141"/>
        <v>0 v 0</v>
      </c>
      <c r="S307" t="str">
        <f t="shared" si="142"/>
        <v>0 v 0</v>
      </c>
      <c r="T307" s="13" t="s">
        <v>62</v>
      </c>
      <c r="V307" s="134" t="str">
        <f>IF(ISNUMBER(SEARCH('CBB Games'!$V$3,'CBB ESPN'!Y306)),"InPlay","")</f>
        <v/>
      </c>
      <c r="X307" s="135" t="str">
        <f>IF('CBB ESPN'!$Y306="Y",'CBB ESPN'!U306,"")</f>
        <v/>
      </c>
      <c r="Y307" s="137" t="str">
        <f>IF('CBB ESPN'!$Y306="Y",'CBB Games'!Q307,"")</f>
        <v/>
      </c>
      <c r="AA307" s="13" t="str">
        <f>IF('CBB ESPN'!$Y306="Y",'CBB Games'!S307,"")</f>
        <v/>
      </c>
    </row>
    <row r="308" spans="1:27">
      <c r="A308" t="str">
        <f>'CBB ESPN'!M308</f>
        <v>UT Martin</v>
      </c>
      <c r="B308" t="s">
        <v>1151</v>
      </c>
      <c r="C308">
        <v>430</v>
      </c>
      <c r="E308">
        <f>IF(ISERROR(INDEX($B$4:$B$999,MATCH('CBB ESPN'!S307,'CBB Games'!$A$4:$A$999,0)))*1=1,"",INDEX('CBB Games'!$B$4:$B$999,MATCH('CBB ESPN'!S307,'CBB Games'!$A$4:$A$999,0)))</f>
        <v>0</v>
      </c>
      <c r="F308">
        <f>IF(ISERROR(INDEX($B$4:$B$999,MATCH('CBB ESPN'!T307,'CBB Games'!$A$4:$A$999,0)))*1=1,"",INDEX('CBB Games'!$B$4:$B$999,MATCH('CBB ESPN'!T307,'CBB Games'!$A$4:$A$999,0)))</f>
        <v>0</v>
      </c>
      <c r="G308" t="s">
        <v>62</v>
      </c>
      <c r="H308">
        <f>IF(ISERROR(INDEX($C$4:$C$999,MATCH('CBB ESPN'!S307,'CBB Games'!$A$4:$A$999,0)))*1=1,"",INDEX('CBB Games'!$C$4:$C$999,MATCH('CBB ESPN'!S307,'CBB Games'!$A$4:$A$999,0)))</f>
        <v>0</v>
      </c>
      <c r="I308">
        <f>IF(ISERROR(INDEX($C$4:$C$999,MATCH('CBB ESPN'!T307,'CBB Games'!$A$4:$A$999,0)))*1=1,"",INDEX('CBB Games'!$C$4:$C$999,MATCH('CBB ESPN'!T307,'CBB Games'!$A$4:$A$999,0)))</f>
        <v>0</v>
      </c>
      <c r="K308">
        <f>IF('CBB ESPN'!$AA307="Flip",'CBB Games'!F308,'CBB Games'!E308)</f>
        <v>0</v>
      </c>
      <c r="L308">
        <f>IF('CBB ESPN'!$AA307="Flip",'CBB Games'!E308,'CBB Games'!F308)</f>
        <v>0</v>
      </c>
      <c r="N308">
        <f>IF('CBB ESPN'!$AA307="Flip",'CBB Games'!I308,'CBB Games'!H308)</f>
        <v>0</v>
      </c>
      <c r="O308">
        <f>IF('CBB ESPN'!$AA307="Flip",'CBB Games'!H308,'CBB Games'!I308)</f>
        <v>0</v>
      </c>
      <c r="Q308" t="str">
        <f t="shared" si="141"/>
        <v>0 v 0</v>
      </c>
      <c r="S308" t="str">
        <f t="shared" si="142"/>
        <v>0 v 0</v>
      </c>
      <c r="T308" s="13" t="s">
        <v>62</v>
      </c>
      <c r="V308" s="134" t="str">
        <f>IF(ISNUMBER(SEARCH('CBB Games'!$V$3,'CBB ESPN'!Y307)),"InPlay","")</f>
        <v/>
      </c>
      <c r="X308" s="135" t="str">
        <f>IF('CBB ESPN'!$Y307="Y",'CBB ESPN'!U307,"")</f>
        <v/>
      </c>
      <c r="Y308" s="137" t="str">
        <f>IF('CBB ESPN'!$Y307="Y",'CBB Games'!Q308,"")</f>
        <v/>
      </c>
      <c r="AA308" s="13" t="str">
        <f>IF('CBB ESPN'!$Y307="Y",'CBB Games'!S308,"")</f>
        <v/>
      </c>
    </row>
    <row r="309" spans="1:27">
      <c r="A309" t="str">
        <f>'CBB ESPN'!M309</f>
        <v>Tennessee State</v>
      </c>
      <c r="B309" t="s">
        <v>910</v>
      </c>
      <c r="C309">
        <v>432</v>
      </c>
      <c r="E309">
        <f>IF(ISERROR(INDEX($B$4:$B$999,MATCH('CBB ESPN'!S308,'CBB Games'!$A$4:$A$999,0)))*1=1,"",INDEX('CBB Games'!$B$4:$B$999,MATCH('CBB ESPN'!S308,'CBB Games'!$A$4:$A$999,0)))</f>
        <v>0</v>
      </c>
      <c r="F309">
        <f>IF(ISERROR(INDEX($B$4:$B$999,MATCH('CBB ESPN'!T308,'CBB Games'!$A$4:$A$999,0)))*1=1,"",INDEX('CBB Games'!$B$4:$B$999,MATCH('CBB ESPN'!T308,'CBB Games'!$A$4:$A$999,0)))</f>
        <v>0</v>
      </c>
      <c r="G309" t="s">
        <v>62</v>
      </c>
      <c r="H309">
        <f>IF(ISERROR(INDEX($C$4:$C$999,MATCH('CBB ESPN'!S308,'CBB Games'!$A$4:$A$999,0)))*1=1,"",INDEX('CBB Games'!$C$4:$C$999,MATCH('CBB ESPN'!S308,'CBB Games'!$A$4:$A$999,0)))</f>
        <v>0</v>
      </c>
      <c r="I309">
        <f>IF(ISERROR(INDEX($C$4:$C$999,MATCH('CBB ESPN'!T308,'CBB Games'!$A$4:$A$999,0)))*1=1,"",INDEX('CBB Games'!$C$4:$C$999,MATCH('CBB ESPN'!T308,'CBB Games'!$A$4:$A$999,0)))</f>
        <v>0</v>
      </c>
      <c r="K309">
        <f>IF('CBB ESPN'!$AA308="Flip",'CBB Games'!F309,'CBB Games'!E309)</f>
        <v>0</v>
      </c>
      <c r="L309">
        <f>IF('CBB ESPN'!$AA308="Flip",'CBB Games'!E309,'CBB Games'!F309)</f>
        <v>0</v>
      </c>
      <c r="N309">
        <f>IF('CBB ESPN'!$AA308="Flip",'CBB Games'!I309,'CBB Games'!H309)</f>
        <v>0</v>
      </c>
      <c r="O309">
        <f>IF('CBB ESPN'!$AA308="Flip",'CBB Games'!H309,'CBB Games'!I309)</f>
        <v>0</v>
      </c>
      <c r="Q309" t="str">
        <f t="shared" si="141"/>
        <v>0 v 0</v>
      </c>
      <c r="S309" t="str">
        <f t="shared" si="142"/>
        <v>0 v 0</v>
      </c>
      <c r="T309" s="13" t="s">
        <v>62</v>
      </c>
      <c r="V309" s="134" t="str">
        <f>IF(ISNUMBER(SEARCH('CBB Games'!$V$3,'CBB ESPN'!Y308)),"InPlay","")</f>
        <v/>
      </c>
      <c r="X309" s="135" t="str">
        <f>IF('CBB ESPN'!$Y308="Y",'CBB ESPN'!U308,"")</f>
        <v/>
      </c>
      <c r="Y309" s="137" t="str">
        <f>IF('CBB ESPN'!$Y308="Y",'CBB Games'!Q309,"")</f>
        <v/>
      </c>
      <c r="AA309" s="13" t="str">
        <f>IF('CBB ESPN'!$Y308="Y",'CBB Games'!S309,"")</f>
        <v/>
      </c>
    </row>
    <row r="310" spans="1:27">
      <c r="A310" t="str">
        <f>'CBB ESPN'!M310</f>
        <v>Tennessee Tech</v>
      </c>
      <c r="B310" t="s">
        <v>721</v>
      </c>
      <c r="C310">
        <v>433</v>
      </c>
      <c r="E310">
        <f>IF(ISERROR(INDEX($B$4:$B$999,MATCH('CBB ESPN'!S309,'CBB Games'!$A$4:$A$999,0)))*1=1,"",INDEX('CBB Games'!$B$4:$B$999,MATCH('CBB ESPN'!S309,'CBB Games'!$A$4:$A$999,0)))</f>
        <v>0</v>
      </c>
      <c r="F310">
        <f>IF(ISERROR(INDEX($B$4:$B$999,MATCH('CBB ESPN'!T309,'CBB Games'!$A$4:$A$999,0)))*1=1,"",INDEX('CBB Games'!$B$4:$B$999,MATCH('CBB ESPN'!T309,'CBB Games'!$A$4:$A$999,0)))</f>
        <v>0</v>
      </c>
      <c r="G310" t="s">
        <v>62</v>
      </c>
      <c r="H310">
        <f>IF(ISERROR(INDEX($C$4:$C$999,MATCH('CBB ESPN'!S309,'CBB Games'!$A$4:$A$999,0)))*1=1,"",INDEX('CBB Games'!$C$4:$C$999,MATCH('CBB ESPN'!S309,'CBB Games'!$A$4:$A$999,0)))</f>
        <v>0</v>
      </c>
      <c r="I310">
        <f>IF(ISERROR(INDEX($C$4:$C$999,MATCH('CBB ESPN'!T309,'CBB Games'!$A$4:$A$999,0)))*1=1,"",INDEX('CBB Games'!$C$4:$C$999,MATCH('CBB ESPN'!T309,'CBB Games'!$A$4:$A$999,0)))</f>
        <v>0</v>
      </c>
      <c r="K310">
        <f>IF('CBB ESPN'!$AA309="Flip",'CBB Games'!F310,'CBB Games'!E310)</f>
        <v>0</v>
      </c>
      <c r="L310">
        <f>IF('CBB ESPN'!$AA309="Flip",'CBB Games'!E310,'CBB Games'!F310)</f>
        <v>0</v>
      </c>
      <c r="N310">
        <f>IF('CBB ESPN'!$AA309="Flip",'CBB Games'!I310,'CBB Games'!H310)</f>
        <v>0</v>
      </c>
      <c r="O310">
        <f>IF('CBB ESPN'!$AA309="Flip",'CBB Games'!H310,'CBB Games'!I310)</f>
        <v>0</v>
      </c>
      <c r="Q310" t="str">
        <f t="shared" si="141"/>
        <v>0 v 0</v>
      </c>
      <c r="S310" t="str">
        <f t="shared" si="142"/>
        <v>0 v 0</v>
      </c>
      <c r="T310" s="13" t="s">
        <v>62</v>
      </c>
      <c r="V310" s="134" t="str">
        <f>IF(ISNUMBER(SEARCH('CBB Games'!$V$3,'CBB ESPN'!Y309)),"InPlay","")</f>
        <v/>
      </c>
      <c r="X310" s="135" t="str">
        <f>IF('CBB ESPN'!$Y309="Y",'CBB ESPN'!U309,"")</f>
        <v/>
      </c>
      <c r="Y310" s="137" t="str">
        <f>IF('CBB ESPN'!$Y309="Y",'CBB Games'!Q310,"")</f>
        <v/>
      </c>
      <c r="AA310" s="13" t="str">
        <f>IF('CBB ESPN'!$Y309="Y",'CBB Games'!S310,"")</f>
        <v/>
      </c>
    </row>
    <row r="311" spans="1:27">
      <c r="A311" t="str">
        <f>'CBB ESPN'!M311</f>
        <v>Texas</v>
      </c>
      <c r="B311" t="s">
        <v>163</v>
      </c>
      <c r="C311">
        <v>435</v>
      </c>
      <c r="E311">
        <f>IF(ISERROR(INDEX($B$4:$B$999,MATCH('CBB ESPN'!S310,'CBB Games'!$A$4:$A$999,0)))*1=1,"",INDEX('CBB Games'!$B$4:$B$999,MATCH('CBB ESPN'!S310,'CBB Games'!$A$4:$A$999,0)))</f>
        <v>0</v>
      </c>
      <c r="F311">
        <f>IF(ISERROR(INDEX($B$4:$B$999,MATCH('CBB ESPN'!T310,'CBB Games'!$A$4:$A$999,0)))*1=1,"",INDEX('CBB Games'!$B$4:$B$999,MATCH('CBB ESPN'!T310,'CBB Games'!$A$4:$A$999,0)))</f>
        <v>0</v>
      </c>
      <c r="G311" t="s">
        <v>62</v>
      </c>
      <c r="H311">
        <f>IF(ISERROR(INDEX($C$4:$C$999,MATCH('CBB ESPN'!S310,'CBB Games'!$A$4:$A$999,0)))*1=1,"",INDEX('CBB Games'!$C$4:$C$999,MATCH('CBB ESPN'!S310,'CBB Games'!$A$4:$A$999,0)))</f>
        <v>0</v>
      </c>
      <c r="I311">
        <f>IF(ISERROR(INDEX($C$4:$C$999,MATCH('CBB ESPN'!T310,'CBB Games'!$A$4:$A$999,0)))*1=1,"",INDEX('CBB Games'!$C$4:$C$999,MATCH('CBB ESPN'!T310,'CBB Games'!$A$4:$A$999,0)))</f>
        <v>0</v>
      </c>
      <c r="K311">
        <f>IF('CBB ESPN'!$AA310="Flip",'CBB Games'!F311,'CBB Games'!E311)</f>
        <v>0</v>
      </c>
      <c r="L311">
        <f>IF('CBB ESPN'!$AA310="Flip",'CBB Games'!E311,'CBB Games'!F311)</f>
        <v>0</v>
      </c>
      <c r="N311">
        <f>IF('CBB ESPN'!$AA310="Flip",'CBB Games'!I311,'CBB Games'!H311)</f>
        <v>0</v>
      </c>
      <c r="O311">
        <f>IF('CBB ESPN'!$AA310="Flip",'CBB Games'!H311,'CBB Games'!I311)</f>
        <v>0</v>
      </c>
      <c r="Q311" t="str">
        <f t="shared" si="141"/>
        <v>0 v 0</v>
      </c>
      <c r="S311" t="str">
        <f t="shared" si="142"/>
        <v>0 v 0</v>
      </c>
      <c r="T311" s="13" t="s">
        <v>62</v>
      </c>
      <c r="V311" s="134" t="str">
        <f>IF(ISNUMBER(SEARCH('CBB Games'!$V$3,'CBB ESPN'!Y310)),"InPlay","")</f>
        <v/>
      </c>
      <c r="X311" s="135" t="str">
        <f>IF('CBB ESPN'!$Y310="Y",'CBB ESPN'!U310,"")</f>
        <v/>
      </c>
      <c r="Y311" s="137" t="str">
        <f>IF('CBB ESPN'!$Y310="Y",'CBB Games'!Q311,"")</f>
        <v/>
      </c>
      <c r="AA311" s="13" t="str">
        <f>IF('CBB ESPN'!$Y310="Y",'CBB Games'!S311,"")</f>
        <v/>
      </c>
    </row>
    <row r="312" spans="1:27">
      <c r="A312" t="str">
        <f>'CBB ESPN'!M312</f>
        <v>Texas A&amp;M</v>
      </c>
      <c r="B312" t="s">
        <v>311</v>
      </c>
      <c r="C312">
        <v>437</v>
      </c>
      <c r="E312">
        <f>IF(ISERROR(INDEX($B$4:$B$999,MATCH('CBB ESPN'!S311,'CBB Games'!$A$4:$A$999,0)))*1=1,"",INDEX('CBB Games'!$B$4:$B$999,MATCH('CBB ESPN'!S311,'CBB Games'!$A$4:$A$999,0)))</f>
        <v>0</v>
      </c>
      <c r="F312">
        <f>IF(ISERROR(INDEX($B$4:$B$999,MATCH('CBB ESPN'!T311,'CBB Games'!$A$4:$A$999,0)))*1=1,"",INDEX('CBB Games'!$B$4:$B$999,MATCH('CBB ESPN'!T311,'CBB Games'!$A$4:$A$999,0)))</f>
        <v>0</v>
      </c>
      <c r="G312" t="s">
        <v>62</v>
      </c>
      <c r="H312">
        <f>IF(ISERROR(INDEX($C$4:$C$999,MATCH('CBB ESPN'!S311,'CBB Games'!$A$4:$A$999,0)))*1=1,"",INDEX('CBB Games'!$C$4:$C$999,MATCH('CBB ESPN'!S311,'CBB Games'!$A$4:$A$999,0)))</f>
        <v>0</v>
      </c>
      <c r="I312">
        <f>IF(ISERROR(INDEX($C$4:$C$999,MATCH('CBB ESPN'!T311,'CBB Games'!$A$4:$A$999,0)))*1=1,"",INDEX('CBB Games'!$C$4:$C$999,MATCH('CBB ESPN'!T311,'CBB Games'!$A$4:$A$999,0)))</f>
        <v>0</v>
      </c>
      <c r="K312">
        <f>IF('CBB ESPN'!$AA311="Flip",'CBB Games'!F312,'CBB Games'!E312)</f>
        <v>0</v>
      </c>
      <c r="L312">
        <f>IF('CBB ESPN'!$AA311="Flip",'CBB Games'!E312,'CBB Games'!F312)</f>
        <v>0</v>
      </c>
      <c r="N312">
        <f>IF('CBB ESPN'!$AA311="Flip",'CBB Games'!I312,'CBB Games'!H312)</f>
        <v>0</v>
      </c>
      <c r="O312">
        <f>IF('CBB ESPN'!$AA311="Flip",'CBB Games'!H312,'CBB Games'!I312)</f>
        <v>0</v>
      </c>
      <c r="Q312" t="str">
        <f t="shared" si="141"/>
        <v>0 v 0</v>
      </c>
      <c r="S312" t="str">
        <f t="shared" si="142"/>
        <v>0 v 0</v>
      </c>
      <c r="T312" s="13" t="s">
        <v>62</v>
      </c>
      <c r="V312" s="134" t="str">
        <f>IF(ISNUMBER(SEARCH('CBB Games'!$V$3,'CBB ESPN'!Y311)),"InPlay","")</f>
        <v/>
      </c>
      <c r="X312" s="135" t="str">
        <f>IF('CBB ESPN'!$Y311="Y",'CBB ESPN'!U311,"")</f>
        <v/>
      </c>
      <c r="Y312" s="137" t="str">
        <f>IF('CBB ESPN'!$Y311="Y",'CBB Games'!Q312,"")</f>
        <v/>
      </c>
      <c r="AA312" s="13" t="str">
        <f>IF('CBB ESPN'!$Y311="Y",'CBB Games'!S312,"")</f>
        <v/>
      </c>
    </row>
    <row r="313" spans="1:27">
      <c r="A313" t="str">
        <f>'CBB ESPN'!M313</f>
        <v>UT Arlington</v>
      </c>
      <c r="B313" t="s">
        <v>1295</v>
      </c>
      <c r="C313">
        <v>436</v>
      </c>
      <c r="E313">
        <f>IF(ISERROR(INDEX($B$4:$B$999,MATCH('CBB ESPN'!S312,'CBB Games'!$A$4:$A$999,0)))*1=1,"",INDEX('CBB Games'!$B$4:$B$999,MATCH('CBB ESPN'!S312,'CBB Games'!$A$4:$A$999,0)))</f>
        <v>0</v>
      </c>
      <c r="F313">
        <f>IF(ISERROR(INDEX($B$4:$B$999,MATCH('CBB ESPN'!T312,'CBB Games'!$A$4:$A$999,0)))*1=1,"",INDEX('CBB Games'!$B$4:$B$999,MATCH('CBB ESPN'!T312,'CBB Games'!$A$4:$A$999,0)))</f>
        <v>0</v>
      </c>
      <c r="G313" t="s">
        <v>62</v>
      </c>
      <c r="H313">
        <f>IF(ISERROR(INDEX($C$4:$C$999,MATCH('CBB ESPN'!S312,'CBB Games'!$A$4:$A$999,0)))*1=1,"",INDEX('CBB Games'!$C$4:$C$999,MATCH('CBB ESPN'!S312,'CBB Games'!$A$4:$A$999,0)))</f>
        <v>0</v>
      </c>
      <c r="I313">
        <f>IF(ISERROR(INDEX($C$4:$C$999,MATCH('CBB ESPN'!T312,'CBB Games'!$A$4:$A$999,0)))*1=1,"",INDEX('CBB Games'!$C$4:$C$999,MATCH('CBB ESPN'!T312,'CBB Games'!$A$4:$A$999,0)))</f>
        <v>0</v>
      </c>
      <c r="K313">
        <f>IF('CBB ESPN'!$AA312="Flip",'CBB Games'!F313,'CBB Games'!E313)</f>
        <v>0</v>
      </c>
      <c r="L313">
        <f>IF('CBB ESPN'!$AA312="Flip",'CBB Games'!E313,'CBB Games'!F313)</f>
        <v>0</v>
      </c>
      <c r="N313">
        <f>IF('CBB ESPN'!$AA312="Flip",'CBB Games'!I313,'CBB Games'!H313)</f>
        <v>0</v>
      </c>
      <c r="O313">
        <f>IF('CBB ESPN'!$AA312="Flip",'CBB Games'!H313,'CBB Games'!I313)</f>
        <v>0</v>
      </c>
      <c r="Q313" t="str">
        <f t="shared" si="141"/>
        <v>0 v 0</v>
      </c>
      <c r="S313" t="str">
        <f t="shared" si="142"/>
        <v>0 v 0</v>
      </c>
      <c r="T313" s="13" t="s">
        <v>62</v>
      </c>
      <c r="V313" s="134" t="str">
        <f>IF(ISNUMBER(SEARCH('CBB Games'!$V$3,'CBB ESPN'!Y312)),"InPlay","")</f>
        <v/>
      </c>
      <c r="X313" s="135" t="str">
        <f>IF('CBB ESPN'!$Y312="Y",'CBB ESPN'!U312,"")</f>
        <v/>
      </c>
      <c r="Y313" s="137" t="str">
        <f>IF('CBB ESPN'!$Y312="Y",'CBB Games'!Q313,"")</f>
        <v/>
      </c>
      <c r="AA313" s="13" t="str">
        <f>IF('CBB ESPN'!$Y312="Y",'CBB Games'!S313,"")</f>
        <v/>
      </c>
    </row>
    <row r="314" spans="1:27">
      <c r="A314" t="str">
        <f>'CBB ESPN'!M314</f>
        <v>Texas Southern</v>
      </c>
      <c r="B314" t="s">
        <v>1128</v>
      </c>
      <c r="C314">
        <v>445</v>
      </c>
      <c r="E314">
        <f>IF(ISERROR(INDEX($B$4:$B$999,MATCH('CBB ESPN'!S313,'CBB Games'!$A$4:$A$999,0)))*1=1,"",INDEX('CBB Games'!$B$4:$B$999,MATCH('CBB ESPN'!S313,'CBB Games'!$A$4:$A$999,0)))</f>
        <v>0</v>
      </c>
      <c r="F314">
        <f>IF(ISERROR(INDEX($B$4:$B$999,MATCH('CBB ESPN'!T313,'CBB Games'!$A$4:$A$999,0)))*1=1,"",INDEX('CBB Games'!$B$4:$B$999,MATCH('CBB ESPN'!T313,'CBB Games'!$A$4:$A$999,0)))</f>
        <v>0</v>
      </c>
      <c r="G314" t="s">
        <v>62</v>
      </c>
      <c r="H314">
        <f>IF(ISERROR(INDEX($C$4:$C$999,MATCH('CBB ESPN'!S313,'CBB Games'!$A$4:$A$999,0)))*1=1,"",INDEX('CBB Games'!$C$4:$C$999,MATCH('CBB ESPN'!S313,'CBB Games'!$A$4:$A$999,0)))</f>
        <v>0</v>
      </c>
      <c r="I314">
        <f>IF(ISERROR(INDEX($C$4:$C$999,MATCH('CBB ESPN'!T313,'CBB Games'!$A$4:$A$999,0)))*1=1,"",INDEX('CBB Games'!$C$4:$C$999,MATCH('CBB ESPN'!T313,'CBB Games'!$A$4:$A$999,0)))</f>
        <v>0</v>
      </c>
      <c r="K314">
        <f>IF('CBB ESPN'!$AA313="Flip",'CBB Games'!F314,'CBB Games'!E314)</f>
        <v>0</v>
      </c>
      <c r="L314">
        <f>IF('CBB ESPN'!$AA313="Flip",'CBB Games'!E314,'CBB Games'!F314)</f>
        <v>0</v>
      </c>
      <c r="N314">
        <f>IF('CBB ESPN'!$AA313="Flip",'CBB Games'!I314,'CBB Games'!H314)</f>
        <v>0</v>
      </c>
      <c r="O314">
        <f>IF('CBB ESPN'!$AA313="Flip",'CBB Games'!H314,'CBB Games'!I314)</f>
        <v>0</v>
      </c>
      <c r="Q314" t="str">
        <f t="shared" si="141"/>
        <v>0 v 0</v>
      </c>
      <c r="S314" t="str">
        <f t="shared" si="142"/>
        <v>0 v 0</v>
      </c>
      <c r="T314" s="13" t="s">
        <v>62</v>
      </c>
      <c r="V314" s="134" t="str">
        <f>IF(ISNUMBER(SEARCH('CBB Games'!$V$3,'CBB ESPN'!Y313)),"InPlay","")</f>
        <v/>
      </c>
      <c r="X314" s="135" t="str">
        <f>IF('CBB ESPN'!$Y313="Y",'CBB ESPN'!U313,"")</f>
        <v/>
      </c>
      <c r="Y314" s="137" t="str">
        <f>IF('CBB ESPN'!$Y313="Y",'CBB Games'!Q314,"")</f>
        <v/>
      </c>
      <c r="AA314" s="13" t="str">
        <f>IF('CBB ESPN'!$Y313="Y",'CBB Games'!S314,"")</f>
        <v/>
      </c>
    </row>
    <row r="315" spans="1:27">
      <c r="A315" t="str">
        <f>'CBB ESPN'!M315</f>
        <v>Texas State</v>
      </c>
      <c r="B315" t="s">
        <v>417</v>
      </c>
      <c r="C315">
        <v>448</v>
      </c>
      <c r="E315">
        <f>IF(ISERROR(INDEX($B$4:$B$999,MATCH('CBB ESPN'!S314,'CBB Games'!$A$4:$A$999,0)))*1=1,"",INDEX('CBB Games'!$B$4:$B$999,MATCH('CBB ESPN'!S314,'CBB Games'!$A$4:$A$999,0)))</f>
        <v>0</v>
      </c>
      <c r="F315">
        <f>IF(ISERROR(INDEX($B$4:$B$999,MATCH('CBB ESPN'!T314,'CBB Games'!$A$4:$A$999,0)))*1=1,"",INDEX('CBB Games'!$B$4:$B$999,MATCH('CBB ESPN'!T314,'CBB Games'!$A$4:$A$999,0)))</f>
        <v>0</v>
      </c>
      <c r="G315" t="s">
        <v>62</v>
      </c>
      <c r="H315">
        <f>IF(ISERROR(INDEX($C$4:$C$999,MATCH('CBB ESPN'!S314,'CBB Games'!$A$4:$A$999,0)))*1=1,"",INDEX('CBB Games'!$C$4:$C$999,MATCH('CBB ESPN'!S314,'CBB Games'!$A$4:$A$999,0)))</f>
        <v>0</v>
      </c>
      <c r="I315">
        <f>IF(ISERROR(INDEX($C$4:$C$999,MATCH('CBB ESPN'!T314,'CBB Games'!$A$4:$A$999,0)))*1=1,"",INDEX('CBB Games'!$C$4:$C$999,MATCH('CBB ESPN'!T314,'CBB Games'!$A$4:$A$999,0)))</f>
        <v>0</v>
      </c>
      <c r="K315">
        <f>IF('CBB ESPN'!$AA314="Flip",'CBB Games'!F315,'CBB Games'!E315)</f>
        <v>0</v>
      </c>
      <c r="L315">
        <f>IF('CBB ESPN'!$AA314="Flip",'CBB Games'!E315,'CBB Games'!F315)</f>
        <v>0</v>
      </c>
      <c r="N315">
        <f>IF('CBB ESPN'!$AA314="Flip",'CBB Games'!I315,'CBB Games'!H315)</f>
        <v>0</v>
      </c>
      <c r="O315">
        <f>IF('CBB ESPN'!$AA314="Flip",'CBB Games'!H315,'CBB Games'!I315)</f>
        <v>0</v>
      </c>
      <c r="Q315" t="str">
        <f t="shared" si="141"/>
        <v>0 v 0</v>
      </c>
      <c r="S315" t="str">
        <f t="shared" si="142"/>
        <v>0 v 0</v>
      </c>
      <c r="T315" s="13" t="s">
        <v>62</v>
      </c>
      <c r="V315" s="134" t="str">
        <f>IF(ISNUMBER(SEARCH('CBB Games'!$V$3,'CBB ESPN'!Y314)),"InPlay","")</f>
        <v/>
      </c>
      <c r="X315" s="135" t="str">
        <f>IF('CBB ESPN'!$Y314="Y",'CBB ESPN'!U314,"")</f>
        <v/>
      </c>
      <c r="Y315" s="137" t="str">
        <f>IF('CBB ESPN'!$Y314="Y",'CBB Games'!Q315,"")</f>
        <v/>
      </c>
      <c r="AA315" s="13" t="str">
        <f>IF('CBB ESPN'!$Y314="Y",'CBB Games'!S315,"")</f>
        <v/>
      </c>
    </row>
    <row r="316" spans="1:27">
      <c r="A316" t="str">
        <f>'CBB ESPN'!M316</f>
        <v>Texas Tech</v>
      </c>
      <c r="B316" t="s">
        <v>312</v>
      </c>
      <c r="C316">
        <v>440</v>
      </c>
      <c r="E316">
        <f>IF(ISERROR(INDEX($B$4:$B$999,MATCH('CBB ESPN'!S315,'CBB Games'!$A$4:$A$999,0)))*1=1,"",INDEX('CBB Games'!$B$4:$B$999,MATCH('CBB ESPN'!S315,'CBB Games'!$A$4:$A$999,0)))</f>
        <v>0</v>
      </c>
      <c r="F316">
        <f>IF(ISERROR(INDEX($B$4:$B$999,MATCH('CBB ESPN'!T315,'CBB Games'!$A$4:$A$999,0)))*1=1,"",INDEX('CBB Games'!$B$4:$B$999,MATCH('CBB ESPN'!T315,'CBB Games'!$A$4:$A$999,0)))</f>
        <v>0</v>
      </c>
      <c r="G316" t="s">
        <v>62</v>
      </c>
      <c r="H316">
        <f>IF(ISERROR(INDEX($C$4:$C$999,MATCH('CBB ESPN'!S315,'CBB Games'!$A$4:$A$999,0)))*1=1,"",INDEX('CBB Games'!$C$4:$C$999,MATCH('CBB ESPN'!S315,'CBB Games'!$A$4:$A$999,0)))</f>
        <v>0</v>
      </c>
      <c r="I316">
        <f>IF(ISERROR(INDEX($C$4:$C$999,MATCH('CBB ESPN'!T315,'CBB Games'!$A$4:$A$999,0)))*1=1,"",INDEX('CBB Games'!$C$4:$C$999,MATCH('CBB ESPN'!T315,'CBB Games'!$A$4:$A$999,0)))</f>
        <v>0</v>
      </c>
      <c r="K316">
        <f>IF('CBB ESPN'!$AA315="Flip",'CBB Games'!F316,'CBB Games'!E316)</f>
        <v>0</v>
      </c>
      <c r="L316">
        <f>IF('CBB ESPN'!$AA315="Flip",'CBB Games'!E316,'CBB Games'!F316)</f>
        <v>0</v>
      </c>
      <c r="N316">
        <f>IF('CBB ESPN'!$AA315="Flip",'CBB Games'!I316,'CBB Games'!H316)</f>
        <v>0</v>
      </c>
      <c r="O316">
        <f>IF('CBB ESPN'!$AA315="Flip",'CBB Games'!H316,'CBB Games'!I316)</f>
        <v>0</v>
      </c>
      <c r="Q316" t="str">
        <f t="shared" si="141"/>
        <v>0 v 0</v>
      </c>
      <c r="S316" t="str">
        <f t="shared" si="142"/>
        <v>0 v 0</v>
      </c>
      <c r="T316" s="13" t="s">
        <v>62</v>
      </c>
      <c r="V316" s="134" t="str">
        <f>IF(ISNUMBER(SEARCH('CBB Games'!$V$3,'CBB ESPN'!Y315)),"InPlay","")</f>
        <v/>
      </c>
      <c r="X316" s="135" t="str">
        <f>IF('CBB ESPN'!$Y315="Y",'CBB ESPN'!U315,"")</f>
        <v/>
      </c>
      <c r="Y316" s="137" t="str">
        <f>IF('CBB ESPN'!$Y315="Y",'CBB Games'!Q316,"")</f>
        <v/>
      </c>
      <c r="AA316" s="13" t="str">
        <f>IF('CBB ESPN'!$Y315="Y",'CBB Games'!S316,"")</f>
        <v/>
      </c>
    </row>
    <row r="317" spans="1:27">
      <c r="A317" t="str">
        <f>'CBB ESPN'!M317</f>
        <v>The Citadel</v>
      </c>
      <c r="B317" t="s">
        <v>1231</v>
      </c>
      <c r="C317">
        <v>63</v>
      </c>
      <c r="E317">
        <f>IF(ISERROR(INDEX($B$4:$B$999,MATCH('CBB ESPN'!S316,'CBB Games'!$A$4:$A$999,0)))*1=1,"",INDEX('CBB Games'!$B$4:$B$999,MATCH('CBB ESPN'!S316,'CBB Games'!$A$4:$A$999,0)))</f>
        <v>0</v>
      </c>
      <c r="F317">
        <f>IF(ISERROR(INDEX($B$4:$B$999,MATCH('CBB ESPN'!T316,'CBB Games'!$A$4:$A$999,0)))*1=1,"",INDEX('CBB Games'!$B$4:$B$999,MATCH('CBB ESPN'!T316,'CBB Games'!$A$4:$A$999,0)))</f>
        <v>0</v>
      </c>
      <c r="G317" t="s">
        <v>62</v>
      </c>
      <c r="H317">
        <f>IF(ISERROR(INDEX($C$4:$C$999,MATCH('CBB ESPN'!S316,'CBB Games'!$A$4:$A$999,0)))*1=1,"",INDEX('CBB Games'!$C$4:$C$999,MATCH('CBB ESPN'!S316,'CBB Games'!$A$4:$A$999,0)))</f>
        <v>0</v>
      </c>
      <c r="I317">
        <f>IF(ISERROR(INDEX($C$4:$C$999,MATCH('CBB ESPN'!T316,'CBB Games'!$A$4:$A$999,0)))*1=1,"",INDEX('CBB Games'!$C$4:$C$999,MATCH('CBB ESPN'!T316,'CBB Games'!$A$4:$A$999,0)))</f>
        <v>0</v>
      </c>
      <c r="K317">
        <f>IF('CBB ESPN'!$AA316="Flip",'CBB Games'!F317,'CBB Games'!E317)</f>
        <v>0</v>
      </c>
      <c r="L317">
        <f>IF('CBB ESPN'!$AA316="Flip",'CBB Games'!E317,'CBB Games'!F317)</f>
        <v>0</v>
      </c>
      <c r="N317">
        <f>IF('CBB ESPN'!$AA316="Flip",'CBB Games'!I317,'CBB Games'!H317)</f>
        <v>0</v>
      </c>
      <c r="O317">
        <f>IF('CBB ESPN'!$AA316="Flip",'CBB Games'!H317,'CBB Games'!I317)</f>
        <v>0</v>
      </c>
      <c r="Q317" t="str">
        <f t="shared" si="141"/>
        <v>0 v 0</v>
      </c>
      <c r="S317" t="str">
        <f t="shared" si="142"/>
        <v>0 v 0</v>
      </c>
      <c r="T317" s="13" t="s">
        <v>62</v>
      </c>
      <c r="V317" s="134" t="str">
        <f>IF(ISNUMBER(SEARCH('CBB Games'!$V$3,'CBB ESPN'!Y316)),"InPlay","")</f>
        <v/>
      </c>
      <c r="X317" s="135" t="str">
        <f>IF('CBB ESPN'!$Y316="Y",'CBB ESPN'!U316,"")</f>
        <v/>
      </c>
      <c r="Y317" s="137" t="str">
        <f>IF('CBB ESPN'!$Y316="Y",'CBB Games'!Q317,"")</f>
        <v/>
      </c>
      <c r="AA317" s="13" t="str">
        <f>IF('CBB ESPN'!$Y316="Y",'CBB Games'!S317,"")</f>
        <v/>
      </c>
    </row>
    <row r="318" spans="1:27">
      <c r="A318" t="str">
        <f>'CBB ESPN'!M318</f>
        <v>Toledo</v>
      </c>
      <c r="B318" t="s">
        <v>314</v>
      </c>
      <c r="C318">
        <v>441</v>
      </c>
      <c r="E318">
        <f>IF(ISERROR(INDEX($B$4:$B$999,MATCH('CBB ESPN'!S317,'CBB Games'!$A$4:$A$999,0)))*1=1,"",INDEX('CBB Games'!$B$4:$B$999,MATCH('CBB ESPN'!S317,'CBB Games'!$A$4:$A$999,0)))</f>
        <v>0</v>
      </c>
      <c r="F318">
        <f>IF(ISERROR(INDEX($B$4:$B$999,MATCH('CBB ESPN'!T317,'CBB Games'!$A$4:$A$999,0)))*1=1,"",INDEX('CBB Games'!$B$4:$B$999,MATCH('CBB ESPN'!T317,'CBB Games'!$A$4:$A$999,0)))</f>
        <v>0</v>
      </c>
      <c r="G318" t="s">
        <v>62</v>
      </c>
      <c r="H318">
        <f>IF(ISERROR(INDEX($C$4:$C$999,MATCH('CBB ESPN'!S317,'CBB Games'!$A$4:$A$999,0)))*1=1,"",INDEX('CBB Games'!$C$4:$C$999,MATCH('CBB ESPN'!S317,'CBB Games'!$A$4:$A$999,0)))</f>
        <v>0</v>
      </c>
      <c r="I318">
        <f>IF(ISERROR(INDEX($C$4:$C$999,MATCH('CBB ESPN'!T317,'CBB Games'!$A$4:$A$999,0)))*1=1,"",INDEX('CBB Games'!$C$4:$C$999,MATCH('CBB ESPN'!T317,'CBB Games'!$A$4:$A$999,0)))</f>
        <v>0</v>
      </c>
      <c r="K318">
        <f>IF('CBB ESPN'!$AA317="Flip",'CBB Games'!F318,'CBB Games'!E318)</f>
        <v>0</v>
      </c>
      <c r="L318">
        <f>IF('CBB ESPN'!$AA317="Flip",'CBB Games'!E318,'CBB Games'!F318)</f>
        <v>0</v>
      </c>
      <c r="N318">
        <f>IF('CBB ESPN'!$AA317="Flip",'CBB Games'!I318,'CBB Games'!H318)</f>
        <v>0</v>
      </c>
      <c r="O318">
        <f>IF('CBB ESPN'!$AA317="Flip",'CBB Games'!H318,'CBB Games'!I318)</f>
        <v>0</v>
      </c>
      <c r="Q318" t="str">
        <f t="shared" si="141"/>
        <v>0 v 0</v>
      </c>
      <c r="S318" t="str">
        <f t="shared" si="142"/>
        <v>0 v 0</v>
      </c>
      <c r="T318" s="13" t="s">
        <v>62</v>
      </c>
      <c r="V318" s="134" t="str">
        <f>IF(ISNUMBER(SEARCH('CBB Games'!$V$3,'CBB ESPN'!Y317)),"InPlay","")</f>
        <v/>
      </c>
      <c r="X318" s="135" t="str">
        <f>IF('CBB ESPN'!$Y317="Y",'CBB ESPN'!U317,"")</f>
        <v/>
      </c>
      <c r="Y318" s="137" t="str">
        <f>IF('CBB ESPN'!$Y317="Y",'CBB Games'!Q318,"")</f>
        <v/>
      </c>
      <c r="AA318" s="13" t="str">
        <f>IF('CBB ESPN'!$Y317="Y",'CBB Games'!S318,"")</f>
        <v/>
      </c>
    </row>
    <row r="319" spans="1:27">
      <c r="A319" t="str">
        <f>'CBB ESPN'!M319</f>
        <v>Towson</v>
      </c>
      <c r="B319" t="s">
        <v>495</v>
      </c>
      <c r="C319">
        <v>442</v>
      </c>
      <c r="E319">
        <f>IF(ISERROR(INDEX($B$4:$B$999,MATCH('CBB ESPN'!S318,'CBB Games'!$A$4:$A$999,0)))*1=1,"",INDEX('CBB Games'!$B$4:$B$999,MATCH('CBB ESPN'!S318,'CBB Games'!$A$4:$A$999,0)))</f>
        <v>0</v>
      </c>
      <c r="F319">
        <f>IF(ISERROR(INDEX($B$4:$B$999,MATCH('CBB ESPN'!T318,'CBB Games'!$A$4:$A$999,0)))*1=1,"",INDEX('CBB Games'!$B$4:$B$999,MATCH('CBB ESPN'!T318,'CBB Games'!$A$4:$A$999,0)))</f>
        <v>0</v>
      </c>
      <c r="G319" t="s">
        <v>62</v>
      </c>
      <c r="H319">
        <f>IF(ISERROR(INDEX($C$4:$C$999,MATCH('CBB ESPN'!S318,'CBB Games'!$A$4:$A$999,0)))*1=1,"",INDEX('CBB Games'!$C$4:$C$999,MATCH('CBB ESPN'!S318,'CBB Games'!$A$4:$A$999,0)))</f>
        <v>0</v>
      </c>
      <c r="I319">
        <f>IF(ISERROR(INDEX($C$4:$C$999,MATCH('CBB ESPN'!T318,'CBB Games'!$A$4:$A$999,0)))*1=1,"",INDEX('CBB Games'!$C$4:$C$999,MATCH('CBB ESPN'!T318,'CBB Games'!$A$4:$A$999,0)))</f>
        <v>0</v>
      </c>
      <c r="K319">
        <f>IF('CBB ESPN'!$AA318="Flip",'CBB Games'!F319,'CBB Games'!E319)</f>
        <v>0</v>
      </c>
      <c r="L319">
        <f>IF('CBB ESPN'!$AA318="Flip",'CBB Games'!E319,'CBB Games'!F319)</f>
        <v>0</v>
      </c>
      <c r="N319">
        <f>IF('CBB ESPN'!$AA318="Flip",'CBB Games'!I319,'CBB Games'!H319)</f>
        <v>0</v>
      </c>
      <c r="O319">
        <f>IF('CBB ESPN'!$AA318="Flip",'CBB Games'!H319,'CBB Games'!I319)</f>
        <v>0</v>
      </c>
      <c r="Q319" t="str">
        <f t="shared" si="141"/>
        <v>0 v 0</v>
      </c>
      <c r="S319" t="str">
        <f t="shared" si="142"/>
        <v>0 v 0</v>
      </c>
      <c r="T319" s="13" t="s">
        <v>62</v>
      </c>
      <c r="V319" s="134" t="str">
        <f>IF(ISNUMBER(SEARCH('CBB Games'!$V$3,'CBB ESPN'!Y318)),"InPlay","")</f>
        <v/>
      </c>
      <c r="X319" s="135" t="str">
        <f>IF('CBB ESPN'!$Y318="Y",'CBB ESPN'!U318,"")</f>
        <v/>
      </c>
      <c r="Y319" s="137" t="str">
        <f>IF('CBB ESPN'!$Y318="Y",'CBB Games'!Q319,"")</f>
        <v/>
      </c>
      <c r="AA319" s="13" t="str">
        <f>IF('CBB ESPN'!$Y318="Y",'CBB Games'!S319,"")</f>
        <v/>
      </c>
    </row>
    <row r="320" spans="1:27">
      <c r="A320" t="str">
        <f>'CBB ESPN'!M320</f>
        <v>Troy</v>
      </c>
      <c r="B320" t="s">
        <v>315</v>
      </c>
      <c r="C320">
        <v>447</v>
      </c>
      <c r="E320">
        <f>IF(ISERROR(INDEX($B$4:$B$999,MATCH('CBB ESPN'!S319,'CBB Games'!$A$4:$A$999,0)))*1=1,"",INDEX('CBB Games'!$B$4:$B$999,MATCH('CBB ESPN'!S319,'CBB Games'!$A$4:$A$999,0)))</f>
        <v>0</v>
      </c>
      <c r="F320">
        <f>IF(ISERROR(INDEX($B$4:$B$999,MATCH('CBB ESPN'!T319,'CBB Games'!$A$4:$A$999,0)))*1=1,"",INDEX('CBB Games'!$B$4:$B$999,MATCH('CBB ESPN'!T319,'CBB Games'!$A$4:$A$999,0)))</f>
        <v>0</v>
      </c>
      <c r="G320" t="s">
        <v>62</v>
      </c>
      <c r="H320">
        <f>IF(ISERROR(INDEX($C$4:$C$999,MATCH('CBB ESPN'!S319,'CBB Games'!$A$4:$A$999,0)))*1=1,"",INDEX('CBB Games'!$C$4:$C$999,MATCH('CBB ESPN'!S319,'CBB Games'!$A$4:$A$999,0)))</f>
        <v>0</v>
      </c>
      <c r="I320">
        <f>IF(ISERROR(INDEX($C$4:$C$999,MATCH('CBB ESPN'!T319,'CBB Games'!$A$4:$A$999,0)))*1=1,"",INDEX('CBB Games'!$C$4:$C$999,MATCH('CBB ESPN'!T319,'CBB Games'!$A$4:$A$999,0)))</f>
        <v>0</v>
      </c>
      <c r="K320">
        <f>IF('CBB ESPN'!$AA319="Flip",'CBB Games'!F320,'CBB Games'!E320)</f>
        <v>0</v>
      </c>
      <c r="L320">
        <f>IF('CBB ESPN'!$AA319="Flip",'CBB Games'!E320,'CBB Games'!F320)</f>
        <v>0</v>
      </c>
      <c r="N320">
        <f>IF('CBB ESPN'!$AA319="Flip",'CBB Games'!I320,'CBB Games'!H320)</f>
        <v>0</v>
      </c>
      <c r="O320">
        <f>IF('CBB ESPN'!$AA319="Flip",'CBB Games'!H320,'CBB Games'!I320)</f>
        <v>0</v>
      </c>
      <c r="Q320" t="str">
        <f t="shared" si="141"/>
        <v>0 v 0</v>
      </c>
      <c r="S320" t="str">
        <f t="shared" si="142"/>
        <v>0 v 0</v>
      </c>
      <c r="T320" s="13" t="s">
        <v>62</v>
      </c>
      <c r="V320" s="134" t="str">
        <f>IF(ISNUMBER(SEARCH('CBB Games'!$V$3,'CBB ESPN'!Y319)),"InPlay","")</f>
        <v/>
      </c>
      <c r="X320" s="135" t="str">
        <f>IF('CBB ESPN'!$Y319="Y",'CBB ESPN'!U319,"")</f>
        <v/>
      </c>
      <c r="Y320" s="137" t="str">
        <f>IF('CBB ESPN'!$Y319="Y",'CBB Games'!Q320,"")</f>
        <v/>
      </c>
      <c r="AA320" s="13" t="str">
        <f>IF('CBB ESPN'!$Y319="Y",'CBB Games'!S320,"")</f>
        <v/>
      </c>
    </row>
    <row r="321" spans="1:27">
      <c r="A321" t="str">
        <f>'CBB ESPN'!M321</f>
        <v>Tulane</v>
      </c>
      <c r="B321" t="s">
        <v>316</v>
      </c>
      <c r="C321">
        <v>443</v>
      </c>
      <c r="E321">
        <f>IF(ISERROR(INDEX($B$4:$B$999,MATCH('CBB ESPN'!S320,'CBB Games'!$A$4:$A$999,0)))*1=1,"",INDEX('CBB Games'!$B$4:$B$999,MATCH('CBB ESPN'!S320,'CBB Games'!$A$4:$A$999,0)))</f>
        <v>0</v>
      </c>
      <c r="F321">
        <f>IF(ISERROR(INDEX($B$4:$B$999,MATCH('CBB ESPN'!T320,'CBB Games'!$A$4:$A$999,0)))*1=1,"",INDEX('CBB Games'!$B$4:$B$999,MATCH('CBB ESPN'!T320,'CBB Games'!$A$4:$A$999,0)))</f>
        <v>0</v>
      </c>
      <c r="G321" t="s">
        <v>62</v>
      </c>
      <c r="H321">
        <f>IF(ISERROR(INDEX($C$4:$C$999,MATCH('CBB ESPN'!S320,'CBB Games'!$A$4:$A$999,0)))*1=1,"",INDEX('CBB Games'!$C$4:$C$999,MATCH('CBB ESPN'!S320,'CBB Games'!$A$4:$A$999,0)))</f>
        <v>0</v>
      </c>
      <c r="I321">
        <f>IF(ISERROR(INDEX($C$4:$C$999,MATCH('CBB ESPN'!T320,'CBB Games'!$A$4:$A$999,0)))*1=1,"",INDEX('CBB Games'!$C$4:$C$999,MATCH('CBB ESPN'!T320,'CBB Games'!$A$4:$A$999,0)))</f>
        <v>0</v>
      </c>
      <c r="K321">
        <f>IF('CBB ESPN'!$AA320="Flip",'CBB Games'!F321,'CBB Games'!E321)</f>
        <v>0</v>
      </c>
      <c r="L321">
        <f>IF('CBB ESPN'!$AA320="Flip",'CBB Games'!E321,'CBB Games'!F321)</f>
        <v>0</v>
      </c>
      <c r="N321">
        <f>IF('CBB ESPN'!$AA320="Flip",'CBB Games'!I321,'CBB Games'!H321)</f>
        <v>0</v>
      </c>
      <c r="O321">
        <f>IF('CBB ESPN'!$AA320="Flip",'CBB Games'!H321,'CBB Games'!I321)</f>
        <v>0</v>
      </c>
      <c r="Q321" t="str">
        <f t="shared" si="141"/>
        <v>0 v 0</v>
      </c>
      <c r="S321" t="str">
        <f t="shared" si="142"/>
        <v>0 v 0</v>
      </c>
      <c r="T321" s="13" t="s">
        <v>62</v>
      </c>
      <c r="V321" s="134" t="str">
        <f>IF(ISNUMBER(SEARCH('CBB Games'!$V$3,'CBB ESPN'!Y320)),"InPlay","")</f>
        <v/>
      </c>
      <c r="X321" s="135" t="str">
        <f>IF('CBB ESPN'!$Y320="Y",'CBB ESPN'!U320,"")</f>
        <v/>
      </c>
      <c r="Y321" s="137" t="str">
        <f>IF('CBB ESPN'!$Y320="Y",'CBB Games'!Q321,"")</f>
        <v/>
      </c>
      <c r="AA321" s="13" t="str">
        <f>IF('CBB ESPN'!$Y320="Y",'CBB Games'!S321,"")</f>
        <v/>
      </c>
    </row>
    <row r="322" spans="1:27">
      <c r="A322" t="str">
        <f>'CBB ESPN'!M322</f>
        <v>Tulsa</v>
      </c>
      <c r="B322" t="s">
        <v>317</v>
      </c>
      <c r="C322">
        <v>444</v>
      </c>
      <c r="E322">
        <f>IF(ISERROR(INDEX($B$4:$B$999,MATCH('CBB ESPN'!S321,'CBB Games'!$A$4:$A$999,0)))*1=1,"",INDEX('CBB Games'!$B$4:$B$999,MATCH('CBB ESPN'!S321,'CBB Games'!$A$4:$A$999,0)))</f>
        <v>0</v>
      </c>
      <c r="F322">
        <f>IF(ISERROR(INDEX($B$4:$B$999,MATCH('CBB ESPN'!T321,'CBB Games'!$A$4:$A$999,0)))*1=1,"",INDEX('CBB Games'!$B$4:$B$999,MATCH('CBB ESPN'!T321,'CBB Games'!$A$4:$A$999,0)))</f>
        <v>0</v>
      </c>
      <c r="G322" t="s">
        <v>62</v>
      </c>
      <c r="H322">
        <f>IF(ISERROR(INDEX($C$4:$C$999,MATCH('CBB ESPN'!S321,'CBB Games'!$A$4:$A$999,0)))*1=1,"",INDEX('CBB Games'!$C$4:$C$999,MATCH('CBB ESPN'!S321,'CBB Games'!$A$4:$A$999,0)))</f>
        <v>0</v>
      </c>
      <c r="I322">
        <f>IF(ISERROR(INDEX($C$4:$C$999,MATCH('CBB ESPN'!T321,'CBB Games'!$A$4:$A$999,0)))*1=1,"",INDEX('CBB Games'!$C$4:$C$999,MATCH('CBB ESPN'!T321,'CBB Games'!$A$4:$A$999,0)))</f>
        <v>0</v>
      </c>
      <c r="K322">
        <f>IF('CBB ESPN'!$AA321="Flip",'CBB Games'!F322,'CBB Games'!E322)</f>
        <v>0</v>
      </c>
      <c r="L322">
        <f>IF('CBB ESPN'!$AA321="Flip",'CBB Games'!E322,'CBB Games'!F322)</f>
        <v>0</v>
      </c>
      <c r="N322">
        <f>IF('CBB ESPN'!$AA321="Flip",'CBB Games'!I322,'CBB Games'!H322)</f>
        <v>0</v>
      </c>
      <c r="O322">
        <f>IF('CBB ESPN'!$AA321="Flip",'CBB Games'!H322,'CBB Games'!I322)</f>
        <v>0</v>
      </c>
      <c r="Q322" t="str">
        <f t="shared" si="141"/>
        <v>0 v 0</v>
      </c>
      <c r="S322" t="str">
        <f t="shared" si="142"/>
        <v>0 v 0</v>
      </c>
      <c r="T322" s="13" t="s">
        <v>62</v>
      </c>
      <c r="V322" s="134" t="str">
        <f>IF(ISNUMBER(SEARCH('CBB Games'!$V$3,'CBB ESPN'!Y321)),"InPlay","")</f>
        <v/>
      </c>
      <c r="X322" s="135" t="str">
        <f>IF('CBB ESPN'!$Y321="Y",'CBB ESPN'!U321,"")</f>
        <v/>
      </c>
      <c r="Y322" s="137" t="str">
        <f>IF('CBB ESPN'!$Y321="Y",'CBB Games'!Q322,"")</f>
        <v/>
      </c>
      <c r="AA322" s="13" t="str">
        <f>IF('CBB ESPN'!$Y321="Y",'CBB Games'!S322,"")</f>
        <v/>
      </c>
    </row>
    <row r="323" spans="1:27">
      <c r="A323" t="str">
        <f>'CBB ESPN'!M323</f>
        <v>Texas A&amp;M-CC</v>
      </c>
      <c r="B323" t="s">
        <v>1296</v>
      </c>
      <c r="C323">
        <v>449</v>
      </c>
      <c r="E323">
        <f>IF(ISERROR(INDEX($B$4:$B$999,MATCH('CBB ESPN'!S322,'CBB Games'!$A$4:$A$999,0)))*1=1,"",INDEX('CBB Games'!$B$4:$B$999,MATCH('CBB ESPN'!S322,'CBB Games'!$A$4:$A$999,0)))</f>
        <v>0</v>
      </c>
      <c r="F323">
        <f>IF(ISERROR(INDEX($B$4:$B$999,MATCH('CBB ESPN'!T322,'CBB Games'!$A$4:$A$999,0)))*1=1,"",INDEX('CBB Games'!$B$4:$B$999,MATCH('CBB ESPN'!T322,'CBB Games'!$A$4:$A$999,0)))</f>
        <v>0</v>
      </c>
      <c r="G323" t="s">
        <v>62</v>
      </c>
      <c r="H323">
        <f>IF(ISERROR(INDEX($C$4:$C$999,MATCH('CBB ESPN'!S322,'CBB Games'!$A$4:$A$999,0)))*1=1,"",INDEX('CBB Games'!$C$4:$C$999,MATCH('CBB ESPN'!S322,'CBB Games'!$A$4:$A$999,0)))</f>
        <v>0</v>
      </c>
      <c r="I323">
        <f>IF(ISERROR(INDEX($C$4:$C$999,MATCH('CBB ESPN'!T322,'CBB Games'!$A$4:$A$999,0)))*1=1,"",INDEX('CBB Games'!$C$4:$C$999,MATCH('CBB ESPN'!T322,'CBB Games'!$A$4:$A$999,0)))</f>
        <v>0</v>
      </c>
      <c r="K323">
        <f>IF('CBB ESPN'!$AA322="Flip",'CBB Games'!F323,'CBB Games'!E323)</f>
        <v>0</v>
      </c>
      <c r="L323">
        <f>IF('CBB ESPN'!$AA322="Flip",'CBB Games'!E323,'CBB Games'!F323)</f>
        <v>0</v>
      </c>
      <c r="N323">
        <f>IF('CBB ESPN'!$AA322="Flip",'CBB Games'!I323,'CBB Games'!H323)</f>
        <v>0</v>
      </c>
      <c r="O323">
        <f>IF('CBB ESPN'!$AA322="Flip",'CBB Games'!H323,'CBB Games'!I323)</f>
        <v>0</v>
      </c>
      <c r="Q323" t="str">
        <f t="shared" si="141"/>
        <v>0 v 0</v>
      </c>
      <c r="S323" t="str">
        <f t="shared" si="142"/>
        <v>0 v 0</v>
      </c>
      <c r="T323" s="13" t="s">
        <v>62</v>
      </c>
      <c r="V323" s="134" t="str">
        <f>IF(ISNUMBER(SEARCH('CBB Games'!$V$3,'CBB ESPN'!Y322)),"InPlay","")</f>
        <v/>
      </c>
      <c r="X323" s="135" t="str">
        <f>IF('CBB ESPN'!$Y322="Y",'CBB ESPN'!U322,"")</f>
        <v/>
      </c>
      <c r="Y323" s="137" t="str">
        <f>IF('CBB ESPN'!$Y322="Y",'CBB Games'!Q323,"")</f>
        <v/>
      </c>
      <c r="AA323" s="13" t="str">
        <f>IF('CBB ESPN'!$Y322="Y",'CBB Games'!S323,"")</f>
        <v/>
      </c>
    </row>
    <row r="324" spans="1:27">
      <c r="A324" t="str">
        <f>'CBB ESPN'!M324</f>
        <v>UConn</v>
      </c>
      <c r="B324" t="s">
        <v>1297</v>
      </c>
      <c r="C324">
        <v>70</v>
      </c>
      <c r="E324">
        <f>IF(ISERROR(INDEX($B$4:$B$999,MATCH('CBB ESPN'!S323,'CBB Games'!$A$4:$A$999,0)))*1=1,"",INDEX('CBB Games'!$B$4:$B$999,MATCH('CBB ESPN'!S323,'CBB Games'!$A$4:$A$999,0)))</f>
        <v>0</v>
      </c>
      <c r="F324">
        <f>IF(ISERROR(INDEX($B$4:$B$999,MATCH('CBB ESPN'!T323,'CBB Games'!$A$4:$A$999,0)))*1=1,"",INDEX('CBB Games'!$B$4:$B$999,MATCH('CBB ESPN'!T323,'CBB Games'!$A$4:$A$999,0)))</f>
        <v>0</v>
      </c>
      <c r="G324" t="s">
        <v>62</v>
      </c>
      <c r="H324">
        <f>IF(ISERROR(INDEX($C$4:$C$999,MATCH('CBB ESPN'!S323,'CBB Games'!$A$4:$A$999,0)))*1=1,"",INDEX('CBB Games'!$C$4:$C$999,MATCH('CBB ESPN'!S323,'CBB Games'!$A$4:$A$999,0)))</f>
        <v>0</v>
      </c>
      <c r="I324">
        <f>IF(ISERROR(INDEX($C$4:$C$999,MATCH('CBB ESPN'!T323,'CBB Games'!$A$4:$A$999,0)))*1=1,"",INDEX('CBB Games'!$C$4:$C$999,MATCH('CBB ESPN'!T323,'CBB Games'!$A$4:$A$999,0)))</f>
        <v>0</v>
      </c>
      <c r="K324">
        <f>IF('CBB ESPN'!$AA323="Flip",'CBB Games'!F324,'CBB Games'!E324)</f>
        <v>0</v>
      </c>
      <c r="L324">
        <f>IF('CBB ESPN'!$AA323="Flip",'CBB Games'!E324,'CBB Games'!F324)</f>
        <v>0</v>
      </c>
      <c r="N324">
        <f>IF('CBB ESPN'!$AA323="Flip",'CBB Games'!I324,'CBB Games'!H324)</f>
        <v>0</v>
      </c>
      <c r="O324">
        <f>IF('CBB ESPN'!$AA323="Flip",'CBB Games'!H324,'CBB Games'!I324)</f>
        <v>0</v>
      </c>
      <c r="Q324" t="str">
        <f t="shared" si="141"/>
        <v>0 v 0</v>
      </c>
      <c r="S324" t="str">
        <f t="shared" si="142"/>
        <v>0 v 0</v>
      </c>
      <c r="T324" s="13" t="s">
        <v>62</v>
      </c>
      <c r="V324" s="134" t="str">
        <f>IF(ISNUMBER(SEARCH('CBB Games'!$V$3,'CBB ESPN'!Y323)),"InPlay","")</f>
        <v/>
      </c>
      <c r="X324" s="135" t="str">
        <f>IF('CBB ESPN'!$Y323="Y",'CBB ESPN'!U323,"")</f>
        <v/>
      </c>
      <c r="Y324" s="137" t="str">
        <f>IF('CBB ESPN'!$Y323="Y",'CBB Games'!Q324,"")</f>
        <v/>
      </c>
      <c r="AA324" s="13" t="str">
        <f>IF('CBB ESPN'!$Y323="Y",'CBB Games'!S324,"")</f>
        <v/>
      </c>
    </row>
    <row r="325" spans="1:27">
      <c r="A325" t="str">
        <f>'CBB ESPN'!M325</f>
        <v>UMass</v>
      </c>
      <c r="B325" t="s">
        <v>1298</v>
      </c>
      <c r="C325">
        <v>256</v>
      </c>
      <c r="E325">
        <f>IF(ISERROR(INDEX($B$4:$B$999,MATCH('CBB ESPN'!S324,'CBB Games'!$A$4:$A$999,0)))*1=1,"",INDEX('CBB Games'!$B$4:$B$999,MATCH('CBB ESPN'!S324,'CBB Games'!$A$4:$A$999,0)))</f>
        <v>0</v>
      </c>
      <c r="F325">
        <f>IF(ISERROR(INDEX($B$4:$B$999,MATCH('CBB ESPN'!T324,'CBB Games'!$A$4:$A$999,0)))*1=1,"",INDEX('CBB Games'!$B$4:$B$999,MATCH('CBB ESPN'!T324,'CBB Games'!$A$4:$A$999,0)))</f>
        <v>0</v>
      </c>
      <c r="G325" t="s">
        <v>62</v>
      </c>
      <c r="H325">
        <f>IF(ISERROR(INDEX($C$4:$C$999,MATCH('CBB ESPN'!S324,'CBB Games'!$A$4:$A$999,0)))*1=1,"",INDEX('CBB Games'!$C$4:$C$999,MATCH('CBB ESPN'!S324,'CBB Games'!$A$4:$A$999,0)))</f>
        <v>0</v>
      </c>
      <c r="I325">
        <f>IF(ISERROR(INDEX($C$4:$C$999,MATCH('CBB ESPN'!T324,'CBB Games'!$A$4:$A$999,0)))*1=1,"",INDEX('CBB Games'!$C$4:$C$999,MATCH('CBB ESPN'!T324,'CBB Games'!$A$4:$A$999,0)))</f>
        <v>0</v>
      </c>
      <c r="K325">
        <f>IF('CBB ESPN'!$AA324="Flip",'CBB Games'!F325,'CBB Games'!E325)</f>
        <v>0</v>
      </c>
      <c r="L325">
        <f>IF('CBB ESPN'!$AA324="Flip",'CBB Games'!E325,'CBB Games'!F325)</f>
        <v>0</v>
      </c>
      <c r="N325">
        <f>IF('CBB ESPN'!$AA324="Flip",'CBB Games'!I325,'CBB Games'!H325)</f>
        <v>0</v>
      </c>
      <c r="O325">
        <f>IF('CBB ESPN'!$AA324="Flip",'CBB Games'!H325,'CBB Games'!I325)</f>
        <v>0</v>
      </c>
      <c r="Q325" t="str">
        <f t="shared" ref="Q325:Q388" si="143">CONCATENATE(K325," ", G325, " ",L325)</f>
        <v>0 v 0</v>
      </c>
      <c r="S325" t="str">
        <f t="shared" ref="S325:S388" si="144">CONCATENATE(N325, " ", T325, " ",O325)</f>
        <v>0 v 0</v>
      </c>
      <c r="T325" s="13" t="s">
        <v>62</v>
      </c>
      <c r="V325" s="134" t="str">
        <f>IF(ISNUMBER(SEARCH('CBB Games'!$V$3,'CBB ESPN'!Y324)),"InPlay","")</f>
        <v/>
      </c>
      <c r="X325" s="135" t="str">
        <f>IF('CBB ESPN'!$Y324="Y",'CBB ESPN'!U324,"")</f>
        <v/>
      </c>
      <c r="Y325" s="137" t="str">
        <f>IF('CBB ESPN'!$Y324="Y",'CBB Games'!Q325,"")</f>
        <v/>
      </c>
      <c r="AA325" s="13" t="str">
        <f>IF('CBB ESPN'!$Y324="Y",'CBB Games'!S325,"")</f>
        <v/>
      </c>
    </row>
    <row r="326" spans="1:27">
      <c r="A326" t="str">
        <f>'CBB ESPN'!M326</f>
        <v>UC Davis</v>
      </c>
      <c r="B326" t="s">
        <v>565</v>
      </c>
      <c r="C326">
        <v>456</v>
      </c>
      <c r="E326">
        <f>IF(ISERROR(INDEX($B$4:$B$999,MATCH('CBB ESPN'!S325,'CBB Games'!$A$4:$A$999,0)))*1=1,"",INDEX('CBB Games'!$B$4:$B$999,MATCH('CBB ESPN'!S325,'CBB Games'!$A$4:$A$999,0)))</f>
        <v>0</v>
      </c>
      <c r="F326">
        <f>IF(ISERROR(INDEX($B$4:$B$999,MATCH('CBB ESPN'!T325,'CBB Games'!$A$4:$A$999,0)))*1=1,"",INDEX('CBB Games'!$B$4:$B$999,MATCH('CBB ESPN'!T325,'CBB Games'!$A$4:$A$999,0)))</f>
        <v>0</v>
      </c>
      <c r="G326" t="s">
        <v>62</v>
      </c>
      <c r="H326">
        <f>IF(ISERROR(INDEX($C$4:$C$999,MATCH('CBB ESPN'!S325,'CBB Games'!$A$4:$A$999,0)))*1=1,"",INDEX('CBB Games'!$C$4:$C$999,MATCH('CBB ESPN'!S325,'CBB Games'!$A$4:$A$999,0)))</f>
        <v>0</v>
      </c>
      <c r="I326">
        <f>IF(ISERROR(INDEX($C$4:$C$999,MATCH('CBB ESPN'!T325,'CBB Games'!$A$4:$A$999,0)))*1=1,"",INDEX('CBB Games'!$C$4:$C$999,MATCH('CBB ESPN'!T325,'CBB Games'!$A$4:$A$999,0)))</f>
        <v>0</v>
      </c>
      <c r="K326">
        <f>IF('CBB ESPN'!$AA325="Flip",'CBB Games'!F326,'CBB Games'!E326)</f>
        <v>0</v>
      </c>
      <c r="L326">
        <f>IF('CBB ESPN'!$AA325="Flip",'CBB Games'!E326,'CBB Games'!F326)</f>
        <v>0</v>
      </c>
      <c r="N326">
        <f>IF('CBB ESPN'!$AA325="Flip",'CBB Games'!I326,'CBB Games'!H326)</f>
        <v>0</v>
      </c>
      <c r="O326">
        <f>IF('CBB ESPN'!$AA325="Flip",'CBB Games'!H326,'CBB Games'!I326)</f>
        <v>0</v>
      </c>
      <c r="Q326" t="str">
        <f t="shared" si="143"/>
        <v>0 v 0</v>
      </c>
      <c r="S326" t="str">
        <f t="shared" si="144"/>
        <v>0 v 0</v>
      </c>
      <c r="T326" s="13" t="s">
        <v>62</v>
      </c>
      <c r="V326" s="134" t="str">
        <f>IF(ISNUMBER(SEARCH('CBB Games'!$V$3,'CBB ESPN'!Y325)),"InPlay","")</f>
        <v/>
      </c>
      <c r="X326" s="135" t="str">
        <f>IF('CBB ESPN'!$Y325="Y",'CBB ESPN'!U325,"")</f>
        <v/>
      </c>
      <c r="Y326" s="137" t="str">
        <f>IF('CBB ESPN'!$Y325="Y",'CBB Games'!Q326,"")</f>
        <v/>
      </c>
      <c r="AA326" s="13" t="str">
        <f>IF('CBB ESPN'!$Y325="Y",'CBB Games'!S326,"")</f>
        <v/>
      </c>
    </row>
    <row r="327" spans="1:27">
      <c r="A327" t="str">
        <f>'CBB ESPN'!M327</f>
        <v>UC Riverside</v>
      </c>
      <c r="B327" t="s">
        <v>915</v>
      </c>
      <c r="C327">
        <v>49</v>
      </c>
      <c r="E327">
        <f>IF(ISERROR(INDEX($B$4:$B$999,MATCH('CBB ESPN'!S326,'CBB Games'!$A$4:$A$999,0)))*1=1,"",INDEX('CBB Games'!$B$4:$B$999,MATCH('CBB ESPN'!S326,'CBB Games'!$A$4:$A$999,0)))</f>
        <v>0</v>
      </c>
      <c r="F327">
        <f>IF(ISERROR(INDEX($B$4:$B$999,MATCH('CBB ESPN'!T326,'CBB Games'!$A$4:$A$999,0)))*1=1,"",INDEX('CBB Games'!$B$4:$B$999,MATCH('CBB ESPN'!T326,'CBB Games'!$A$4:$A$999,0)))</f>
        <v>0</v>
      </c>
      <c r="G327" t="s">
        <v>62</v>
      </c>
      <c r="H327">
        <f>IF(ISERROR(INDEX($C$4:$C$999,MATCH('CBB ESPN'!S326,'CBB Games'!$A$4:$A$999,0)))*1=1,"",INDEX('CBB Games'!$C$4:$C$999,MATCH('CBB ESPN'!S326,'CBB Games'!$A$4:$A$999,0)))</f>
        <v>0</v>
      </c>
      <c r="I327">
        <f>IF(ISERROR(INDEX($C$4:$C$999,MATCH('CBB ESPN'!T326,'CBB Games'!$A$4:$A$999,0)))*1=1,"",INDEX('CBB Games'!$C$4:$C$999,MATCH('CBB ESPN'!T326,'CBB Games'!$A$4:$A$999,0)))</f>
        <v>0</v>
      </c>
      <c r="K327">
        <f>IF('CBB ESPN'!$AA326="Flip",'CBB Games'!F327,'CBB Games'!E327)</f>
        <v>0</v>
      </c>
      <c r="L327">
        <f>IF('CBB ESPN'!$AA326="Flip",'CBB Games'!E327,'CBB Games'!F327)</f>
        <v>0</v>
      </c>
      <c r="N327">
        <f>IF('CBB ESPN'!$AA326="Flip",'CBB Games'!I327,'CBB Games'!H327)</f>
        <v>0</v>
      </c>
      <c r="O327">
        <f>IF('CBB ESPN'!$AA326="Flip",'CBB Games'!H327,'CBB Games'!I327)</f>
        <v>0</v>
      </c>
      <c r="Q327" t="str">
        <f t="shared" si="143"/>
        <v>0 v 0</v>
      </c>
      <c r="S327" t="str">
        <f t="shared" si="144"/>
        <v>0 v 0</v>
      </c>
      <c r="T327" s="13" t="s">
        <v>62</v>
      </c>
      <c r="V327" s="134" t="str">
        <f>IF(ISNUMBER(SEARCH('CBB Games'!$V$3,'CBB ESPN'!Y326)),"InPlay","")</f>
        <v/>
      </c>
      <c r="X327" s="135" t="str">
        <f>IF('CBB ESPN'!$Y326="Y",'CBB ESPN'!U326,"")</f>
        <v/>
      </c>
      <c r="Y327" s="137" t="str">
        <f>IF('CBB ESPN'!$Y326="Y",'CBB Games'!Q327,"")</f>
        <v/>
      </c>
      <c r="AA327" s="13" t="str">
        <f>IF('CBB ESPN'!$Y326="Y",'CBB Games'!S327,"")</f>
        <v/>
      </c>
    </row>
    <row r="328" spans="1:27">
      <c r="A328" t="str">
        <f>'CBB ESPN'!M328</f>
        <v>UC Santa Barbara</v>
      </c>
      <c r="B328" t="s">
        <v>952</v>
      </c>
      <c r="C328">
        <v>381</v>
      </c>
      <c r="E328">
        <f>IF(ISERROR(INDEX($B$4:$B$999,MATCH('CBB ESPN'!S327,'CBB Games'!$A$4:$A$999,0)))*1=1,"",INDEX('CBB Games'!$B$4:$B$999,MATCH('CBB ESPN'!S327,'CBB Games'!$A$4:$A$999,0)))</f>
        <v>0</v>
      </c>
      <c r="F328">
        <f>IF(ISERROR(INDEX($B$4:$B$999,MATCH('CBB ESPN'!T327,'CBB Games'!$A$4:$A$999,0)))*1=1,"",INDEX('CBB Games'!$B$4:$B$999,MATCH('CBB ESPN'!T327,'CBB Games'!$A$4:$A$999,0)))</f>
        <v>0</v>
      </c>
      <c r="G328" t="s">
        <v>62</v>
      </c>
      <c r="H328">
        <f>IF(ISERROR(INDEX($C$4:$C$999,MATCH('CBB ESPN'!S327,'CBB Games'!$A$4:$A$999,0)))*1=1,"",INDEX('CBB Games'!$C$4:$C$999,MATCH('CBB ESPN'!S327,'CBB Games'!$A$4:$A$999,0)))</f>
        <v>0</v>
      </c>
      <c r="I328">
        <f>IF(ISERROR(INDEX($C$4:$C$999,MATCH('CBB ESPN'!T327,'CBB Games'!$A$4:$A$999,0)))*1=1,"",INDEX('CBB Games'!$C$4:$C$999,MATCH('CBB ESPN'!T327,'CBB Games'!$A$4:$A$999,0)))</f>
        <v>0</v>
      </c>
      <c r="K328">
        <f>IF('CBB ESPN'!$AA327="Flip",'CBB Games'!F328,'CBB Games'!E328)</f>
        <v>0</v>
      </c>
      <c r="L328">
        <f>IF('CBB ESPN'!$AA327="Flip",'CBB Games'!E328,'CBB Games'!F328)</f>
        <v>0</v>
      </c>
      <c r="N328">
        <f>IF('CBB ESPN'!$AA327="Flip",'CBB Games'!I328,'CBB Games'!H328)</f>
        <v>0</v>
      </c>
      <c r="O328">
        <f>IF('CBB ESPN'!$AA327="Flip",'CBB Games'!H328,'CBB Games'!I328)</f>
        <v>0</v>
      </c>
      <c r="Q328" t="str">
        <f t="shared" si="143"/>
        <v>0 v 0</v>
      </c>
      <c r="S328" t="str">
        <f t="shared" si="144"/>
        <v>0 v 0</v>
      </c>
      <c r="T328" s="13" t="s">
        <v>62</v>
      </c>
      <c r="V328" s="134" t="str">
        <f>IF(ISNUMBER(SEARCH('CBB Games'!$V$3,'CBB ESPN'!Y327)),"InPlay","")</f>
        <v/>
      </c>
      <c r="X328" s="135" t="str">
        <f>IF('CBB ESPN'!$Y327="Y",'CBB ESPN'!U327,"")</f>
        <v/>
      </c>
      <c r="Y328" s="137" t="str">
        <f>IF('CBB ESPN'!$Y327="Y",'CBB Games'!Q328,"")</f>
        <v/>
      </c>
      <c r="AA328" s="13" t="str">
        <f>IF('CBB ESPN'!$Y327="Y",'CBB Games'!S328,"")</f>
        <v/>
      </c>
    </row>
    <row r="329" spans="1:27">
      <c r="A329" t="str">
        <f>'CBB ESPN'!M329</f>
        <v>UCLA</v>
      </c>
      <c r="B329" t="s">
        <v>61</v>
      </c>
      <c r="C329">
        <v>459</v>
      </c>
      <c r="E329">
        <f>IF(ISERROR(INDEX($B$4:$B$999,MATCH('CBB ESPN'!S328,'CBB Games'!$A$4:$A$999,0)))*1=1,"",INDEX('CBB Games'!$B$4:$B$999,MATCH('CBB ESPN'!S328,'CBB Games'!$A$4:$A$999,0)))</f>
        <v>0</v>
      </c>
      <c r="F329">
        <f>IF(ISERROR(INDEX($B$4:$B$999,MATCH('CBB ESPN'!T328,'CBB Games'!$A$4:$A$999,0)))*1=1,"",INDEX('CBB Games'!$B$4:$B$999,MATCH('CBB ESPN'!T328,'CBB Games'!$A$4:$A$999,0)))</f>
        <v>0</v>
      </c>
      <c r="G329" t="s">
        <v>62</v>
      </c>
      <c r="H329">
        <f>IF(ISERROR(INDEX($C$4:$C$999,MATCH('CBB ESPN'!S328,'CBB Games'!$A$4:$A$999,0)))*1=1,"",INDEX('CBB Games'!$C$4:$C$999,MATCH('CBB ESPN'!S328,'CBB Games'!$A$4:$A$999,0)))</f>
        <v>0</v>
      </c>
      <c r="I329">
        <f>IF(ISERROR(INDEX($C$4:$C$999,MATCH('CBB ESPN'!T328,'CBB Games'!$A$4:$A$999,0)))*1=1,"",INDEX('CBB Games'!$C$4:$C$999,MATCH('CBB ESPN'!T328,'CBB Games'!$A$4:$A$999,0)))</f>
        <v>0</v>
      </c>
      <c r="K329">
        <f>IF('CBB ESPN'!$AA328="Flip",'CBB Games'!F329,'CBB Games'!E329)</f>
        <v>0</v>
      </c>
      <c r="L329">
        <f>IF('CBB ESPN'!$AA328="Flip",'CBB Games'!E329,'CBB Games'!F329)</f>
        <v>0</v>
      </c>
      <c r="N329">
        <f>IF('CBB ESPN'!$AA328="Flip",'CBB Games'!I329,'CBB Games'!H329)</f>
        <v>0</v>
      </c>
      <c r="O329">
        <f>IF('CBB ESPN'!$AA328="Flip",'CBB Games'!H329,'CBB Games'!I329)</f>
        <v>0</v>
      </c>
      <c r="Q329" t="str">
        <f t="shared" si="143"/>
        <v>0 v 0</v>
      </c>
      <c r="S329" t="str">
        <f t="shared" si="144"/>
        <v>0 v 0</v>
      </c>
      <c r="T329" s="13" t="s">
        <v>62</v>
      </c>
      <c r="V329" s="134" t="str">
        <f>IF(ISNUMBER(SEARCH('CBB Games'!$V$3,'CBB ESPN'!Y328)),"InPlay","")</f>
        <v/>
      </c>
      <c r="X329" s="135" t="str">
        <f>IF('CBB ESPN'!$Y328="Y",'CBB ESPN'!U328,"")</f>
        <v/>
      </c>
      <c r="Y329" s="137" t="str">
        <f>IF('CBB ESPN'!$Y328="Y",'CBB Games'!Q329,"")</f>
        <v/>
      </c>
      <c r="AA329" s="13" t="str">
        <f>IF('CBB ESPN'!$Y328="Y",'CBB Games'!S329,"")</f>
        <v/>
      </c>
    </row>
    <row r="330" spans="1:27">
      <c r="A330" t="str">
        <f>'CBB ESPN'!M330</f>
        <v>UMass Lowell</v>
      </c>
      <c r="B330" t="s">
        <v>1299</v>
      </c>
      <c r="C330">
        <v>249</v>
      </c>
      <c r="E330">
        <f>IF(ISERROR(INDEX($B$4:$B$999,MATCH('CBB ESPN'!S329,'CBB Games'!$A$4:$A$999,0)))*1=1,"",INDEX('CBB Games'!$B$4:$B$999,MATCH('CBB ESPN'!S329,'CBB Games'!$A$4:$A$999,0)))</f>
        <v>0</v>
      </c>
      <c r="F330">
        <f>IF(ISERROR(INDEX($B$4:$B$999,MATCH('CBB ESPN'!T329,'CBB Games'!$A$4:$A$999,0)))*1=1,"",INDEX('CBB Games'!$B$4:$B$999,MATCH('CBB ESPN'!T329,'CBB Games'!$A$4:$A$999,0)))</f>
        <v>0</v>
      </c>
      <c r="G330" t="s">
        <v>62</v>
      </c>
      <c r="H330">
        <f>IF(ISERROR(INDEX($C$4:$C$999,MATCH('CBB ESPN'!S329,'CBB Games'!$A$4:$A$999,0)))*1=1,"",INDEX('CBB Games'!$C$4:$C$999,MATCH('CBB ESPN'!S329,'CBB Games'!$A$4:$A$999,0)))</f>
        <v>0</v>
      </c>
      <c r="I330">
        <f>IF(ISERROR(INDEX($C$4:$C$999,MATCH('CBB ESPN'!T329,'CBB Games'!$A$4:$A$999,0)))*1=1,"",INDEX('CBB Games'!$C$4:$C$999,MATCH('CBB ESPN'!T329,'CBB Games'!$A$4:$A$999,0)))</f>
        <v>0</v>
      </c>
      <c r="K330">
        <f>IF('CBB ESPN'!$AA329="Flip",'CBB Games'!F330,'CBB Games'!E330)</f>
        <v>0</v>
      </c>
      <c r="L330">
        <f>IF('CBB ESPN'!$AA329="Flip",'CBB Games'!E330,'CBB Games'!F330)</f>
        <v>0</v>
      </c>
      <c r="N330">
        <f>IF('CBB ESPN'!$AA329="Flip",'CBB Games'!I330,'CBB Games'!H330)</f>
        <v>0</v>
      </c>
      <c r="O330">
        <f>IF('CBB ESPN'!$AA329="Flip",'CBB Games'!H330,'CBB Games'!I330)</f>
        <v>0</v>
      </c>
      <c r="Q330" t="str">
        <f t="shared" si="143"/>
        <v>0 v 0</v>
      </c>
      <c r="S330" t="str">
        <f t="shared" si="144"/>
        <v>0 v 0</v>
      </c>
      <c r="T330" s="13" t="s">
        <v>62</v>
      </c>
      <c r="V330" s="134" t="str">
        <f>IF(ISNUMBER(SEARCH('CBB Games'!$V$3,'CBB ESPN'!Y329)),"InPlay","")</f>
        <v/>
      </c>
      <c r="X330" s="135" t="str">
        <f>IF('CBB ESPN'!$Y329="Y",'CBB ESPN'!U329,"")</f>
        <v/>
      </c>
      <c r="Y330" s="137" t="str">
        <f>IF('CBB ESPN'!$Y329="Y",'CBB Games'!Q330,"")</f>
        <v/>
      </c>
      <c r="AA330" s="13" t="str">
        <f>IF('CBB ESPN'!$Y329="Y",'CBB Games'!S330,"")</f>
        <v/>
      </c>
    </row>
    <row r="331" spans="1:27">
      <c r="A331" t="str">
        <f>'CBB ESPN'!M331</f>
        <v>UM Kansas City</v>
      </c>
      <c r="B331" t="s">
        <v>900</v>
      </c>
      <c r="C331">
        <v>463</v>
      </c>
      <c r="E331">
        <f>IF(ISERROR(INDEX($B$4:$B$999,MATCH('CBB ESPN'!S330,'CBB Games'!$A$4:$A$999,0)))*1=1,"",INDEX('CBB Games'!$B$4:$B$999,MATCH('CBB ESPN'!S330,'CBB Games'!$A$4:$A$999,0)))</f>
        <v>0</v>
      </c>
      <c r="F331">
        <f>IF(ISERROR(INDEX($B$4:$B$999,MATCH('CBB ESPN'!T330,'CBB Games'!$A$4:$A$999,0)))*1=1,"",INDEX('CBB Games'!$B$4:$B$999,MATCH('CBB ESPN'!T330,'CBB Games'!$A$4:$A$999,0)))</f>
        <v>0</v>
      </c>
      <c r="G331" t="s">
        <v>62</v>
      </c>
      <c r="H331">
        <f>IF(ISERROR(INDEX($C$4:$C$999,MATCH('CBB ESPN'!S330,'CBB Games'!$A$4:$A$999,0)))*1=1,"",INDEX('CBB Games'!$C$4:$C$999,MATCH('CBB ESPN'!S330,'CBB Games'!$A$4:$A$999,0)))</f>
        <v>0</v>
      </c>
      <c r="I331">
        <f>IF(ISERROR(INDEX($C$4:$C$999,MATCH('CBB ESPN'!T330,'CBB Games'!$A$4:$A$999,0)))*1=1,"",INDEX('CBB Games'!$C$4:$C$999,MATCH('CBB ESPN'!T330,'CBB Games'!$A$4:$A$999,0)))</f>
        <v>0</v>
      </c>
      <c r="K331">
        <f>IF('CBB ESPN'!$AA330="Flip",'CBB Games'!F331,'CBB Games'!E331)</f>
        <v>0</v>
      </c>
      <c r="L331">
        <f>IF('CBB ESPN'!$AA330="Flip",'CBB Games'!E331,'CBB Games'!F331)</f>
        <v>0</v>
      </c>
      <c r="N331">
        <f>IF('CBB ESPN'!$AA330="Flip",'CBB Games'!I331,'CBB Games'!H331)</f>
        <v>0</v>
      </c>
      <c r="O331">
        <f>IF('CBB ESPN'!$AA330="Flip",'CBB Games'!H331,'CBB Games'!I331)</f>
        <v>0</v>
      </c>
      <c r="Q331" t="str">
        <f t="shared" si="143"/>
        <v>0 v 0</v>
      </c>
      <c r="S331" t="str">
        <f t="shared" si="144"/>
        <v>0 v 0</v>
      </c>
      <c r="T331" s="13" t="s">
        <v>62</v>
      </c>
      <c r="V331" s="134" t="str">
        <f>IF(ISNUMBER(SEARCH('CBB Games'!$V$3,'CBB ESPN'!Y330)),"InPlay","")</f>
        <v/>
      </c>
      <c r="X331" s="135" t="str">
        <f>IF('CBB ESPN'!$Y330="Y",'CBB ESPN'!U330,"")</f>
        <v/>
      </c>
      <c r="Y331" s="137" t="str">
        <f>IF('CBB ESPN'!$Y330="Y",'CBB Games'!Q331,"")</f>
        <v/>
      </c>
      <c r="AA331" s="13" t="str">
        <f>IF('CBB ESPN'!$Y330="Y",'CBB Games'!S331,"")</f>
        <v/>
      </c>
    </row>
    <row r="332" spans="1:27">
      <c r="A332" t="str">
        <f>'CBB ESPN'!M332</f>
        <v>UNC Asheville</v>
      </c>
      <c r="B332" t="s">
        <v>1134</v>
      </c>
      <c r="C332">
        <v>291</v>
      </c>
      <c r="E332">
        <f>IF(ISERROR(INDEX($B$4:$B$999,MATCH('CBB ESPN'!S331,'CBB Games'!$A$4:$A$999,0)))*1=1,"",INDEX('CBB Games'!$B$4:$B$999,MATCH('CBB ESPN'!S331,'CBB Games'!$A$4:$A$999,0)))</f>
        <v>0</v>
      </c>
      <c r="F332">
        <f>IF(ISERROR(INDEX($B$4:$B$999,MATCH('CBB ESPN'!T331,'CBB Games'!$A$4:$A$999,0)))*1=1,"",INDEX('CBB Games'!$B$4:$B$999,MATCH('CBB ESPN'!T331,'CBB Games'!$A$4:$A$999,0)))</f>
        <v>0</v>
      </c>
      <c r="G332" t="s">
        <v>62</v>
      </c>
      <c r="H332">
        <f>IF(ISERROR(INDEX($C$4:$C$999,MATCH('CBB ESPN'!S331,'CBB Games'!$A$4:$A$999,0)))*1=1,"",INDEX('CBB Games'!$C$4:$C$999,MATCH('CBB ESPN'!S331,'CBB Games'!$A$4:$A$999,0)))</f>
        <v>0</v>
      </c>
      <c r="I332">
        <f>IF(ISERROR(INDEX($C$4:$C$999,MATCH('CBB ESPN'!T331,'CBB Games'!$A$4:$A$999,0)))*1=1,"",INDEX('CBB Games'!$C$4:$C$999,MATCH('CBB ESPN'!T331,'CBB Games'!$A$4:$A$999,0)))</f>
        <v>0</v>
      </c>
      <c r="K332">
        <f>IF('CBB ESPN'!$AA331="Flip",'CBB Games'!F332,'CBB Games'!E332)</f>
        <v>0</v>
      </c>
      <c r="L332">
        <f>IF('CBB ESPN'!$AA331="Flip",'CBB Games'!E332,'CBB Games'!F332)</f>
        <v>0</v>
      </c>
      <c r="N332">
        <f>IF('CBB ESPN'!$AA331="Flip",'CBB Games'!I332,'CBB Games'!H332)</f>
        <v>0</v>
      </c>
      <c r="O332">
        <f>IF('CBB ESPN'!$AA331="Flip",'CBB Games'!H332,'CBB Games'!I332)</f>
        <v>0</v>
      </c>
      <c r="Q332" t="str">
        <f t="shared" si="143"/>
        <v>0 v 0</v>
      </c>
      <c r="S332" t="str">
        <f t="shared" si="144"/>
        <v>0 v 0</v>
      </c>
      <c r="T332" s="13" t="s">
        <v>62</v>
      </c>
      <c r="V332" s="134" t="str">
        <f>IF(ISNUMBER(SEARCH('CBB Games'!$V$3,'CBB ESPN'!Y331)),"InPlay","")</f>
        <v/>
      </c>
      <c r="X332" s="135" t="str">
        <f>IF('CBB ESPN'!$Y331="Y",'CBB ESPN'!U331,"")</f>
        <v/>
      </c>
      <c r="Y332" s="137" t="str">
        <f>IF('CBB ESPN'!$Y331="Y",'CBB Games'!Q332,"")</f>
        <v/>
      </c>
      <c r="AA332" s="13" t="str">
        <f>IF('CBB ESPN'!$Y331="Y",'CBB Games'!S332,"")</f>
        <v/>
      </c>
    </row>
    <row r="333" spans="1:27">
      <c r="A333" t="str">
        <f>'CBB ESPN'!M333</f>
        <v>UNC Greensboro</v>
      </c>
      <c r="B333" t="s">
        <v>1300</v>
      </c>
      <c r="C333">
        <v>293</v>
      </c>
      <c r="E333">
        <f>IF(ISERROR(INDEX($B$4:$B$999,MATCH('CBB ESPN'!S332,'CBB Games'!$A$4:$A$999,0)))*1=1,"",INDEX('CBB Games'!$B$4:$B$999,MATCH('CBB ESPN'!S332,'CBB Games'!$A$4:$A$999,0)))</f>
        <v>0</v>
      </c>
      <c r="F333">
        <f>IF(ISERROR(INDEX($B$4:$B$999,MATCH('CBB ESPN'!T332,'CBB Games'!$A$4:$A$999,0)))*1=1,"",INDEX('CBB Games'!$B$4:$B$999,MATCH('CBB ESPN'!T332,'CBB Games'!$A$4:$A$999,0)))</f>
        <v>0</v>
      </c>
      <c r="G333" t="s">
        <v>62</v>
      </c>
      <c r="H333">
        <f>IF(ISERROR(INDEX($C$4:$C$999,MATCH('CBB ESPN'!S332,'CBB Games'!$A$4:$A$999,0)))*1=1,"",INDEX('CBB Games'!$C$4:$C$999,MATCH('CBB ESPN'!S332,'CBB Games'!$A$4:$A$999,0)))</f>
        <v>0</v>
      </c>
      <c r="I333">
        <f>IF(ISERROR(INDEX($C$4:$C$999,MATCH('CBB ESPN'!T332,'CBB Games'!$A$4:$A$999,0)))*1=1,"",INDEX('CBB Games'!$C$4:$C$999,MATCH('CBB ESPN'!T332,'CBB Games'!$A$4:$A$999,0)))</f>
        <v>0</v>
      </c>
      <c r="K333">
        <f>IF('CBB ESPN'!$AA332="Flip",'CBB Games'!F333,'CBB Games'!E333)</f>
        <v>0</v>
      </c>
      <c r="L333">
        <f>IF('CBB ESPN'!$AA332="Flip",'CBB Games'!E333,'CBB Games'!F333)</f>
        <v>0</v>
      </c>
      <c r="N333">
        <f>IF('CBB ESPN'!$AA332="Flip",'CBB Games'!I333,'CBB Games'!H333)</f>
        <v>0</v>
      </c>
      <c r="O333">
        <f>IF('CBB ESPN'!$AA332="Flip",'CBB Games'!H333,'CBB Games'!I333)</f>
        <v>0</v>
      </c>
      <c r="Q333" t="str">
        <f t="shared" si="143"/>
        <v>0 v 0</v>
      </c>
      <c r="S333" t="str">
        <f t="shared" si="144"/>
        <v>0 v 0</v>
      </c>
      <c r="T333" s="13" t="s">
        <v>62</v>
      </c>
      <c r="V333" s="134" t="str">
        <f>IF(ISNUMBER(SEARCH('CBB Games'!$V$3,'CBB ESPN'!Y332)),"InPlay","")</f>
        <v/>
      </c>
      <c r="X333" s="135" t="str">
        <f>IF('CBB ESPN'!$Y332="Y",'CBB ESPN'!U332,"")</f>
        <v/>
      </c>
      <c r="Y333" s="137" t="str">
        <f>IF('CBB ESPN'!$Y332="Y",'CBB Games'!Q333,"")</f>
        <v/>
      </c>
      <c r="AA333" s="13" t="str">
        <f>IF('CBB ESPN'!$Y332="Y",'CBB Games'!S333,"")</f>
        <v/>
      </c>
    </row>
    <row r="334" spans="1:27">
      <c r="A334" t="str">
        <f>'CBB ESPN'!M334</f>
        <v>UNC Wilmington</v>
      </c>
      <c r="B334" t="s">
        <v>1301</v>
      </c>
      <c r="C334">
        <v>301</v>
      </c>
      <c r="E334">
        <f>IF(ISERROR(INDEX($B$4:$B$999,MATCH('CBB ESPN'!S333,'CBB Games'!$A$4:$A$999,0)))*1=1,"",INDEX('CBB Games'!$B$4:$B$999,MATCH('CBB ESPN'!S333,'CBB Games'!$A$4:$A$999,0)))</f>
        <v>0</v>
      </c>
      <c r="F334">
        <f>IF(ISERROR(INDEX($B$4:$B$999,MATCH('CBB ESPN'!T333,'CBB Games'!$A$4:$A$999,0)))*1=1,"",INDEX('CBB Games'!$B$4:$B$999,MATCH('CBB ESPN'!T333,'CBB Games'!$A$4:$A$999,0)))</f>
        <v>0</v>
      </c>
      <c r="G334" t="s">
        <v>62</v>
      </c>
      <c r="H334">
        <f>IF(ISERROR(INDEX($C$4:$C$999,MATCH('CBB ESPN'!S333,'CBB Games'!$A$4:$A$999,0)))*1=1,"",INDEX('CBB Games'!$C$4:$C$999,MATCH('CBB ESPN'!S333,'CBB Games'!$A$4:$A$999,0)))</f>
        <v>0</v>
      </c>
      <c r="I334">
        <f>IF(ISERROR(INDEX($C$4:$C$999,MATCH('CBB ESPN'!T333,'CBB Games'!$A$4:$A$999,0)))*1=1,"",INDEX('CBB Games'!$C$4:$C$999,MATCH('CBB ESPN'!T333,'CBB Games'!$A$4:$A$999,0)))</f>
        <v>0</v>
      </c>
      <c r="K334">
        <f>IF('CBB ESPN'!$AA333="Flip",'CBB Games'!F334,'CBB Games'!E334)</f>
        <v>0</v>
      </c>
      <c r="L334">
        <f>IF('CBB ESPN'!$AA333="Flip",'CBB Games'!E334,'CBB Games'!F334)</f>
        <v>0</v>
      </c>
      <c r="N334">
        <f>IF('CBB ESPN'!$AA333="Flip",'CBB Games'!I334,'CBB Games'!H334)</f>
        <v>0</v>
      </c>
      <c r="O334">
        <f>IF('CBB ESPN'!$AA333="Flip",'CBB Games'!H334,'CBB Games'!I334)</f>
        <v>0</v>
      </c>
      <c r="Q334" t="str">
        <f t="shared" si="143"/>
        <v>0 v 0</v>
      </c>
      <c r="S334" t="str">
        <f t="shared" si="144"/>
        <v>0 v 0</v>
      </c>
      <c r="T334" s="13" t="s">
        <v>62</v>
      </c>
      <c r="V334" s="134" t="str">
        <f>IF(ISNUMBER(SEARCH('CBB Games'!$V$3,'CBB ESPN'!Y333)),"InPlay","")</f>
        <v/>
      </c>
      <c r="X334" s="135" t="str">
        <f>IF('CBB ESPN'!$Y333="Y",'CBB ESPN'!U333,"")</f>
        <v/>
      </c>
      <c r="Y334" s="137" t="str">
        <f>IF('CBB ESPN'!$Y333="Y",'CBB Games'!Q334,"")</f>
        <v/>
      </c>
      <c r="AA334" s="13" t="str">
        <f>IF('CBB ESPN'!$Y333="Y",'CBB Games'!S334,"")</f>
        <v/>
      </c>
    </row>
    <row r="335" spans="1:27">
      <c r="A335" t="str">
        <f>'CBB ESPN'!M335</f>
        <v>UNLV</v>
      </c>
      <c r="B335" t="s">
        <v>290</v>
      </c>
      <c r="C335">
        <v>460</v>
      </c>
      <c r="E335">
        <f>IF(ISERROR(INDEX($B$4:$B$999,MATCH('CBB ESPN'!S334,'CBB Games'!$A$4:$A$999,0)))*1=1,"",INDEX('CBB Games'!$B$4:$B$999,MATCH('CBB ESPN'!S334,'CBB Games'!$A$4:$A$999,0)))</f>
        <v>0</v>
      </c>
      <c r="F335">
        <f>IF(ISERROR(INDEX($B$4:$B$999,MATCH('CBB ESPN'!T334,'CBB Games'!$A$4:$A$999,0)))*1=1,"",INDEX('CBB Games'!$B$4:$B$999,MATCH('CBB ESPN'!T334,'CBB Games'!$A$4:$A$999,0)))</f>
        <v>0</v>
      </c>
      <c r="G335" t="s">
        <v>62</v>
      </c>
      <c r="H335">
        <f>IF(ISERROR(INDEX($C$4:$C$999,MATCH('CBB ESPN'!S334,'CBB Games'!$A$4:$A$999,0)))*1=1,"",INDEX('CBB Games'!$C$4:$C$999,MATCH('CBB ESPN'!S334,'CBB Games'!$A$4:$A$999,0)))</f>
        <v>0</v>
      </c>
      <c r="I335">
        <f>IF(ISERROR(INDEX($C$4:$C$999,MATCH('CBB ESPN'!T334,'CBB Games'!$A$4:$A$999,0)))*1=1,"",INDEX('CBB Games'!$C$4:$C$999,MATCH('CBB ESPN'!T334,'CBB Games'!$A$4:$A$999,0)))</f>
        <v>0</v>
      </c>
      <c r="K335">
        <f>IF('CBB ESPN'!$AA334="Flip",'CBB Games'!F335,'CBB Games'!E335)</f>
        <v>0</v>
      </c>
      <c r="L335">
        <f>IF('CBB ESPN'!$AA334="Flip",'CBB Games'!E335,'CBB Games'!F335)</f>
        <v>0</v>
      </c>
      <c r="N335">
        <f>IF('CBB ESPN'!$AA334="Flip",'CBB Games'!I335,'CBB Games'!H335)</f>
        <v>0</v>
      </c>
      <c r="O335">
        <f>IF('CBB ESPN'!$AA334="Flip",'CBB Games'!H335,'CBB Games'!I335)</f>
        <v>0</v>
      </c>
      <c r="Q335" t="str">
        <f t="shared" si="143"/>
        <v>0 v 0</v>
      </c>
      <c r="S335" t="str">
        <f t="shared" si="144"/>
        <v>0 v 0</v>
      </c>
      <c r="T335" s="13" t="s">
        <v>62</v>
      </c>
      <c r="V335" s="134" t="str">
        <f>IF(ISNUMBER(SEARCH('CBB Games'!$V$3,'CBB ESPN'!Y334)),"InPlay","")</f>
        <v/>
      </c>
      <c r="X335" s="135" t="str">
        <f>IF('CBB ESPN'!$Y334="Y",'CBB ESPN'!U334,"")</f>
        <v/>
      </c>
      <c r="Y335" s="137" t="str">
        <f>IF('CBB ESPN'!$Y334="Y",'CBB Games'!Q335,"")</f>
        <v/>
      </c>
      <c r="AA335" s="13" t="str">
        <f>IF('CBB ESPN'!$Y334="Y",'CBB Games'!S335,"")</f>
        <v/>
      </c>
    </row>
    <row r="336" spans="1:27">
      <c r="A336" t="str">
        <f>'CBB ESPN'!M336</f>
        <v>USC</v>
      </c>
      <c r="B336" t="s">
        <v>52</v>
      </c>
      <c r="C336">
        <v>400</v>
      </c>
      <c r="E336">
        <f>IF(ISERROR(INDEX($B$4:$B$999,MATCH('CBB ESPN'!S335,'CBB Games'!$A$4:$A$999,0)))*1=1,"",INDEX('CBB Games'!$B$4:$B$999,MATCH('CBB ESPN'!S335,'CBB Games'!$A$4:$A$999,0)))</f>
        <v>0</v>
      </c>
      <c r="F336">
        <f>IF(ISERROR(INDEX($B$4:$B$999,MATCH('CBB ESPN'!T335,'CBB Games'!$A$4:$A$999,0)))*1=1,"",INDEX('CBB Games'!$B$4:$B$999,MATCH('CBB ESPN'!T335,'CBB Games'!$A$4:$A$999,0)))</f>
        <v>0</v>
      </c>
      <c r="G336" t="s">
        <v>62</v>
      </c>
      <c r="H336">
        <f>IF(ISERROR(INDEX($C$4:$C$999,MATCH('CBB ESPN'!S335,'CBB Games'!$A$4:$A$999,0)))*1=1,"",INDEX('CBB Games'!$C$4:$C$999,MATCH('CBB ESPN'!S335,'CBB Games'!$A$4:$A$999,0)))</f>
        <v>0</v>
      </c>
      <c r="I336">
        <f>IF(ISERROR(INDEX($C$4:$C$999,MATCH('CBB ESPN'!T335,'CBB Games'!$A$4:$A$999,0)))*1=1,"",INDEX('CBB Games'!$C$4:$C$999,MATCH('CBB ESPN'!T335,'CBB Games'!$A$4:$A$999,0)))</f>
        <v>0</v>
      </c>
      <c r="K336">
        <f>IF('CBB ESPN'!$AA335="Flip",'CBB Games'!F336,'CBB Games'!E336)</f>
        <v>0</v>
      </c>
      <c r="L336">
        <f>IF('CBB ESPN'!$AA335="Flip",'CBB Games'!E336,'CBB Games'!F336)</f>
        <v>0</v>
      </c>
      <c r="N336">
        <f>IF('CBB ESPN'!$AA335="Flip",'CBB Games'!I336,'CBB Games'!H336)</f>
        <v>0</v>
      </c>
      <c r="O336">
        <f>IF('CBB ESPN'!$AA335="Flip",'CBB Games'!H336,'CBB Games'!I336)</f>
        <v>0</v>
      </c>
      <c r="Q336" t="str">
        <f t="shared" si="143"/>
        <v>0 v 0</v>
      </c>
      <c r="S336" t="str">
        <f t="shared" si="144"/>
        <v>0 v 0</v>
      </c>
      <c r="T336" s="13" t="s">
        <v>62</v>
      </c>
      <c r="V336" s="134" t="str">
        <f>IF(ISNUMBER(SEARCH('CBB Games'!$V$3,'CBB ESPN'!Y335)),"InPlay","")</f>
        <v/>
      </c>
      <c r="X336" s="135" t="str">
        <f>IF('CBB ESPN'!$Y335="Y",'CBB ESPN'!U335,"")</f>
        <v/>
      </c>
      <c r="Y336" s="137" t="str">
        <f>IF('CBB ESPN'!$Y335="Y",'CBB Games'!Q336,"")</f>
        <v/>
      </c>
      <c r="AA336" s="13" t="str">
        <f>IF('CBB ESPN'!$Y335="Y",'CBB Games'!S336,"")</f>
        <v/>
      </c>
    </row>
    <row r="337" spans="1:27">
      <c r="A337" t="str">
        <f>'CBB ESPN'!M337</f>
        <v>UT Rio Grande Valley</v>
      </c>
      <c r="B337" t="s">
        <v>692</v>
      </c>
      <c r="C337">
        <v>589</v>
      </c>
      <c r="E337">
        <f>IF(ISERROR(INDEX($B$4:$B$999,MATCH('CBB ESPN'!S336,'CBB Games'!$A$4:$A$999,0)))*1=1,"",INDEX('CBB Games'!$B$4:$B$999,MATCH('CBB ESPN'!S336,'CBB Games'!$A$4:$A$999,0)))</f>
        <v>0</v>
      </c>
      <c r="F337">
        <f>IF(ISERROR(INDEX($B$4:$B$999,MATCH('CBB ESPN'!T336,'CBB Games'!$A$4:$A$999,0)))*1=1,"",INDEX('CBB Games'!$B$4:$B$999,MATCH('CBB ESPN'!T336,'CBB Games'!$A$4:$A$999,0)))</f>
        <v>0</v>
      </c>
      <c r="G337" t="s">
        <v>62</v>
      </c>
      <c r="H337">
        <f>IF(ISERROR(INDEX($C$4:$C$999,MATCH('CBB ESPN'!S336,'CBB Games'!$A$4:$A$999,0)))*1=1,"",INDEX('CBB Games'!$C$4:$C$999,MATCH('CBB ESPN'!S336,'CBB Games'!$A$4:$A$999,0)))</f>
        <v>0</v>
      </c>
      <c r="I337">
        <f>IF(ISERROR(INDEX($C$4:$C$999,MATCH('CBB ESPN'!T336,'CBB Games'!$A$4:$A$999,0)))*1=1,"",INDEX('CBB Games'!$C$4:$C$999,MATCH('CBB ESPN'!T336,'CBB Games'!$A$4:$A$999,0)))</f>
        <v>0</v>
      </c>
      <c r="K337">
        <f>IF('CBB ESPN'!$AA336="Flip",'CBB Games'!F337,'CBB Games'!E337)</f>
        <v>0</v>
      </c>
      <c r="L337">
        <f>IF('CBB ESPN'!$AA336="Flip",'CBB Games'!E337,'CBB Games'!F337)</f>
        <v>0</v>
      </c>
      <c r="N337">
        <f>IF('CBB ESPN'!$AA336="Flip",'CBB Games'!I337,'CBB Games'!H337)</f>
        <v>0</v>
      </c>
      <c r="O337">
        <f>IF('CBB ESPN'!$AA336="Flip",'CBB Games'!H337,'CBB Games'!I337)</f>
        <v>0</v>
      </c>
      <c r="Q337" t="str">
        <f t="shared" si="143"/>
        <v>0 v 0</v>
      </c>
      <c r="S337" t="str">
        <f t="shared" si="144"/>
        <v>0 v 0</v>
      </c>
      <c r="T337" s="13" t="s">
        <v>62</v>
      </c>
      <c r="V337" s="134" t="str">
        <f>IF(ISNUMBER(SEARCH('CBB Games'!$V$3,'CBB ESPN'!Y336)),"InPlay","")</f>
        <v/>
      </c>
      <c r="X337" s="135" t="str">
        <f>IF('CBB ESPN'!$Y336="Y",'CBB ESPN'!U336,"")</f>
        <v/>
      </c>
      <c r="Y337" s="137" t="str">
        <f>IF('CBB ESPN'!$Y336="Y",'CBB Games'!Q337,"")</f>
        <v/>
      </c>
      <c r="AA337" s="13" t="str">
        <f>IF('CBB ESPN'!$Y336="Y",'CBB Games'!S337,"")</f>
        <v/>
      </c>
    </row>
    <row r="338" spans="1:27">
      <c r="A338" t="str">
        <f>'CBB ESPN'!M338</f>
        <v>Utah</v>
      </c>
      <c r="B338" t="s">
        <v>319</v>
      </c>
      <c r="C338">
        <v>457</v>
      </c>
      <c r="E338">
        <f>IF(ISERROR(INDEX($B$4:$B$999,MATCH('CBB ESPN'!S337,'CBB Games'!$A$4:$A$999,0)))*1=1,"",INDEX('CBB Games'!$B$4:$B$999,MATCH('CBB ESPN'!S337,'CBB Games'!$A$4:$A$999,0)))</f>
        <v>0</v>
      </c>
      <c r="F338">
        <f>IF(ISERROR(INDEX($B$4:$B$999,MATCH('CBB ESPN'!T337,'CBB Games'!$A$4:$A$999,0)))*1=1,"",INDEX('CBB Games'!$B$4:$B$999,MATCH('CBB ESPN'!T337,'CBB Games'!$A$4:$A$999,0)))</f>
        <v>0</v>
      </c>
      <c r="G338" t="s">
        <v>62</v>
      </c>
      <c r="H338">
        <f>IF(ISERROR(INDEX($C$4:$C$999,MATCH('CBB ESPN'!S337,'CBB Games'!$A$4:$A$999,0)))*1=1,"",INDEX('CBB Games'!$C$4:$C$999,MATCH('CBB ESPN'!S337,'CBB Games'!$A$4:$A$999,0)))</f>
        <v>0</v>
      </c>
      <c r="I338">
        <f>IF(ISERROR(INDEX($C$4:$C$999,MATCH('CBB ESPN'!T337,'CBB Games'!$A$4:$A$999,0)))*1=1,"",INDEX('CBB Games'!$C$4:$C$999,MATCH('CBB ESPN'!T337,'CBB Games'!$A$4:$A$999,0)))</f>
        <v>0</v>
      </c>
      <c r="K338">
        <f>IF('CBB ESPN'!$AA337="Flip",'CBB Games'!F338,'CBB Games'!E338)</f>
        <v>0</v>
      </c>
      <c r="L338">
        <f>IF('CBB ESPN'!$AA337="Flip",'CBB Games'!E338,'CBB Games'!F338)</f>
        <v>0</v>
      </c>
      <c r="N338">
        <f>IF('CBB ESPN'!$AA337="Flip",'CBB Games'!I338,'CBB Games'!H338)</f>
        <v>0</v>
      </c>
      <c r="O338">
        <f>IF('CBB ESPN'!$AA337="Flip",'CBB Games'!H338,'CBB Games'!I338)</f>
        <v>0</v>
      </c>
      <c r="Q338" t="str">
        <f t="shared" si="143"/>
        <v>0 v 0</v>
      </c>
      <c r="S338" t="str">
        <f t="shared" si="144"/>
        <v>0 v 0</v>
      </c>
      <c r="T338" s="13" t="s">
        <v>62</v>
      </c>
      <c r="V338" s="134" t="str">
        <f>IF(ISNUMBER(SEARCH('CBB Games'!$V$3,'CBB ESPN'!Y337)),"InPlay","")</f>
        <v/>
      </c>
      <c r="X338" s="135" t="str">
        <f>IF('CBB ESPN'!$Y337="Y",'CBB ESPN'!U337,"")</f>
        <v/>
      </c>
      <c r="Y338" s="137" t="str">
        <f>IF('CBB ESPN'!$Y337="Y",'CBB Games'!Q338,"")</f>
        <v/>
      </c>
      <c r="AA338" s="13" t="str">
        <f>IF('CBB ESPN'!$Y337="Y",'CBB Games'!S338,"")</f>
        <v/>
      </c>
    </row>
    <row r="339" spans="1:27">
      <c r="A339" t="str">
        <f>'CBB ESPN'!M339</f>
        <v>Utah State</v>
      </c>
      <c r="B339" t="s">
        <v>418</v>
      </c>
      <c r="C339">
        <v>458</v>
      </c>
      <c r="E339">
        <f>IF(ISERROR(INDEX($B$4:$B$999,MATCH('CBB ESPN'!S338,'CBB Games'!$A$4:$A$999,0)))*1=1,"",INDEX('CBB Games'!$B$4:$B$999,MATCH('CBB ESPN'!S338,'CBB Games'!$A$4:$A$999,0)))</f>
        <v>0</v>
      </c>
      <c r="F339">
        <f>IF(ISERROR(INDEX($B$4:$B$999,MATCH('CBB ESPN'!T338,'CBB Games'!$A$4:$A$999,0)))*1=1,"",INDEX('CBB Games'!$B$4:$B$999,MATCH('CBB ESPN'!T338,'CBB Games'!$A$4:$A$999,0)))</f>
        <v>0</v>
      </c>
      <c r="G339" t="s">
        <v>62</v>
      </c>
      <c r="H339">
        <f>IF(ISERROR(INDEX($C$4:$C$999,MATCH('CBB ESPN'!S338,'CBB Games'!$A$4:$A$999,0)))*1=1,"",INDEX('CBB Games'!$C$4:$C$999,MATCH('CBB ESPN'!S338,'CBB Games'!$A$4:$A$999,0)))</f>
        <v>0</v>
      </c>
      <c r="I339">
        <f>IF(ISERROR(INDEX($C$4:$C$999,MATCH('CBB ESPN'!T338,'CBB Games'!$A$4:$A$999,0)))*1=1,"",INDEX('CBB Games'!$C$4:$C$999,MATCH('CBB ESPN'!T338,'CBB Games'!$A$4:$A$999,0)))</f>
        <v>0</v>
      </c>
      <c r="K339">
        <f>IF('CBB ESPN'!$AA338="Flip",'CBB Games'!F339,'CBB Games'!E339)</f>
        <v>0</v>
      </c>
      <c r="L339">
        <f>IF('CBB ESPN'!$AA338="Flip",'CBB Games'!E339,'CBB Games'!F339)</f>
        <v>0</v>
      </c>
      <c r="N339">
        <f>IF('CBB ESPN'!$AA338="Flip",'CBB Games'!I339,'CBB Games'!H339)</f>
        <v>0</v>
      </c>
      <c r="O339">
        <f>IF('CBB ESPN'!$AA338="Flip",'CBB Games'!H339,'CBB Games'!I339)</f>
        <v>0</v>
      </c>
      <c r="Q339" t="str">
        <f t="shared" si="143"/>
        <v>0 v 0</v>
      </c>
      <c r="S339" t="str">
        <f t="shared" si="144"/>
        <v>0 v 0</v>
      </c>
      <c r="T339" s="13" t="s">
        <v>62</v>
      </c>
      <c r="V339" s="134" t="str">
        <f>IF(ISNUMBER(SEARCH('CBB Games'!$V$3,'CBB ESPN'!Y338)),"InPlay","")</f>
        <v/>
      </c>
      <c r="X339" s="135" t="str">
        <f>IF('CBB ESPN'!$Y338="Y",'CBB ESPN'!U338,"")</f>
        <v/>
      </c>
      <c r="Y339" s="137" t="str">
        <f>IF('CBB ESPN'!$Y338="Y",'CBB Games'!Q339,"")</f>
        <v/>
      </c>
      <c r="AA339" s="13" t="str">
        <f>IF('CBB ESPN'!$Y338="Y",'CBB Games'!S339,"")</f>
        <v/>
      </c>
    </row>
    <row r="340" spans="1:27">
      <c r="A340" t="str">
        <f>'CBB ESPN'!M340</f>
        <v>Utah Valley</v>
      </c>
      <c r="B340" t="s">
        <v>1302</v>
      </c>
      <c r="C340">
        <v>464</v>
      </c>
      <c r="E340">
        <f>IF(ISERROR(INDEX($B$4:$B$999,MATCH('CBB ESPN'!S339,'CBB Games'!$A$4:$A$999,0)))*1=1,"",INDEX('CBB Games'!$B$4:$B$999,MATCH('CBB ESPN'!S339,'CBB Games'!$A$4:$A$999,0)))</f>
        <v>0</v>
      </c>
      <c r="F340">
        <f>IF(ISERROR(INDEX($B$4:$B$999,MATCH('CBB ESPN'!T339,'CBB Games'!$A$4:$A$999,0)))*1=1,"",INDEX('CBB Games'!$B$4:$B$999,MATCH('CBB ESPN'!T339,'CBB Games'!$A$4:$A$999,0)))</f>
        <v>0</v>
      </c>
      <c r="G340" t="s">
        <v>62</v>
      </c>
      <c r="H340">
        <f>IF(ISERROR(INDEX($C$4:$C$999,MATCH('CBB ESPN'!S339,'CBB Games'!$A$4:$A$999,0)))*1=1,"",INDEX('CBB Games'!$C$4:$C$999,MATCH('CBB ESPN'!S339,'CBB Games'!$A$4:$A$999,0)))</f>
        <v>0</v>
      </c>
      <c r="I340">
        <f>IF(ISERROR(INDEX($C$4:$C$999,MATCH('CBB ESPN'!T339,'CBB Games'!$A$4:$A$999,0)))*1=1,"",INDEX('CBB Games'!$C$4:$C$999,MATCH('CBB ESPN'!T339,'CBB Games'!$A$4:$A$999,0)))</f>
        <v>0</v>
      </c>
      <c r="K340">
        <f>IF('CBB ESPN'!$AA339="Flip",'CBB Games'!F340,'CBB Games'!E340)</f>
        <v>0</v>
      </c>
      <c r="L340">
        <f>IF('CBB ESPN'!$AA339="Flip",'CBB Games'!E340,'CBB Games'!F340)</f>
        <v>0</v>
      </c>
      <c r="N340">
        <f>IF('CBB ESPN'!$AA339="Flip",'CBB Games'!I340,'CBB Games'!H340)</f>
        <v>0</v>
      </c>
      <c r="O340">
        <f>IF('CBB ESPN'!$AA339="Flip",'CBB Games'!H340,'CBB Games'!I340)</f>
        <v>0</v>
      </c>
      <c r="Q340" t="str">
        <f t="shared" si="143"/>
        <v>0 v 0</v>
      </c>
      <c r="S340" t="str">
        <f t="shared" si="144"/>
        <v>0 v 0</v>
      </c>
      <c r="T340" s="13" t="s">
        <v>62</v>
      </c>
      <c r="V340" s="134" t="str">
        <f>IF(ISNUMBER(SEARCH('CBB Games'!$V$3,'CBB ESPN'!Y339)),"InPlay","")</f>
        <v/>
      </c>
      <c r="X340" s="135" t="str">
        <f>IF('CBB ESPN'!$Y339="Y",'CBB ESPN'!U339,"")</f>
        <v/>
      </c>
      <c r="Y340" s="137" t="str">
        <f>IF('CBB ESPN'!$Y339="Y",'CBB Games'!Q340,"")</f>
        <v/>
      </c>
      <c r="AA340" s="13" t="str">
        <f>IF('CBB ESPN'!$Y339="Y",'CBB Games'!S340,"")</f>
        <v/>
      </c>
    </row>
    <row r="341" spans="1:27">
      <c r="A341" t="str">
        <f>'CBB ESPN'!M341</f>
        <v>UTEP</v>
      </c>
      <c r="B341" t="s">
        <v>313</v>
      </c>
      <c r="C341">
        <v>461</v>
      </c>
      <c r="E341">
        <f>IF(ISERROR(INDEX($B$4:$B$999,MATCH('CBB ESPN'!S340,'CBB Games'!$A$4:$A$999,0)))*1=1,"",INDEX('CBB Games'!$B$4:$B$999,MATCH('CBB ESPN'!S340,'CBB Games'!$A$4:$A$999,0)))</f>
        <v>0</v>
      </c>
      <c r="F341">
        <f>IF(ISERROR(INDEX($B$4:$B$999,MATCH('CBB ESPN'!T340,'CBB Games'!$A$4:$A$999,0)))*1=1,"",INDEX('CBB Games'!$B$4:$B$999,MATCH('CBB ESPN'!T340,'CBB Games'!$A$4:$A$999,0)))</f>
        <v>0</v>
      </c>
      <c r="G341" t="s">
        <v>62</v>
      </c>
      <c r="H341">
        <f>IF(ISERROR(INDEX($C$4:$C$999,MATCH('CBB ESPN'!S340,'CBB Games'!$A$4:$A$999,0)))*1=1,"",INDEX('CBB Games'!$C$4:$C$999,MATCH('CBB ESPN'!S340,'CBB Games'!$A$4:$A$999,0)))</f>
        <v>0</v>
      </c>
      <c r="I341">
        <f>IF(ISERROR(INDEX($C$4:$C$999,MATCH('CBB ESPN'!T340,'CBB Games'!$A$4:$A$999,0)))*1=1,"",INDEX('CBB Games'!$C$4:$C$999,MATCH('CBB ESPN'!T340,'CBB Games'!$A$4:$A$999,0)))</f>
        <v>0</v>
      </c>
      <c r="K341">
        <f>IF('CBB ESPN'!$AA340="Flip",'CBB Games'!F341,'CBB Games'!E341)</f>
        <v>0</v>
      </c>
      <c r="L341">
        <f>IF('CBB ESPN'!$AA340="Flip",'CBB Games'!E341,'CBB Games'!F341)</f>
        <v>0</v>
      </c>
      <c r="N341">
        <f>IF('CBB ESPN'!$AA340="Flip",'CBB Games'!I341,'CBB Games'!H341)</f>
        <v>0</v>
      </c>
      <c r="O341">
        <f>IF('CBB ESPN'!$AA340="Flip",'CBB Games'!H341,'CBB Games'!I341)</f>
        <v>0</v>
      </c>
      <c r="Q341" t="str">
        <f t="shared" si="143"/>
        <v>0 v 0</v>
      </c>
      <c r="S341" t="str">
        <f t="shared" si="144"/>
        <v>0 v 0</v>
      </c>
      <c r="T341" s="13" t="s">
        <v>62</v>
      </c>
      <c r="V341" s="134" t="str">
        <f>IF(ISNUMBER(SEARCH('CBB Games'!$V$3,'CBB ESPN'!Y340)),"InPlay","")</f>
        <v/>
      </c>
      <c r="X341" s="135" t="str">
        <f>IF('CBB ESPN'!$Y340="Y",'CBB ESPN'!U340,"")</f>
        <v/>
      </c>
      <c r="Y341" s="137" t="str">
        <f>IF('CBB ESPN'!$Y340="Y",'CBB Games'!Q341,"")</f>
        <v/>
      </c>
      <c r="AA341" s="13" t="str">
        <f>IF('CBB ESPN'!$Y340="Y",'CBB Games'!S341,"")</f>
        <v/>
      </c>
    </row>
    <row r="342" spans="1:27">
      <c r="A342" t="str">
        <f>'CBB ESPN'!M342</f>
        <v>UTSA</v>
      </c>
      <c r="B342" t="s">
        <v>36</v>
      </c>
      <c r="C342">
        <v>439</v>
      </c>
      <c r="E342">
        <f>IF(ISERROR(INDEX($B$4:$B$999,MATCH('CBB ESPN'!S341,'CBB Games'!$A$4:$A$999,0)))*1=1,"",INDEX('CBB Games'!$B$4:$B$999,MATCH('CBB ESPN'!S341,'CBB Games'!$A$4:$A$999,0)))</f>
        <v>0</v>
      </c>
      <c r="F342">
        <f>IF(ISERROR(INDEX($B$4:$B$999,MATCH('CBB ESPN'!T341,'CBB Games'!$A$4:$A$999,0)))*1=1,"",INDEX('CBB Games'!$B$4:$B$999,MATCH('CBB ESPN'!T341,'CBB Games'!$A$4:$A$999,0)))</f>
        <v>0</v>
      </c>
      <c r="G342" t="s">
        <v>62</v>
      </c>
      <c r="H342">
        <f>IF(ISERROR(INDEX($C$4:$C$999,MATCH('CBB ESPN'!S341,'CBB Games'!$A$4:$A$999,0)))*1=1,"",INDEX('CBB Games'!$C$4:$C$999,MATCH('CBB ESPN'!S341,'CBB Games'!$A$4:$A$999,0)))</f>
        <v>0</v>
      </c>
      <c r="I342">
        <f>IF(ISERROR(INDEX($C$4:$C$999,MATCH('CBB ESPN'!T341,'CBB Games'!$A$4:$A$999,0)))*1=1,"",INDEX('CBB Games'!$C$4:$C$999,MATCH('CBB ESPN'!T341,'CBB Games'!$A$4:$A$999,0)))</f>
        <v>0</v>
      </c>
      <c r="K342">
        <f>IF('CBB ESPN'!$AA341="Flip",'CBB Games'!F342,'CBB Games'!E342)</f>
        <v>0</v>
      </c>
      <c r="L342">
        <f>IF('CBB ESPN'!$AA341="Flip",'CBB Games'!E342,'CBB Games'!F342)</f>
        <v>0</v>
      </c>
      <c r="N342">
        <f>IF('CBB ESPN'!$AA341="Flip",'CBB Games'!I342,'CBB Games'!H342)</f>
        <v>0</v>
      </c>
      <c r="O342">
        <f>IF('CBB ESPN'!$AA341="Flip",'CBB Games'!H342,'CBB Games'!I342)</f>
        <v>0</v>
      </c>
      <c r="Q342" t="str">
        <f t="shared" si="143"/>
        <v>0 v 0</v>
      </c>
      <c r="S342" t="str">
        <f t="shared" si="144"/>
        <v>0 v 0</v>
      </c>
      <c r="T342" s="13" t="s">
        <v>62</v>
      </c>
      <c r="V342" s="134" t="str">
        <f>IF(ISNUMBER(SEARCH('CBB Games'!$V$3,'CBB ESPN'!Y341)),"InPlay","")</f>
        <v/>
      </c>
      <c r="X342" s="135" t="str">
        <f>IF('CBB ESPN'!$Y341="Y",'CBB ESPN'!U341,"")</f>
        <v/>
      </c>
      <c r="Y342" s="137" t="str">
        <f>IF('CBB ESPN'!$Y341="Y",'CBB Games'!Q342,"")</f>
        <v/>
      </c>
      <c r="AA342" s="13" t="str">
        <f>IF('CBB ESPN'!$Y341="Y",'CBB Games'!S342,"")</f>
        <v/>
      </c>
    </row>
    <row r="343" spans="1:27">
      <c r="A343" t="str">
        <f>'CBB ESPN'!M343</f>
        <v>VCU</v>
      </c>
      <c r="B343" t="s">
        <v>1033</v>
      </c>
      <c r="C343">
        <v>473</v>
      </c>
      <c r="E343">
        <f>IF(ISERROR(INDEX($B$4:$B$999,MATCH('CBB ESPN'!S342,'CBB Games'!$A$4:$A$999,0)))*1=1,"",INDEX('CBB Games'!$B$4:$B$999,MATCH('CBB ESPN'!S342,'CBB Games'!$A$4:$A$999,0)))</f>
        <v>0</v>
      </c>
      <c r="F343">
        <f>IF(ISERROR(INDEX($B$4:$B$999,MATCH('CBB ESPN'!T342,'CBB Games'!$A$4:$A$999,0)))*1=1,"",INDEX('CBB Games'!$B$4:$B$999,MATCH('CBB ESPN'!T342,'CBB Games'!$A$4:$A$999,0)))</f>
        <v>0</v>
      </c>
      <c r="G343" t="s">
        <v>62</v>
      </c>
      <c r="H343">
        <f>IF(ISERROR(INDEX($C$4:$C$999,MATCH('CBB ESPN'!S342,'CBB Games'!$A$4:$A$999,0)))*1=1,"",INDEX('CBB Games'!$C$4:$C$999,MATCH('CBB ESPN'!S342,'CBB Games'!$A$4:$A$999,0)))</f>
        <v>0</v>
      </c>
      <c r="I343">
        <f>IF(ISERROR(INDEX($C$4:$C$999,MATCH('CBB ESPN'!T342,'CBB Games'!$A$4:$A$999,0)))*1=1,"",INDEX('CBB Games'!$C$4:$C$999,MATCH('CBB ESPN'!T342,'CBB Games'!$A$4:$A$999,0)))</f>
        <v>0</v>
      </c>
      <c r="K343">
        <f>IF('CBB ESPN'!$AA342="Flip",'CBB Games'!F343,'CBB Games'!E343)</f>
        <v>0</v>
      </c>
      <c r="L343">
        <f>IF('CBB ESPN'!$AA342="Flip",'CBB Games'!E343,'CBB Games'!F343)</f>
        <v>0</v>
      </c>
      <c r="N343">
        <f>IF('CBB ESPN'!$AA342="Flip",'CBB Games'!I343,'CBB Games'!H343)</f>
        <v>0</v>
      </c>
      <c r="O343">
        <f>IF('CBB ESPN'!$AA342="Flip",'CBB Games'!H343,'CBB Games'!I343)</f>
        <v>0</v>
      </c>
      <c r="Q343" t="str">
        <f t="shared" si="143"/>
        <v>0 v 0</v>
      </c>
      <c r="S343" t="str">
        <f t="shared" si="144"/>
        <v>0 v 0</v>
      </c>
      <c r="T343" s="13" t="s">
        <v>62</v>
      </c>
      <c r="V343" s="134" t="str">
        <f>IF(ISNUMBER(SEARCH('CBB Games'!$V$3,'CBB ESPN'!Y342)),"InPlay","")</f>
        <v/>
      </c>
      <c r="X343" s="135" t="str">
        <f>IF('CBB ESPN'!$Y342="Y",'CBB ESPN'!U342,"")</f>
        <v/>
      </c>
      <c r="Y343" s="137" t="str">
        <f>IF('CBB ESPN'!$Y342="Y",'CBB Games'!Q343,"")</f>
        <v/>
      </c>
      <c r="AA343" s="13" t="str">
        <f>IF('CBB ESPN'!$Y342="Y",'CBB Games'!S343,"")</f>
        <v/>
      </c>
    </row>
    <row r="344" spans="1:27">
      <c r="A344" t="str">
        <f>'CBB ESPN'!M344</f>
        <v>Valparaiso</v>
      </c>
      <c r="B344" t="s">
        <v>719</v>
      </c>
      <c r="C344">
        <v>475</v>
      </c>
      <c r="E344">
        <f>IF(ISERROR(INDEX($B$4:$B$999,MATCH('CBB ESPN'!S343,'CBB Games'!$A$4:$A$999,0)))*1=1,"",INDEX('CBB Games'!$B$4:$B$999,MATCH('CBB ESPN'!S343,'CBB Games'!$A$4:$A$999,0)))</f>
        <v>0</v>
      </c>
      <c r="F344">
        <f>IF(ISERROR(INDEX($B$4:$B$999,MATCH('CBB ESPN'!T343,'CBB Games'!$A$4:$A$999,0)))*1=1,"",INDEX('CBB Games'!$B$4:$B$999,MATCH('CBB ESPN'!T343,'CBB Games'!$A$4:$A$999,0)))</f>
        <v>0</v>
      </c>
      <c r="G344" t="s">
        <v>62</v>
      </c>
      <c r="H344">
        <f>IF(ISERROR(INDEX($C$4:$C$999,MATCH('CBB ESPN'!S343,'CBB Games'!$A$4:$A$999,0)))*1=1,"",INDEX('CBB Games'!$C$4:$C$999,MATCH('CBB ESPN'!S343,'CBB Games'!$A$4:$A$999,0)))</f>
        <v>0</v>
      </c>
      <c r="I344">
        <f>IF(ISERROR(INDEX($C$4:$C$999,MATCH('CBB ESPN'!T343,'CBB Games'!$A$4:$A$999,0)))*1=1,"",INDEX('CBB Games'!$C$4:$C$999,MATCH('CBB ESPN'!T343,'CBB Games'!$A$4:$A$999,0)))</f>
        <v>0</v>
      </c>
      <c r="K344">
        <f>IF('CBB ESPN'!$AA343="Flip",'CBB Games'!F344,'CBB Games'!E344)</f>
        <v>0</v>
      </c>
      <c r="L344">
        <f>IF('CBB ESPN'!$AA343="Flip",'CBB Games'!E344,'CBB Games'!F344)</f>
        <v>0</v>
      </c>
      <c r="N344">
        <f>IF('CBB ESPN'!$AA343="Flip",'CBB Games'!I344,'CBB Games'!H344)</f>
        <v>0</v>
      </c>
      <c r="O344">
        <f>IF('CBB ESPN'!$AA343="Flip",'CBB Games'!H344,'CBB Games'!I344)</f>
        <v>0</v>
      </c>
      <c r="Q344" t="str">
        <f t="shared" si="143"/>
        <v>0 v 0</v>
      </c>
      <c r="S344" t="str">
        <f t="shared" si="144"/>
        <v>0 v 0</v>
      </c>
      <c r="T344" s="13" t="s">
        <v>62</v>
      </c>
      <c r="V344" s="134" t="str">
        <f>IF(ISNUMBER(SEARCH('CBB Games'!$V$3,'CBB ESPN'!Y343)),"InPlay","")</f>
        <v/>
      </c>
      <c r="X344" s="135" t="str">
        <f>IF('CBB ESPN'!$Y343="Y",'CBB ESPN'!U343,"")</f>
        <v/>
      </c>
      <c r="Y344" s="137" t="str">
        <f>IF('CBB ESPN'!$Y343="Y",'CBB Games'!Q344,"")</f>
        <v/>
      </c>
      <c r="AA344" s="13" t="str">
        <f>IF('CBB ESPN'!$Y343="Y",'CBB Games'!S344,"")</f>
        <v/>
      </c>
    </row>
    <row r="345" spans="1:27">
      <c r="A345" t="str">
        <f>'CBB ESPN'!M345</f>
        <v>Vanderbilt</v>
      </c>
      <c r="B345" t="s">
        <v>320</v>
      </c>
      <c r="C345">
        <v>476</v>
      </c>
      <c r="E345">
        <f>IF(ISERROR(INDEX($B$4:$B$999,MATCH('CBB ESPN'!S344,'CBB Games'!$A$4:$A$999,0)))*1=1,"",INDEX('CBB Games'!$B$4:$B$999,MATCH('CBB ESPN'!S344,'CBB Games'!$A$4:$A$999,0)))</f>
        <v>0</v>
      </c>
      <c r="F345">
        <f>IF(ISERROR(INDEX($B$4:$B$999,MATCH('CBB ESPN'!T344,'CBB Games'!$A$4:$A$999,0)))*1=1,"",INDEX('CBB Games'!$B$4:$B$999,MATCH('CBB ESPN'!T344,'CBB Games'!$A$4:$A$999,0)))</f>
        <v>0</v>
      </c>
      <c r="G345" t="s">
        <v>62</v>
      </c>
      <c r="H345">
        <f>IF(ISERROR(INDEX($C$4:$C$999,MATCH('CBB ESPN'!S344,'CBB Games'!$A$4:$A$999,0)))*1=1,"",INDEX('CBB Games'!$C$4:$C$999,MATCH('CBB ESPN'!S344,'CBB Games'!$A$4:$A$999,0)))</f>
        <v>0</v>
      </c>
      <c r="I345">
        <f>IF(ISERROR(INDEX($C$4:$C$999,MATCH('CBB ESPN'!T344,'CBB Games'!$A$4:$A$999,0)))*1=1,"",INDEX('CBB Games'!$C$4:$C$999,MATCH('CBB ESPN'!T344,'CBB Games'!$A$4:$A$999,0)))</f>
        <v>0</v>
      </c>
      <c r="K345">
        <f>IF('CBB ESPN'!$AA344="Flip",'CBB Games'!F345,'CBB Games'!E345)</f>
        <v>0</v>
      </c>
      <c r="L345">
        <f>IF('CBB ESPN'!$AA344="Flip",'CBB Games'!E345,'CBB Games'!F345)</f>
        <v>0</v>
      </c>
      <c r="N345">
        <f>IF('CBB ESPN'!$AA344="Flip",'CBB Games'!I345,'CBB Games'!H345)</f>
        <v>0</v>
      </c>
      <c r="O345">
        <f>IF('CBB ESPN'!$AA344="Flip",'CBB Games'!H345,'CBB Games'!I345)</f>
        <v>0</v>
      </c>
      <c r="Q345" t="str">
        <f t="shared" si="143"/>
        <v>0 v 0</v>
      </c>
      <c r="S345" t="str">
        <f t="shared" si="144"/>
        <v>0 v 0</v>
      </c>
      <c r="T345" s="13" t="s">
        <v>62</v>
      </c>
      <c r="V345" s="134" t="str">
        <f>IF(ISNUMBER(SEARCH('CBB Games'!$V$3,'CBB ESPN'!Y344)),"InPlay","")</f>
        <v/>
      </c>
      <c r="X345" s="135" t="str">
        <f>IF('CBB ESPN'!$Y344="Y",'CBB ESPN'!U344,"")</f>
        <v/>
      </c>
      <c r="Y345" s="137" t="str">
        <f>IF('CBB ESPN'!$Y344="Y",'CBB Games'!Q345,"")</f>
        <v/>
      </c>
      <c r="AA345" s="13" t="str">
        <f>IF('CBB ESPN'!$Y344="Y",'CBB Games'!S345,"")</f>
        <v/>
      </c>
    </row>
    <row r="346" spans="1:27">
      <c r="A346" t="str">
        <f>'CBB ESPN'!M346</f>
        <v>Vermont</v>
      </c>
      <c r="B346" t="s">
        <v>845</v>
      </c>
      <c r="C346">
        <v>477</v>
      </c>
      <c r="E346">
        <f>IF(ISERROR(INDEX($B$4:$B$999,MATCH('CBB ESPN'!S345,'CBB Games'!$A$4:$A$999,0)))*1=1,"",INDEX('CBB Games'!$B$4:$B$999,MATCH('CBB ESPN'!S345,'CBB Games'!$A$4:$A$999,0)))</f>
        <v>0</v>
      </c>
      <c r="F346">
        <f>IF(ISERROR(INDEX($B$4:$B$999,MATCH('CBB ESPN'!T345,'CBB Games'!$A$4:$A$999,0)))*1=1,"",INDEX('CBB Games'!$B$4:$B$999,MATCH('CBB ESPN'!T345,'CBB Games'!$A$4:$A$999,0)))</f>
        <v>0</v>
      </c>
      <c r="G346" t="s">
        <v>62</v>
      </c>
      <c r="H346">
        <f>IF(ISERROR(INDEX($C$4:$C$999,MATCH('CBB ESPN'!S345,'CBB Games'!$A$4:$A$999,0)))*1=1,"",INDEX('CBB Games'!$C$4:$C$999,MATCH('CBB ESPN'!S345,'CBB Games'!$A$4:$A$999,0)))</f>
        <v>0</v>
      </c>
      <c r="I346">
        <f>IF(ISERROR(INDEX($C$4:$C$999,MATCH('CBB ESPN'!T345,'CBB Games'!$A$4:$A$999,0)))*1=1,"",INDEX('CBB Games'!$C$4:$C$999,MATCH('CBB ESPN'!T345,'CBB Games'!$A$4:$A$999,0)))</f>
        <v>0</v>
      </c>
      <c r="K346">
        <f>IF('CBB ESPN'!$AA345="Flip",'CBB Games'!F346,'CBB Games'!E346)</f>
        <v>0</v>
      </c>
      <c r="L346">
        <f>IF('CBB ESPN'!$AA345="Flip",'CBB Games'!E346,'CBB Games'!F346)</f>
        <v>0</v>
      </c>
      <c r="N346">
        <f>IF('CBB ESPN'!$AA345="Flip",'CBB Games'!I346,'CBB Games'!H346)</f>
        <v>0</v>
      </c>
      <c r="O346">
        <f>IF('CBB ESPN'!$AA345="Flip",'CBB Games'!H346,'CBB Games'!I346)</f>
        <v>0</v>
      </c>
      <c r="Q346" t="str">
        <f t="shared" si="143"/>
        <v>0 v 0</v>
      </c>
      <c r="S346" t="str">
        <f t="shared" si="144"/>
        <v>0 v 0</v>
      </c>
      <c r="T346" s="13" t="s">
        <v>62</v>
      </c>
      <c r="V346" s="134" t="str">
        <f>IF(ISNUMBER(SEARCH('CBB Games'!$V$3,'CBB ESPN'!Y345)),"InPlay","")</f>
        <v/>
      </c>
      <c r="X346" s="135" t="str">
        <f>IF('CBB ESPN'!$Y345="Y",'CBB ESPN'!U345,"")</f>
        <v/>
      </c>
      <c r="Y346" s="137" t="str">
        <f>IF('CBB ESPN'!$Y345="Y",'CBB Games'!Q346,"")</f>
        <v/>
      </c>
      <c r="AA346" s="13" t="str">
        <f>IF('CBB ESPN'!$Y345="Y",'CBB Games'!S346,"")</f>
        <v/>
      </c>
    </row>
    <row r="347" spans="1:27">
      <c r="A347" t="str">
        <f>'CBB ESPN'!M347</f>
        <v>Villanova</v>
      </c>
      <c r="B347" t="s">
        <v>570</v>
      </c>
      <c r="C347">
        <v>478</v>
      </c>
      <c r="E347">
        <f>IF(ISERROR(INDEX($B$4:$B$999,MATCH('CBB ESPN'!S346,'CBB Games'!$A$4:$A$999,0)))*1=1,"",INDEX('CBB Games'!$B$4:$B$999,MATCH('CBB ESPN'!S346,'CBB Games'!$A$4:$A$999,0)))</f>
        <v>0</v>
      </c>
      <c r="F347">
        <f>IF(ISERROR(INDEX($B$4:$B$999,MATCH('CBB ESPN'!T346,'CBB Games'!$A$4:$A$999,0)))*1=1,"",INDEX('CBB Games'!$B$4:$B$999,MATCH('CBB ESPN'!T346,'CBB Games'!$A$4:$A$999,0)))</f>
        <v>0</v>
      </c>
      <c r="G347" t="s">
        <v>62</v>
      </c>
      <c r="H347">
        <f>IF(ISERROR(INDEX($C$4:$C$999,MATCH('CBB ESPN'!S346,'CBB Games'!$A$4:$A$999,0)))*1=1,"",INDEX('CBB Games'!$C$4:$C$999,MATCH('CBB ESPN'!S346,'CBB Games'!$A$4:$A$999,0)))</f>
        <v>0</v>
      </c>
      <c r="I347">
        <f>IF(ISERROR(INDEX($C$4:$C$999,MATCH('CBB ESPN'!T346,'CBB Games'!$A$4:$A$999,0)))*1=1,"",INDEX('CBB Games'!$C$4:$C$999,MATCH('CBB ESPN'!T346,'CBB Games'!$A$4:$A$999,0)))</f>
        <v>0</v>
      </c>
      <c r="K347">
        <f>IF('CBB ESPN'!$AA346="Flip",'CBB Games'!F347,'CBB Games'!E347)</f>
        <v>0</v>
      </c>
      <c r="L347">
        <f>IF('CBB ESPN'!$AA346="Flip",'CBB Games'!E347,'CBB Games'!F347)</f>
        <v>0</v>
      </c>
      <c r="N347">
        <f>IF('CBB ESPN'!$AA346="Flip",'CBB Games'!I347,'CBB Games'!H347)</f>
        <v>0</v>
      </c>
      <c r="O347">
        <f>IF('CBB ESPN'!$AA346="Flip",'CBB Games'!H347,'CBB Games'!I347)</f>
        <v>0</v>
      </c>
      <c r="Q347" t="str">
        <f t="shared" si="143"/>
        <v>0 v 0</v>
      </c>
      <c r="S347" t="str">
        <f t="shared" si="144"/>
        <v>0 v 0</v>
      </c>
      <c r="T347" s="13" t="s">
        <v>62</v>
      </c>
      <c r="V347" s="134" t="str">
        <f>IF(ISNUMBER(SEARCH('CBB Games'!$V$3,'CBB ESPN'!Y346)),"InPlay","")</f>
        <v/>
      </c>
      <c r="X347" s="135" t="str">
        <f>IF('CBB ESPN'!$Y346="Y",'CBB ESPN'!U346,"")</f>
        <v/>
      </c>
      <c r="Y347" s="137" t="str">
        <f>IF('CBB ESPN'!$Y346="Y",'CBB Games'!Q347,"")</f>
        <v/>
      </c>
      <c r="AA347" s="13" t="str">
        <f>IF('CBB ESPN'!$Y346="Y",'CBB Games'!S347,"")</f>
        <v/>
      </c>
    </row>
    <row r="348" spans="1:27">
      <c r="A348" t="str">
        <f>'CBB ESPN'!M348</f>
        <v>Virginia</v>
      </c>
      <c r="B348" t="s">
        <v>321</v>
      </c>
      <c r="C348">
        <v>479</v>
      </c>
      <c r="E348">
        <f>IF(ISERROR(INDEX($B$4:$B$999,MATCH('CBB ESPN'!S347,'CBB Games'!$A$4:$A$999,0)))*1=1,"",INDEX('CBB Games'!$B$4:$B$999,MATCH('CBB ESPN'!S347,'CBB Games'!$A$4:$A$999,0)))</f>
        <v>0</v>
      </c>
      <c r="F348">
        <f>IF(ISERROR(INDEX($B$4:$B$999,MATCH('CBB ESPN'!T347,'CBB Games'!$A$4:$A$999,0)))*1=1,"",INDEX('CBB Games'!$B$4:$B$999,MATCH('CBB ESPN'!T347,'CBB Games'!$A$4:$A$999,0)))</f>
        <v>0</v>
      </c>
      <c r="G348" t="s">
        <v>62</v>
      </c>
      <c r="H348">
        <f>IF(ISERROR(INDEX($C$4:$C$999,MATCH('CBB ESPN'!S347,'CBB Games'!$A$4:$A$999,0)))*1=1,"",INDEX('CBB Games'!$C$4:$C$999,MATCH('CBB ESPN'!S347,'CBB Games'!$A$4:$A$999,0)))</f>
        <v>0</v>
      </c>
      <c r="I348">
        <f>IF(ISERROR(INDEX($C$4:$C$999,MATCH('CBB ESPN'!T347,'CBB Games'!$A$4:$A$999,0)))*1=1,"",INDEX('CBB Games'!$C$4:$C$999,MATCH('CBB ESPN'!T347,'CBB Games'!$A$4:$A$999,0)))</f>
        <v>0</v>
      </c>
      <c r="K348">
        <f>IF('CBB ESPN'!$AA347="Flip",'CBB Games'!F348,'CBB Games'!E348)</f>
        <v>0</v>
      </c>
      <c r="L348">
        <f>IF('CBB ESPN'!$AA347="Flip",'CBB Games'!E348,'CBB Games'!F348)</f>
        <v>0</v>
      </c>
      <c r="N348">
        <f>IF('CBB ESPN'!$AA347="Flip",'CBB Games'!I348,'CBB Games'!H348)</f>
        <v>0</v>
      </c>
      <c r="O348">
        <f>IF('CBB ESPN'!$AA347="Flip",'CBB Games'!H348,'CBB Games'!I348)</f>
        <v>0</v>
      </c>
      <c r="Q348" t="str">
        <f t="shared" si="143"/>
        <v>0 v 0</v>
      </c>
      <c r="S348" t="str">
        <f t="shared" si="144"/>
        <v>0 v 0</v>
      </c>
      <c r="T348" s="13" t="s">
        <v>62</v>
      </c>
      <c r="V348" s="134" t="str">
        <f>IF(ISNUMBER(SEARCH('CBB Games'!$V$3,'CBB ESPN'!Y347)),"InPlay","")</f>
        <v/>
      </c>
      <c r="X348" s="135" t="str">
        <f>IF('CBB ESPN'!$Y347="Y",'CBB ESPN'!U347,"")</f>
        <v/>
      </c>
      <c r="Y348" s="137" t="str">
        <f>IF('CBB ESPN'!$Y347="Y",'CBB Games'!Q348,"")</f>
        <v/>
      </c>
      <c r="AA348" s="13" t="str">
        <f>IF('CBB ESPN'!$Y347="Y",'CBB Games'!S348,"")</f>
        <v/>
      </c>
    </row>
    <row r="349" spans="1:27">
      <c r="A349" t="str">
        <f>'CBB ESPN'!M349</f>
        <v>Virginia Tech</v>
      </c>
      <c r="B349" t="s">
        <v>322</v>
      </c>
      <c r="C349">
        <v>474</v>
      </c>
      <c r="E349">
        <f>IF(ISERROR(INDEX($B$4:$B$999,MATCH('CBB ESPN'!S348,'CBB Games'!$A$4:$A$999,0)))*1=1,"",INDEX('CBB Games'!$B$4:$B$999,MATCH('CBB ESPN'!S348,'CBB Games'!$A$4:$A$999,0)))</f>
        <v>0</v>
      </c>
      <c r="F349">
        <f>IF(ISERROR(INDEX($B$4:$B$999,MATCH('CBB ESPN'!T348,'CBB Games'!$A$4:$A$999,0)))*1=1,"",INDEX('CBB Games'!$B$4:$B$999,MATCH('CBB ESPN'!T348,'CBB Games'!$A$4:$A$999,0)))</f>
        <v>0</v>
      </c>
      <c r="G349" t="s">
        <v>62</v>
      </c>
      <c r="H349">
        <f>IF(ISERROR(INDEX($C$4:$C$999,MATCH('CBB ESPN'!S348,'CBB Games'!$A$4:$A$999,0)))*1=1,"",INDEX('CBB Games'!$C$4:$C$999,MATCH('CBB ESPN'!S348,'CBB Games'!$A$4:$A$999,0)))</f>
        <v>0</v>
      </c>
      <c r="I349">
        <f>IF(ISERROR(INDEX($C$4:$C$999,MATCH('CBB ESPN'!T348,'CBB Games'!$A$4:$A$999,0)))*1=1,"",INDEX('CBB Games'!$C$4:$C$999,MATCH('CBB ESPN'!T348,'CBB Games'!$A$4:$A$999,0)))</f>
        <v>0</v>
      </c>
      <c r="K349">
        <f>IF('CBB ESPN'!$AA348="Flip",'CBB Games'!F349,'CBB Games'!E349)</f>
        <v>0</v>
      </c>
      <c r="L349">
        <f>IF('CBB ESPN'!$AA348="Flip",'CBB Games'!E349,'CBB Games'!F349)</f>
        <v>0</v>
      </c>
      <c r="N349">
        <f>IF('CBB ESPN'!$AA348="Flip",'CBB Games'!I349,'CBB Games'!H349)</f>
        <v>0</v>
      </c>
      <c r="O349">
        <f>IF('CBB ESPN'!$AA348="Flip",'CBB Games'!H349,'CBB Games'!I349)</f>
        <v>0</v>
      </c>
      <c r="Q349" t="str">
        <f t="shared" si="143"/>
        <v>0 v 0</v>
      </c>
      <c r="S349" t="str">
        <f t="shared" si="144"/>
        <v>0 v 0</v>
      </c>
      <c r="T349" s="13" t="s">
        <v>62</v>
      </c>
      <c r="V349" s="134" t="str">
        <f>IF(ISNUMBER(SEARCH('CBB Games'!$V$3,'CBB ESPN'!Y348)),"InPlay","")</f>
        <v/>
      </c>
      <c r="X349" s="135" t="str">
        <f>IF('CBB ESPN'!$Y348="Y",'CBB ESPN'!U348,"")</f>
        <v/>
      </c>
      <c r="Y349" s="137" t="str">
        <f>IF('CBB ESPN'!$Y348="Y",'CBB Games'!Q349,"")</f>
        <v/>
      </c>
      <c r="AA349" s="13" t="str">
        <f>IF('CBB ESPN'!$Y348="Y",'CBB Games'!S349,"")</f>
        <v/>
      </c>
    </row>
    <row r="350" spans="1:27">
      <c r="A350" t="str">
        <f>'CBB ESPN'!M350</f>
        <v>VMI</v>
      </c>
      <c r="B350" t="s">
        <v>843</v>
      </c>
      <c r="C350">
        <v>472</v>
      </c>
      <c r="E350">
        <f>IF(ISERROR(INDEX($B$4:$B$999,MATCH('CBB ESPN'!S349,'CBB Games'!$A$4:$A$999,0)))*1=1,"",INDEX('CBB Games'!$B$4:$B$999,MATCH('CBB ESPN'!S349,'CBB Games'!$A$4:$A$999,0)))</f>
        <v>0</v>
      </c>
      <c r="F350">
        <f>IF(ISERROR(INDEX($B$4:$B$999,MATCH('CBB ESPN'!T349,'CBB Games'!$A$4:$A$999,0)))*1=1,"",INDEX('CBB Games'!$B$4:$B$999,MATCH('CBB ESPN'!T349,'CBB Games'!$A$4:$A$999,0)))</f>
        <v>0</v>
      </c>
      <c r="G350" t="s">
        <v>62</v>
      </c>
      <c r="H350">
        <f>IF(ISERROR(INDEX($C$4:$C$999,MATCH('CBB ESPN'!S349,'CBB Games'!$A$4:$A$999,0)))*1=1,"",INDEX('CBB Games'!$C$4:$C$999,MATCH('CBB ESPN'!S349,'CBB Games'!$A$4:$A$999,0)))</f>
        <v>0</v>
      </c>
      <c r="I350">
        <f>IF(ISERROR(INDEX($C$4:$C$999,MATCH('CBB ESPN'!T349,'CBB Games'!$A$4:$A$999,0)))*1=1,"",INDEX('CBB Games'!$C$4:$C$999,MATCH('CBB ESPN'!T349,'CBB Games'!$A$4:$A$999,0)))</f>
        <v>0</v>
      </c>
      <c r="K350">
        <f>IF('CBB ESPN'!$AA349="Flip",'CBB Games'!F350,'CBB Games'!E350)</f>
        <v>0</v>
      </c>
      <c r="L350">
        <f>IF('CBB ESPN'!$AA349="Flip",'CBB Games'!E350,'CBB Games'!F350)</f>
        <v>0</v>
      </c>
      <c r="N350">
        <f>IF('CBB ESPN'!$AA349="Flip",'CBB Games'!I350,'CBB Games'!H350)</f>
        <v>0</v>
      </c>
      <c r="O350">
        <f>IF('CBB ESPN'!$AA349="Flip",'CBB Games'!H350,'CBB Games'!I350)</f>
        <v>0</v>
      </c>
      <c r="Q350" t="str">
        <f t="shared" si="143"/>
        <v>0 v 0</v>
      </c>
      <c r="S350" t="str">
        <f t="shared" si="144"/>
        <v>0 v 0</v>
      </c>
      <c r="T350" s="13" t="s">
        <v>62</v>
      </c>
      <c r="V350" s="134" t="str">
        <f>IF(ISNUMBER(SEARCH('CBB Games'!$V$3,'CBB ESPN'!Y349)),"InPlay","")</f>
        <v/>
      </c>
      <c r="X350" s="135" t="str">
        <f>IF('CBB ESPN'!$Y349="Y",'CBB ESPN'!U349,"")</f>
        <v/>
      </c>
      <c r="Y350" s="137" t="str">
        <f>IF('CBB ESPN'!$Y349="Y",'CBB Games'!Q350,"")</f>
        <v/>
      </c>
      <c r="AA350" s="13" t="str">
        <f>IF('CBB ESPN'!$Y349="Y",'CBB Games'!S350,"")</f>
        <v/>
      </c>
    </row>
    <row r="351" spans="1:27">
      <c r="A351" t="str">
        <f>'CBB ESPN'!M351</f>
        <v>Wagner</v>
      </c>
      <c r="B351" t="s">
        <v>508</v>
      </c>
      <c r="C351">
        <v>495</v>
      </c>
      <c r="E351">
        <f>IF(ISERROR(INDEX($B$4:$B$999,MATCH('CBB ESPN'!S350,'CBB Games'!$A$4:$A$999,0)))*1=1,"",INDEX('CBB Games'!$B$4:$B$999,MATCH('CBB ESPN'!S350,'CBB Games'!$A$4:$A$999,0)))</f>
        <v>0</v>
      </c>
      <c r="F351">
        <f>IF(ISERROR(INDEX($B$4:$B$999,MATCH('CBB ESPN'!T350,'CBB Games'!$A$4:$A$999,0)))*1=1,"",INDEX('CBB Games'!$B$4:$B$999,MATCH('CBB ESPN'!T350,'CBB Games'!$A$4:$A$999,0)))</f>
        <v>0</v>
      </c>
      <c r="G351" t="s">
        <v>62</v>
      </c>
      <c r="H351">
        <f>IF(ISERROR(INDEX($C$4:$C$999,MATCH('CBB ESPN'!S350,'CBB Games'!$A$4:$A$999,0)))*1=1,"",INDEX('CBB Games'!$C$4:$C$999,MATCH('CBB ESPN'!S350,'CBB Games'!$A$4:$A$999,0)))</f>
        <v>0</v>
      </c>
      <c r="I351">
        <f>IF(ISERROR(INDEX($C$4:$C$999,MATCH('CBB ESPN'!T350,'CBB Games'!$A$4:$A$999,0)))*1=1,"",INDEX('CBB Games'!$C$4:$C$999,MATCH('CBB ESPN'!T350,'CBB Games'!$A$4:$A$999,0)))</f>
        <v>0</v>
      </c>
      <c r="K351">
        <f>IF('CBB ESPN'!$AA350="Flip",'CBB Games'!F351,'CBB Games'!E351)</f>
        <v>0</v>
      </c>
      <c r="L351">
        <f>IF('CBB ESPN'!$AA350="Flip",'CBB Games'!E351,'CBB Games'!F351)</f>
        <v>0</v>
      </c>
      <c r="N351">
        <f>IF('CBB ESPN'!$AA350="Flip",'CBB Games'!I351,'CBB Games'!H351)</f>
        <v>0</v>
      </c>
      <c r="O351">
        <f>IF('CBB ESPN'!$AA350="Flip",'CBB Games'!H351,'CBB Games'!I351)</f>
        <v>0</v>
      </c>
      <c r="Q351" t="str">
        <f t="shared" si="143"/>
        <v>0 v 0</v>
      </c>
      <c r="S351" t="str">
        <f t="shared" si="144"/>
        <v>0 v 0</v>
      </c>
      <c r="T351" s="13" t="s">
        <v>62</v>
      </c>
      <c r="V351" s="134" t="str">
        <f>IF(ISNUMBER(SEARCH('CBB Games'!$V$3,'CBB ESPN'!Y350)),"InPlay","")</f>
        <v/>
      </c>
      <c r="X351" s="135" t="str">
        <f>IF('CBB ESPN'!$Y350="Y",'CBB ESPN'!U350,"")</f>
        <v/>
      </c>
      <c r="Y351" s="137" t="str">
        <f>IF('CBB ESPN'!$Y350="Y",'CBB Games'!Q351,"")</f>
        <v/>
      </c>
      <c r="AA351" s="13" t="str">
        <f>IF('CBB ESPN'!$Y350="Y",'CBB Games'!S351,"")</f>
        <v/>
      </c>
    </row>
    <row r="352" spans="1:27">
      <c r="A352" t="str">
        <f>'CBB ESPN'!M352</f>
        <v>Wake Forest</v>
      </c>
      <c r="B352" t="s">
        <v>323</v>
      </c>
      <c r="C352">
        <v>491</v>
      </c>
      <c r="E352">
        <f>IF(ISERROR(INDEX($B$4:$B$999,MATCH('CBB ESPN'!S351,'CBB Games'!$A$4:$A$999,0)))*1=1,"",INDEX('CBB Games'!$B$4:$B$999,MATCH('CBB ESPN'!S351,'CBB Games'!$A$4:$A$999,0)))</f>
        <v>0</v>
      </c>
      <c r="F352">
        <f>IF(ISERROR(INDEX($B$4:$B$999,MATCH('CBB ESPN'!T351,'CBB Games'!$A$4:$A$999,0)))*1=1,"",INDEX('CBB Games'!$B$4:$B$999,MATCH('CBB ESPN'!T351,'CBB Games'!$A$4:$A$999,0)))</f>
        <v>0</v>
      </c>
      <c r="G352" t="s">
        <v>62</v>
      </c>
      <c r="H352">
        <f>IF(ISERROR(INDEX($C$4:$C$999,MATCH('CBB ESPN'!S351,'CBB Games'!$A$4:$A$999,0)))*1=1,"",INDEX('CBB Games'!$C$4:$C$999,MATCH('CBB ESPN'!S351,'CBB Games'!$A$4:$A$999,0)))</f>
        <v>0</v>
      </c>
      <c r="I352">
        <f>IF(ISERROR(INDEX($C$4:$C$999,MATCH('CBB ESPN'!T351,'CBB Games'!$A$4:$A$999,0)))*1=1,"",INDEX('CBB Games'!$C$4:$C$999,MATCH('CBB ESPN'!T351,'CBB Games'!$A$4:$A$999,0)))</f>
        <v>0</v>
      </c>
      <c r="K352">
        <f>IF('CBB ESPN'!$AA351="Flip",'CBB Games'!F352,'CBB Games'!E352)</f>
        <v>0</v>
      </c>
      <c r="L352">
        <f>IF('CBB ESPN'!$AA351="Flip",'CBB Games'!E352,'CBB Games'!F352)</f>
        <v>0</v>
      </c>
      <c r="N352">
        <f>IF('CBB ESPN'!$AA351="Flip",'CBB Games'!I352,'CBB Games'!H352)</f>
        <v>0</v>
      </c>
      <c r="O352">
        <f>IF('CBB ESPN'!$AA351="Flip",'CBB Games'!H352,'CBB Games'!I352)</f>
        <v>0</v>
      </c>
      <c r="Q352" t="str">
        <f t="shared" si="143"/>
        <v>0 v 0</v>
      </c>
      <c r="S352" t="str">
        <f t="shared" si="144"/>
        <v>0 v 0</v>
      </c>
      <c r="T352" s="13" t="s">
        <v>62</v>
      </c>
      <c r="V352" s="134" t="str">
        <f>IF(ISNUMBER(SEARCH('CBB Games'!$V$3,'CBB ESPN'!Y351)),"InPlay","")</f>
        <v/>
      </c>
      <c r="X352" s="135" t="str">
        <f>IF('CBB ESPN'!$Y351="Y",'CBB ESPN'!U351,"")</f>
        <v/>
      </c>
      <c r="Y352" s="137" t="str">
        <f>IF('CBB ESPN'!$Y351="Y",'CBB Games'!Q352,"")</f>
        <v/>
      </c>
      <c r="AA352" s="13" t="str">
        <f>IF('CBB ESPN'!$Y351="Y",'CBB Games'!S352,"")</f>
        <v/>
      </c>
    </row>
    <row r="353" spans="1:27">
      <c r="A353" t="str">
        <f>'CBB ESPN'!M353</f>
        <v>Washington</v>
      </c>
      <c r="B353" t="s">
        <v>156</v>
      </c>
      <c r="C353">
        <v>497</v>
      </c>
      <c r="E353">
        <f>IF(ISERROR(INDEX($B$4:$B$999,MATCH('CBB ESPN'!S352,'CBB Games'!$A$4:$A$999,0)))*1=1,"",INDEX('CBB Games'!$B$4:$B$999,MATCH('CBB ESPN'!S352,'CBB Games'!$A$4:$A$999,0)))</f>
        <v>0</v>
      </c>
      <c r="F353">
        <f>IF(ISERROR(INDEX($B$4:$B$999,MATCH('CBB ESPN'!T352,'CBB Games'!$A$4:$A$999,0)))*1=1,"",INDEX('CBB Games'!$B$4:$B$999,MATCH('CBB ESPN'!T352,'CBB Games'!$A$4:$A$999,0)))</f>
        <v>0</v>
      </c>
      <c r="G353" t="s">
        <v>62</v>
      </c>
      <c r="H353">
        <f>IF(ISERROR(INDEX($C$4:$C$999,MATCH('CBB ESPN'!S352,'CBB Games'!$A$4:$A$999,0)))*1=1,"",INDEX('CBB Games'!$C$4:$C$999,MATCH('CBB ESPN'!S352,'CBB Games'!$A$4:$A$999,0)))</f>
        <v>0</v>
      </c>
      <c r="I353">
        <f>IF(ISERROR(INDEX($C$4:$C$999,MATCH('CBB ESPN'!T352,'CBB Games'!$A$4:$A$999,0)))*1=1,"",INDEX('CBB Games'!$C$4:$C$999,MATCH('CBB ESPN'!T352,'CBB Games'!$A$4:$A$999,0)))</f>
        <v>0</v>
      </c>
      <c r="K353">
        <f>IF('CBB ESPN'!$AA352="Flip",'CBB Games'!F353,'CBB Games'!E353)</f>
        <v>0</v>
      </c>
      <c r="L353">
        <f>IF('CBB ESPN'!$AA352="Flip",'CBB Games'!E353,'CBB Games'!F353)</f>
        <v>0</v>
      </c>
      <c r="N353">
        <f>IF('CBB ESPN'!$AA352="Flip",'CBB Games'!I353,'CBB Games'!H353)</f>
        <v>0</v>
      </c>
      <c r="O353">
        <f>IF('CBB ESPN'!$AA352="Flip",'CBB Games'!H353,'CBB Games'!I353)</f>
        <v>0</v>
      </c>
      <c r="Q353" t="str">
        <f t="shared" si="143"/>
        <v>0 v 0</v>
      </c>
      <c r="S353" t="str">
        <f t="shared" si="144"/>
        <v>0 v 0</v>
      </c>
      <c r="T353" s="13" t="s">
        <v>62</v>
      </c>
      <c r="V353" s="134" t="str">
        <f>IF(ISNUMBER(SEARCH('CBB Games'!$V$3,'CBB ESPN'!Y352)),"InPlay","")</f>
        <v/>
      </c>
      <c r="X353" s="135" t="str">
        <f>IF('CBB ESPN'!$Y352="Y",'CBB ESPN'!U352,"")</f>
        <v/>
      </c>
      <c r="Y353" s="137" t="str">
        <f>IF('CBB ESPN'!$Y352="Y",'CBB Games'!Q353,"")</f>
        <v/>
      </c>
      <c r="AA353" s="13" t="str">
        <f>IF('CBB ESPN'!$Y352="Y",'CBB Games'!S353,"")</f>
        <v/>
      </c>
    </row>
    <row r="354" spans="1:27">
      <c r="A354" t="str">
        <f>'CBB ESPN'!M354</f>
        <v>Washington State</v>
      </c>
      <c r="B354" t="s">
        <v>419</v>
      </c>
      <c r="C354">
        <v>496</v>
      </c>
      <c r="E354">
        <f>IF(ISERROR(INDEX($B$4:$B$999,MATCH('CBB ESPN'!S353,'CBB Games'!$A$4:$A$999,0)))*1=1,"",INDEX('CBB Games'!$B$4:$B$999,MATCH('CBB ESPN'!S353,'CBB Games'!$A$4:$A$999,0)))</f>
        <v>0</v>
      </c>
      <c r="F354">
        <f>IF(ISERROR(INDEX($B$4:$B$999,MATCH('CBB ESPN'!T353,'CBB Games'!$A$4:$A$999,0)))*1=1,"",INDEX('CBB Games'!$B$4:$B$999,MATCH('CBB ESPN'!T353,'CBB Games'!$A$4:$A$999,0)))</f>
        <v>0</v>
      </c>
      <c r="G354" t="s">
        <v>62</v>
      </c>
      <c r="H354">
        <f>IF(ISERROR(INDEX($C$4:$C$999,MATCH('CBB ESPN'!S353,'CBB Games'!$A$4:$A$999,0)))*1=1,"",INDEX('CBB Games'!$C$4:$C$999,MATCH('CBB ESPN'!S353,'CBB Games'!$A$4:$A$999,0)))</f>
        <v>0</v>
      </c>
      <c r="I354">
        <f>IF(ISERROR(INDEX($C$4:$C$999,MATCH('CBB ESPN'!T353,'CBB Games'!$A$4:$A$999,0)))*1=1,"",INDEX('CBB Games'!$C$4:$C$999,MATCH('CBB ESPN'!T353,'CBB Games'!$A$4:$A$999,0)))</f>
        <v>0</v>
      </c>
      <c r="K354">
        <f>IF('CBB ESPN'!$AA353="Flip",'CBB Games'!F354,'CBB Games'!E354)</f>
        <v>0</v>
      </c>
      <c r="L354">
        <f>IF('CBB ESPN'!$AA353="Flip",'CBB Games'!E354,'CBB Games'!F354)</f>
        <v>0</v>
      </c>
      <c r="N354">
        <f>IF('CBB ESPN'!$AA353="Flip",'CBB Games'!I354,'CBB Games'!H354)</f>
        <v>0</v>
      </c>
      <c r="O354">
        <f>IF('CBB ESPN'!$AA353="Flip",'CBB Games'!H354,'CBB Games'!I354)</f>
        <v>0</v>
      </c>
      <c r="Q354" t="str">
        <f t="shared" si="143"/>
        <v>0 v 0</v>
      </c>
      <c r="S354" t="str">
        <f t="shared" si="144"/>
        <v>0 v 0</v>
      </c>
      <c r="T354" s="13" t="s">
        <v>62</v>
      </c>
      <c r="V354" s="134" t="str">
        <f>IF(ISNUMBER(SEARCH('CBB Games'!$V$3,'CBB ESPN'!Y353)),"InPlay","")</f>
        <v/>
      </c>
      <c r="X354" s="135" t="str">
        <f>IF('CBB ESPN'!$Y353="Y",'CBB ESPN'!U353,"")</f>
        <v/>
      </c>
      <c r="Y354" s="137" t="str">
        <f>IF('CBB ESPN'!$Y353="Y",'CBB Games'!Q354,"")</f>
        <v/>
      </c>
      <c r="AA354" s="13" t="str">
        <f>IF('CBB ESPN'!$Y353="Y",'CBB Games'!S354,"")</f>
        <v/>
      </c>
    </row>
    <row r="355" spans="1:27">
      <c r="A355" t="str">
        <f>'CBB ESPN'!M355</f>
        <v>Weber State</v>
      </c>
      <c r="B355" t="s">
        <v>810</v>
      </c>
      <c r="C355">
        <v>498</v>
      </c>
      <c r="E355">
        <f>IF(ISERROR(INDEX($B$4:$B$999,MATCH('CBB ESPN'!S354,'CBB Games'!$A$4:$A$999,0)))*1=1,"",INDEX('CBB Games'!$B$4:$B$999,MATCH('CBB ESPN'!S354,'CBB Games'!$A$4:$A$999,0)))</f>
        <v>0</v>
      </c>
      <c r="F355">
        <f>IF(ISERROR(INDEX($B$4:$B$999,MATCH('CBB ESPN'!T354,'CBB Games'!$A$4:$A$999,0)))*1=1,"",INDEX('CBB Games'!$B$4:$B$999,MATCH('CBB ESPN'!T354,'CBB Games'!$A$4:$A$999,0)))</f>
        <v>0</v>
      </c>
      <c r="G355" t="s">
        <v>62</v>
      </c>
      <c r="H355">
        <f>IF(ISERROR(INDEX($C$4:$C$999,MATCH('CBB ESPN'!S354,'CBB Games'!$A$4:$A$999,0)))*1=1,"",INDEX('CBB Games'!$C$4:$C$999,MATCH('CBB ESPN'!S354,'CBB Games'!$A$4:$A$999,0)))</f>
        <v>0</v>
      </c>
      <c r="I355">
        <f>IF(ISERROR(INDEX($C$4:$C$999,MATCH('CBB ESPN'!T354,'CBB Games'!$A$4:$A$999,0)))*1=1,"",INDEX('CBB Games'!$C$4:$C$999,MATCH('CBB ESPN'!T354,'CBB Games'!$A$4:$A$999,0)))</f>
        <v>0</v>
      </c>
      <c r="K355">
        <f>IF('CBB ESPN'!$AA354="Flip",'CBB Games'!F355,'CBB Games'!E355)</f>
        <v>0</v>
      </c>
      <c r="L355">
        <f>IF('CBB ESPN'!$AA354="Flip",'CBB Games'!E355,'CBB Games'!F355)</f>
        <v>0</v>
      </c>
      <c r="N355">
        <f>IF('CBB ESPN'!$AA354="Flip",'CBB Games'!I355,'CBB Games'!H355)</f>
        <v>0</v>
      </c>
      <c r="O355">
        <f>IF('CBB ESPN'!$AA354="Flip",'CBB Games'!H355,'CBB Games'!I355)</f>
        <v>0</v>
      </c>
      <c r="Q355" t="str">
        <f t="shared" si="143"/>
        <v>0 v 0</v>
      </c>
      <c r="S355" t="str">
        <f t="shared" si="144"/>
        <v>0 v 0</v>
      </c>
      <c r="T355" s="13" t="s">
        <v>62</v>
      </c>
      <c r="V355" s="134" t="str">
        <f>IF(ISNUMBER(SEARCH('CBB Games'!$V$3,'CBB ESPN'!Y354)),"InPlay","")</f>
        <v/>
      </c>
      <c r="X355" s="135" t="str">
        <f>IF('CBB ESPN'!$Y354="Y",'CBB ESPN'!U354,"")</f>
        <v/>
      </c>
      <c r="Y355" s="137" t="str">
        <f>IF('CBB ESPN'!$Y354="Y",'CBB Games'!Q355,"")</f>
        <v/>
      </c>
      <c r="AA355" s="13" t="str">
        <f>IF('CBB ESPN'!$Y354="Y",'CBB Games'!S355,"")</f>
        <v/>
      </c>
    </row>
    <row r="356" spans="1:27">
      <c r="A356" t="str">
        <f>'CBB ESPN'!M356</f>
        <v>West Alabama</v>
      </c>
      <c r="B356" t="s">
        <v>1303</v>
      </c>
      <c r="C356">
        <v>489</v>
      </c>
      <c r="E356">
        <f>IF(ISERROR(INDEX($B$4:$B$999,MATCH('CBB ESPN'!S355,'CBB Games'!$A$4:$A$999,0)))*1=1,"",INDEX('CBB Games'!$B$4:$B$999,MATCH('CBB ESPN'!S355,'CBB Games'!$A$4:$A$999,0)))</f>
        <v>0</v>
      </c>
      <c r="F356">
        <f>IF(ISERROR(INDEX($B$4:$B$999,MATCH('CBB ESPN'!T355,'CBB Games'!$A$4:$A$999,0)))*1=1,"",INDEX('CBB Games'!$B$4:$B$999,MATCH('CBB ESPN'!T355,'CBB Games'!$A$4:$A$999,0)))</f>
        <v>0</v>
      </c>
      <c r="G356" t="s">
        <v>62</v>
      </c>
      <c r="H356">
        <f>IF(ISERROR(INDEX($C$4:$C$999,MATCH('CBB ESPN'!S355,'CBB Games'!$A$4:$A$999,0)))*1=1,"",INDEX('CBB Games'!$C$4:$C$999,MATCH('CBB ESPN'!S355,'CBB Games'!$A$4:$A$999,0)))</f>
        <v>0</v>
      </c>
      <c r="I356">
        <f>IF(ISERROR(INDEX($C$4:$C$999,MATCH('CBB ESPN'!T355,'CBB Games'!$A$4:$A$999,0)))*1=1,"",INDEX('CBB Games'!$C$4:$C$999,MATCH('CBB ESPN'!T355,'CBB Games'!$A$4:$A$999,0)))</f>
        <v>0</v>
      </c>
      <c r="K356">
        <f>IF('CBB ESPN'!$AA355="Flip",'CBB Games'!F356,'CBB Games'!E356)</f>
        <v>0</v>
      </c>
      <c r="L356">
        <f>IF('CBB ESPN'!$AA355="Flip",'CBB Games'!E356,'CBB Games'!F356)</f>
        <v>0</v>
      </c>
      <c r="N356">
        <f>IF('CBB ESPN'!$AA355="Flip",'CBB Games'!I356,'CBB Games'!H356)</f>
        <v>0</v>
      </c>
      <c r="O356">
        <f>IF('CBB ESPN'!$AA355="Flip",'CBB Games'!H356,'CBB Games'!I356)</f>
        <v>0</v>
      </c>
      <c r="Q356" t="str">
        <f t="shared" si="143"/>
        <v>0 v 0</v>
      </c>
      <c r="S356" t="str">
        <f t="shared" si="144"/>
        <v>0 v 0</v>
      </c>
      <c r="T356" s="13" t="s">
        <v>62</v>
      </c>
      <c r="V356" s="134" t="str">
        <f>IF(ISNUMBER(SEARCH('CBB Games'!$V$3,'CBB ESPN'!Y355)),"InPlay","")</f>
        <v/>
      </c>
      <c r="X356" s="135" t="str">
        <f>IF('CBB ESPN'!$Y355="Y",'CBB ESPN'!U355,"")</f>
        <v/>
      </c>
      <c r="Y356" s="137" t="str">
        <f>IF('CBB ESPN'!$Y355="Y",'CBB Games'!Q356,"")</f>
        <v/>
      </c>
      <c r="AA356" s="13" t="str">
        <f>IF('CBB ESPN'!$Y355="Y",'CBB Games'!S356,"")</f>
        <v/>
      </c>
    </row>
    <row r="357" spans="1:27">
      <c r="A357" t="str">
        <f>'CBB ESPN'!M357</f>
        <v>West Liberty</v>
      </c>
      <c r="B357" t="s">
        <v>1304</v>
      </c>
      <c r="C357">
        <v>908</v>
      </c>
      <c r="E357">
        <f>IF(ISERROR(INDEX($B$4:$B$999,MATCH('CBB ESPN'!S356,'CBB Games'!$A$4:$A$999,0)))*1=1,"",INDEX('CBB Games'!$B$4:$B$999,MATCH('CBB ESPN'!S356,'CBB Games'!$A$4:$A$999,0)))</f>
        <v>0</v>
      </c>
      <c r="F357">
        <f>IF(ISERROR(INDEX($B$4:$B$999,MATCH('CBB ESPN'!T356,'CBB Games'!$A$4:$A$999,0)))*1=1,"",INDEX('CBB Games'!$B$4:$B$999,MATCH('CBB ESPN'!T356,'CBB Games'!$A$4:$A$999,0)))</f>
        <v>0</v>
      </c>
      <c r="G357" t="s">
        <v>62</v>
      </c>
      <c r="H357">
        <f>IF(ISERROR(INDEX($C$4:$C$999,MATCH('CBB ESPN'!S356,'CBB Games'!$A$4:$A$999,0)))*1=1,"",INDEX('CBB Games'!$C$4:$C$999,MATCH('CBB ESPN'!S356,'CBB Games'!$A$4:$A$999,0)))</f>
        <v>0</v>
      </c>
      <c r="I357">
        <f>IF(ISERROR(INDEX($C$4:$C$999,MATCH('CBB ESPN'!T356,'CBB Games'!$A$4:$A$999,0)))*1=1,"",INDEX('CBB Games'!$C$4:$C$999,MATCH('CBB ESPN'!T356,'CBB Games'!$A$4:$A$999,0)))</f>
        <v>0</v>
      </c>
      <c r="K357">
        <f>IF('CBB ESPN'!$AA356="Flip",'CBB Games'!F357,'CBB Games'!E357)</f>
        <v>0</v>
      </c>
      <c r="L357">
        <f>IF('CBB ESPN'!$AA356="Flip",'CBB Games'!E357,'CBB Games'!F357)</f>
        <v>0</v>
      </c>
      <c r="N357">
        <f>IF('CBB ESPN'!$AA356="Flip",'CBB Games'!I357,'CBB Games'!H357)</f>
        <v>0</v>
      </c>
      <c r="O357">
        <f>IF('CBB ESPN'!$AA356="Flip",'CBB Games'!H357,'CBB Games'!I357)</f>
        <v>0</v>
      </c>
      <c r="Q357" t="str">
        <f t="shared" si="143"/>
        <v>0 v 0</v>
      </c>
      <c r="S357" t="str">
        <f t="shared" si="144"/>
        <v>0 v 0</v>
      </c>
      <c r="T357" s="13" t="s">
        <v>62</v>
      </c>
      <c r="V357" s="134" t="str">
        <f>IF(ISNUMBER(SEARCH('CBB Games'!$V$3,'CBB ESPN'!Y356)),"InPlay","")</f>
        <v/>
      </c>
      <c r="X357" s="135" t="str">
        <f>IF('CBB ESPN'!$Y356="Y",'CBB ESPN'!U356,"")</f>
        <v/>
      </c>
      <c r="Y357" s="137" t="str">
        <f>IF('CBB ESPN'!$Y356="Y",'CBB Games'!Q357,"")</f>
        <v/>
      </c>
      <c r="AA357" s="13" t="str">
        <f>IF('CBB ESPN'!$Y356="Y",'CBB Games'!S357,"")</f>
        <v/>
      </c>
    </row>
    <row r="358" spans="1:27">
      <c r="A358" t="str">
        <f>'CBB ESPN'!M358</f>
        <v>West Virginia</v>
      </c>
      <c r="B358" t="s">
        <v>324</v>
      </c>
      <c r="C358">
        <v>499</v>
      </c>
      <c r="E358">
        <f>IF(ISERROR(INDEX($B$4:$B$999,MATCH('CBB ESPN'!S357,'CBB Games'!$A$4:$A$999,0)))*1=1,"",INDEX('CBB Games'!$B$4:$B$999,MATCH('CBB ESPN'!S357,'CBB Games'!$A$4:$A$999,0)))</f>
        <v>0</v>
      </c>
      <c r="F358">
        <f>IF(ISERROR(INDEX($B$4:$B$999,MATCH('CBB ESPN'!T357,'CBB Games'!$A$4:$A$999,0)))*1=1,"",INDEX('CBB Games'!$B$4:$B$999,MATCH('CBB ESPN'!T357,'CBB Games'!$A$4:$A$999,0)))</f>
        <v>0</v>
      </c>
      <c r="G358" t="s">
        <v>62</v>
      </c>
      <c r="H358">
        <f>IF(ISERROR(INDEX($C$4:$C$999,MATCH('CBB ESPN'!S357,'CBB Games'!$A$4:$A$999,0)))*1=1,"",INDEX('CBB Games'!$C$4:$C$999,MATCH('CBB ESPN'!S357,'CBB Games'!$A$4:$A$999,0)))</f>
        <v>0</v>
      </c>
      <c r="I358">
        <f>IF(ISERROR(INDEX($C$4:$C$999,MATCH('CBB ESPN'!T357,'CBB Games'!$A$4:$A$999,0)))*1=1,"",INDEX('CBB Games'!$C$4:$C$999,MATCH('CBB ESPN'!T357,'CBB Games'!$A$4:$A$999,0)))</f>
        <v>0</v>
      </c>
      <c r="K358">
        <f>IF('CBB ESPN'!$AA357="Flip",'CBB Games'!F358,'CBB Games'!E358)</f>
        <v>0</v>
      </c>
      <c r="L358">
        <f>IF('CBB ESPN'!$AA357="Flip",'CBB Games'!E358,'CBB Games'!F358)</f>
        <v>0</v>
      </c>
      <c r="N358">
        <f>IF('CBB ESPN'!$AA357="Flip",'CBB Games'!I358,'CBB Games'!H358)</f>
        <v>0</v>
      </c>
      <c r="O358">
        <f>IF('CBB ESPN'!$AA357="Flip",'CBB Games'!H358,'CBB Games'!I358)</f>
        <v>0</v>
      </c>
      <c r="Q358" t="str">
        <f t="shared" si="143"/>
        <v>0 v 0</v>
      </c>
      <c r="S358" t="str">
        <f t="shared" si="144"/>
        <v>0 v 0</v>
      </c>
      <c r="T358" s="13" t="s">
        <v>62</v>
      </c>
      <c r="V358" s="134" t="str">
        <f>IF(ISNUMBER(SEARCH('CBB Games'!$V$3,'CBB ESPN'!Y357)),"InPlay","")</f>
        <v/>
      </c>
      <c r="X358" s="135" t="str">
        <f>IF('CBB ESPN'!$Y357="Y",'CBB ESPN'!U357,"")</f>
        <v/>
      </c>
      <c r="Y358" s="137" t="str">
        <f>IF('CBB ESPN'!$Y357="Y",'CBB Games'!Q358,"")</f>
        <v/>
      </c>
      <c r="AA358" s="13" t="str">
        <f>IF('CBB ESPN'!$Y357="Y",'CBB Games'!S358,"")</f>
        <v/>
      </c>
    </row>
    <row r="359" spans="1:27">
      <c r="A359" t="str">
        <f>'CBB ESPN'!M359</f>
        <v>Western Carolina</v>
      </c>
      <c r="B359" t="s">
        <v>480</v>
      </c>
      <c r="C359">
        <v>490</v>
      </c>
      <c r="E359">
        <f>IF(ISERROR(INDEX($B$4:$B$999,MATCH('CBB ESPN'!S358,'CBB Games'!$A$4:$A$999,0)))*1=1,"",INDEX('CBB Games'!$B$4:$B$999,MATCH('CBB ESPN'!S358,'CBB Games'!$A$4:$A$999,0)))</f>
        <v>0</v>
      </c>
      <c r="F359">
        <f>IF(ISERROR(INDEX($B$4:$B$999,MATCH('CBB ESPN'!T358,'CBB Games'!$A$4:$A$999,0)))*1=1,"",INDEX('CBB Games'!$B$4:$B$999,MATCH('CBB ESPN'!T358,'CBB Games'!$A$4:$A$999,0)))</f>
        <v>0</v>
      </c>
      <c r="G359" t="s">
        <v>62</v>
      </c>
      <c r="H359">
        <f>IF(ISERROR(INDEX($C$4:$C$999,MATCH('CBB ESPN'!S358,'CBB Games'!$A$4:$A$999,0)))*1=1,"",INDEX('CBB Games'!$C$4:$C$999,MATCH('CBB ESPN'!S358,'CBB Games'!$A$4:$A$999,0)))</f>
        <v>0</v>
      </c>
      <c r="I359">
        <f>IF(ISERROR(INDEX($C$4:$C$999,MATCH('CBB ESPN'!T358,'CBB Games'!$A$4:$A$999,0)))*1=1,"",INDEX('CBB Games'!$C$4:$C$999,MATCH('CBB ESPN'!T358,'CBB Games'!$A$4:$A$999,0)))</f>
        <v>0</v>
      </c>
      <c r="K359">
        <f>IF('CBB ESPN'!$AA358="Flip",'CBB Games'!F359,'CBB Games'!E359)</f>
        <v>0</v>
      </c>
      <c r="L359">
        <f>IF('CBB ESPN'!$AA358="Flip",'CBB Games'!E359,'CBB Games'!F359)</f>
        <v>0</v>
      </c>
      <c r="N359">
        <f>IF('CBB ESPN'!$AA358="Flip",'CBB Games'!I359,'CBB Games'!H359)</f>
        <v>0</v>
      </c>
      <c r="O359">
        <f>IF('CBB ESPN'!$AA358="Flip",'CBB Games'!H359,'CBB Games'!I359)</f>
        <v>0</v>
      </c>
      <c r="Q359" t="str">
        <f t="shared" si="143"/>
        <v>0 v 0</v>
      </c>
      <c r="S359" t="str">
        <f t="shared" si="144"/>
        <v>0 v 0</v>
      </c>
      <c r="T359" s="13" t="s">
        <v>62</v>
      </c>
      <c r="V359" s="134" t="str">
        <f>IF(ISNUMBER(SEARCH('CBB Games'!$V$3,'CBB ESPN'!Y358)),"InPlay","")</f>
        <v/>
      </c>
      <c r="X359" s="135" t="str">
        <f>IF('CBB ESPN'!$Y358="Y",'CBB ESPN'!U358,"")</f>
        <v/>
      </c>
      <c r="Y359" s="137" t="str">
        <f>IF('CBB ESPN'!$Y358="Y",'CBB Games'!Q359,"")</f>
        <v/>
      </c>
      <c r="AA359" s="13" t="str">
        <f>IF('CBB ESPN'!$Y358="Y",'CBB Games'!S359,"")</f>
        <v/>
      </c>
    </row>
    <row r="360" spans="1:27">
      <c r="A360" t="str">
        <f>'CBB ESPN'!M360</f>
        <v>Western Illinois</v>
      </c>
      <c r="B360" t="s">
        <v>483</v>
      </c>
      <c r="C360">
        <v>492</v>
      </c>
      <c r="E360">
        <f>IF(ISERROR(INDEX($B$4:$B$999,MATCH('CBB ESPN'!S359,'CBB Games'!$A$4:$A$999,0)))*1=1,"",INDEX('CBB Games'!$B$4:$B$999,MATCH('CBB ESPN'!S359,'CBB Games'!$A$4:$A$999,0)))</f>
        <v>0</v>
      </c>
      <c r="F360">
        <f>IF(ISERROR(INDEX($B$4:$B$999,MATCH('CBB ESPN'!T359,'CBB Games'!$A$4:$A$999,0)))*1=1,"",INDEX('CBB Games'!$B$4:$B$999,MATCH('CBB ESPN'!T359,'CBB Games'!$A$4:$A$999,0)))</f>
        <v>0</v>
      </c>
      <c r="G360" t="s">
        <v>62</v>
      </c>
      <c r="H360">
        <f>IF(ISERROR(INDEX($C$4:$C$999,MATCH('CBB ESPN'!S359,'CBB Games'!$A$4:$A$999,0)))*1=1,"",INDEX('CBB Games'!$C$4:$C$999,MATCH('CBB ESPN'!S359,'CBB Games'!$A$4:$A$999,0)))</f>
        <v>0</v>
      </c>
      <c r="I360">
        <f>IF(ISERROR(INDEX($C$4:$C$999,MATCH('CBB ESPN'!T359,'CBB Games'!$A$4:$A$999,0)))*1=1,"",INDEX('CBB Games'!$C$4:$C$999,MATCH('CBB ESPN'!T359,'CBB Games'!$A$4:$A$999,0)))</f>
        <v>0</v>
      </c>
      <c r="K360">
        <f>IF('CBB ESPN'!$AA359="Flip",'CBB Games'!F360,'CBB Games'!E360)</f>
        <v>0</v>
      </c>
      <c r="L360">
        <f>IF('CBB ESPN'!$AA359="Flip",'CBB Games'!E360,'CBB Games'!F360)</f>
        <v>0</v>
      </c>
      <c r="N360">
        <f>IF('CBB ESPN'!$AA359="Flip",'CBB Games'!I360,'CBB Games'!H360)</f>
        <v>0</v>
      </c>
      <c r="O360">
        <f>IF('CBB ESPN'!$AA359="Flip",'CBB Games'!H360,'CBB Games'!I360)</f>
        <v>0</v>
      </c>
      <c r="Q360" t="str">
        <f t="shared" si="143"/>
        <v>0 v 0</v>
      </c>
      <c r="S360" t="str">
        <f t="shared" si="144"/>
        <v>0 v 0</v>
      </c>
      <c r="T360" s="13" t="s">
        <v>62</v>
      </c>
      <c r="V360" s="134" t="str">
        <f>IF(ISNUMBER(SEARCH('CBB Games'!$V$3,'CBB ESPN'!Y359)),"InPlay","")</f>
        <v/>
      </c>
      <c r="X360" s="135" t="str">
        <f>IF('CBB ESPN'!$Y359="Y",'CBB ESPN'!U359,"")</f>
        <v/>
      </c>
      <c r="Y360" s="137" t="str">
        <f>IF('CBB ESPN'!$Y359="Y",'CBB Games'!Q360,"")</f>
        <v/>
      </c>
      <c r="AA360" s="13" t="str">
        <f>IF('CBB ESPN'!$Y359="Y",'CBB Games'!S360,"")</f>
        <v/>
      </c>
    </row>
    <row r="361" spans="1:27">
      <c r="A361" t="str">
        <f>'CBB ESPN'!M361</f>
        <v>Western Kentucky</v>
      </c>
      <c r="B361" t="s">
        <v>325</v>
      </c>
      <c r="C361">
        <v>493</v>
      </c>
      <c r="E361">
        <f>IF(ISERROR(INDEX($B$4:$B$999,MATCH('CBB ESPN'!S360,'CBB Games'!$A$4:$A$999,0)))*1=1,"",INDEX('CBB Games'!$B$4:$B$999,MATCH('CBB ESPN'!S360,'CBB Games'!$A$4:$A$999,0)))</f>
        <v>0</v>
      </c>
      <c r="F361">
        <f>IF(ISERROR(INDEX($B$4:$B$999,MATCH('CBB ESPN'!T360,'CBB Games'!$A$4:$A$999,0)))*1=1,"",INDEX('CBB Games'!$B$4:$B$999,MATCH('CBB ESPN'!T360,'CBB Games'!$A$4:$A$999,0)))</f>
        <v>0</v>
      </c>
      <c r="G361" t="s">
        <v>62</v>
      </c>
      <c r="H361">
        <f>IF(ISERROR(INDEX($C$4:$C$999,MATCH('CBB ESPN'!S360,'CBB Games'!$A$4:$A$999,0)))*1=1,"",INDEX('CBB Games'!$C$4:$C$999,MATCH('CBB ESPN'!S360,'CBB Games'!$A$4:$A$999,0)))</f>
        <v>0</v>
      </c>
      <c r="I361">
        <f>IF(ISERROR(INDEX($C$4:$C$999,MATCH('CBB ESPN'!T360,'CBB Games'!$A$4:$A$999,0)))*1=1,"",INDEX('CBB Games'!$C$4:$C$999,MATCH('CBB ESPN'!T360,'CBB Games'!$A$4:$A$999,0)))</f>
        <v>0</v>
      </c>
      <c r="K361">
        <f>IF('CBB ESPN'!$AA360="Flip",'CBB Games'!F361,'CBB Games'!E361)</f>
        <v>0</v>
      </c>
      <c r="L361">
        <f>IF('CBB ESPN'!$AA360="Flip",'CBB Games'!E361,'CBB Games'!F361)</f>
        <v>0</v>
      </c>
      <c r="N361">
        <f>IF('CBB ESPN'!$AA360="Flip",'CBB Games'!I361,'CBB Games'!H361)</f>
        <v>0</v>
      </c>
      <c r="O361">
        <f>IF('CBB ESPN'!$AA360="Flip",'CBB Games'!H361,'CBB Games'!I361)</f>
        <v>0</v>
      </c>
      <c r="Q361" t="str">
        <f t="shared" si="143"/>
        <v>0 v 0</v>
      </c>
      <c r="S361" t="str">
        <f t="shared" si="144"/>
        <v>0 v 0</v>
      </c>
      <c r="T361" s="13" t="s">
        <v>62</v>
      </c>
      <c r="V361" s="134" t="str">
        <f>IF(ISNUMBER(SEARCH('CBB Games'!$V$3,'CBB ESPN'!Y360)),"InPlay","")</f>
        <v/>
      </c>
      <c r="X361" s="135" t="str">
        <f>IF('CBB ESPN'!$Y360="Y",'CBB ESPN'!U360,"")</f>
        <v/>
      </c>
      <c r="Y361" s="137" t="str">
        <f>IF('CBB ESPN'!$Y360="Y",'CBB Games'!Q361,"")</f>
        <v/>
      </c>
      <c r="AA361" s="13" t="str">
        <f>IF('CBB ESPN'!$Y360="Y",'CBB Games'!S361,"")</f>
        <v/>
      </c>
    </row>
    <row r="362" spans="1:27">
      <c r="A362" t="str">
        <f>'CBB ESPN'!M362</f>
        <v>Western Michigan</v>
      </c>
      <c r="B362" t="s">
        <v>326</v>
      </c>
      <c r="C362">
        <v>494</v>
      </c>
      <c r="E362">
        <f>IF(ISERROR(INDEX($B$4:$B$999,MATCH('CBB ESPN'!S361,'CBB Games'!$A$4:$A$999,0)))*1=1,"",INDEX('CBB Games'!$B$4:$B$999,MATCH('CBB ESPN'!S361,'CBB Games'!$A$4:$A$999,0)))</f>
        <v>0</v>
      </c>
      <c r="F362">
        <f>IF(ISERROR(INDEX($B$4:$B$999,MATCH('CBB ESPN'!T361,'CBB Games'!$A$4:$A$999,0)))*1=1,"",INDEX('CBB Games'!$B$4:$B$999,MATCH('CBB ESPN'!T361,'CBB Games'!$A$4:$A$999,0)))</f>
        <v>0</v>
      </c>
      <c r="G362" t="s">
        <v>62</v>
      </c>
      <c r="H362">
        <f>IF(ISERROR(INDEX($C$4:$C$999,MATCH('CBB ESPN'!S361,'CBB Games'!$A$4:$A$999,0)))*1=1,"",INDEX('CBB Games'!$C$4:$C$999,MATCH('CBB ESPN'!S361,'CBB Games'!$A$4:$A$999,0)))</f>
        <v>0</v>
      </c>
      <c r="I362">
        <f>IF(ISERROR(INDEX($C$4:$C$999,MATCH('CBB ESPN'!T361,'CBB Games'!$A$4:$A$999,0)))*1=1,"",INDEX('CBB Games'!$C$4:$C$999,MATCH('CBB ESPN'!T361,'CBB Games'!$A$4:$A$999,0)))</f>
        <v>0</v>
      </c>
      <c r="K362">
        <f>IF('CBB ESPN'!$AA361="Flip",'CBB Games'!F362,'CBB Games'!E362)</f>
        <v>0</v>
      </c>
      <c r="L362">
        <f>IF('CBB ESPN'!$AA361="Flip",'CBB Games'!E362,'CBB Games'!F362)</f>
        <v>0</v>
      </c>
      <c r="N362">
        <f>IF('CBB ESPN'!$AA361="Flip",'CBB Games'!I362,'CBB Games'!H362)</f>
        <v>0</v>
      </c>
      <c r="O362">
        <f>IF('CBB ESPN'!$AA361="Flip",'CBB Games'!H362,'CBB Games'!I362)</f>
        <v>0</v>
      </c>
      <c r="Q362" t="str">
        <f t="shared" si="143"/>
        <v>0 v 0</v>
      </c>
      <c r="S362" t="str">
        <f t="shared" si="144"/>
        <v>0 v 0</v>
      </c>
      <c r="T362" s="13" t="s">
        <v>62</v>
      </c>
      <c r="V362" s="134" t="str">
        <f>IF(ISNUMBER(SEARCH('CBB Games'!$V$3,'CBB ESPN'!Y361)),"InPlay","")</f>
        <v/>
      </c>
      <c r="X362" s="135" t="str">
        <f>IF('CBB ESPN'!$Y361="Y",'CBB ESPN'!U361,"")</f>
        <v/>
      </c>
      <c r="Y362" s="137" t="str">
        <f>IF('CBB ESPN'!$Y361="Y",'CBB Games'!Q362,"")</f>
        <v/>
      </c>
      <c r="AA362" s="13" t="str">
        <f>IF('CBB ESPN'!$Y361="Y",'CBB Games'!S362,"")</f>
        <v/>
      </c>
    </row>
    <row r="363" spans="1:27">
      <c r="A363" t="str">
        <f>'CBB ESPN'!M363</f>
        <v>Wichita State</v>
      </c>
      <c r="B363" t="s">
        <v>726</v>
      </c>
      <c r="C363">
        <v>500</v>
      </c>
      <c r="E363">
        <f>IF(ISERROR(INDEX($B$4:$B$999,MATCH('CBB ESPN'!S362,'CBB Games'!$A$4:$A$999,0)))*1=1,"",INDEX('CBB Games'!$B$4:$B$999,MATCH('CBB ESPN'!S362,'CBB Games'!$A$4:$A$999,0)))</f>
        <v>0</v>
      </c>
      <c r="F363">
        <f>IF(ISERROR(INDEX($B$4:$B$999,MATCH('CBB ESPN'!T362,'CBB Games'!$A$4:$A$999,0)))*1=1,"",INDEX('CBB Games'!$B$4:$B$999,MATCH('CBB ESPN'!T362,'CBB Games'!$A$4:$A$999,0)))</f>
        <v>0</v>
      </c>
      <c r="G363" t="s">
        <v>62</v>
      </c>
      <c r="H363">
        <f>IF(ISERROR(INDEX($C$4:$C$999,MATCH('CBB ESPN'!S362,'CBB Games'!$A$4:$A$999,0)))*1=1,"",INDEX('CBB Games'!$C$4:$C$999,MATCH('CBB ESPN'!S362,'CBB Games'!$A$4:$A$999,0)))</f>
        <v>0</v>
      </c>
      <c r="I363">
        <f>IF(ISERROR(INDEX($C$4:$C$999,MATCH('CBB ESPN'!T362,'CBB Games'!$A$4:$A$999,0)))*1=1,"",INDEX('CBB Games'!$C$4:$C$999,MATCH('CBB ESPN'!T362,'CBB Games'!$A$4:$A$999,0)))</f>
        <v>0</v>
      </c>
      <c r="K363">
        <f>IF('CBB ESPN'!$AA362="Flip",'CBB Games'!F363,'CBB Games'!E363)</f>
        <v>0</v>
      </c>
      <c r="L363">
        <f>IF('CBB ESPN'!$AA362="Flip",'CBB Games'!E363,'CBB Games'!F363)</f>
        <v>0</v>
      </c>
      <c r="N363">
        <f>IF('CBB ESPN'!$AA362="Flip",'CBB Games'!I363,'CBB Games'!H363)</f>
        <v>0</v>
      </c>
      <c r="O363">
        <f>IF('CBB ESPN'!$AA362="Flip",'CBB Games'!H363,'CBB Games'!I363)</f>
        <v>0</v>
      </c>
      <c r="Q363" t="str">
        <f t="shared" si="143"/>
        <v>0 v 0</v>
      </c>
      <c r="S363" t="str">
        <f t="shared" si="144"/>
        <v>0 v 0</v>
      </c>
      <c r="T363" s="13" t="s">
        <v>62</v>
      </c>
      <c r="V363" s="134" t="str">
        <f>IF(ISNUMBER(SEARCH('CBB Games'!$V$3,'CBB ESPN'!Y362)),"InPlay","")</f>
        <v/>
      </c>
      <c r="X363" s="135" t="str">
        <f>IF('CBB ESPN'!$Y362="Y",'CBB ESPN'!U362,"")</f>
        <v/>
      </c>
      <c r="Y363" s="137" t="str">
        <f>IF('CBB ESPN'!$Y362="Y",'CBB Games'!Q363,"")</f>
        <v/>
      </c>
      <c r="AA363" s="13" t="str">
        <f>IF('CBB ESPN'!$Y362="Y",'CBB Games'!S363,"")</f>
        <v/>
      </c>
    </row>
    <row r="364" spans="1:27">
      <c r="A364" t="str">
        <f>'CBB ESPN'!M364</f>
        <v>William &amp; Mary</v>
      </c>
      <c r="B364" t="s">
        <v>985</v>
      </c>
      <c r="C364">
        <v>505</v>
      </c>
      <c r="E364">
        <f>IF(ISERROR(INDEX($B$4:$B$999,MATCH('CBB ESPN'!S363,'CBB Games'!$A$4:$A$999,0)))*1=1,"",INDEX('CBB Games'!$B$4:$B$999,MATCH('CBB ESPN'!S363,'CBB Games'!$A$4:$A$999,0)))</f>
        <v>0</v>
      </c>
      <c r="F364">
        <f>IF(ISERROR(INDEX($B$4:$B$999,MATCH('CBB ESPN'!T363,'CBB Games'!$A$4:$A$999,0)))*1=1,"",INDEX('CBB Games'!$B$4:$B$999,MATCH('CBB ESPN'!T363,'CBB Games'!$A$4:$A$999,0)))</f>
        <v>0</v>
      </c>
      <c r="G364" t="s">
        <v>62</v>
      </c>
      <c r="H364">
        <f>IF(ISERROR(INDEX($C$4:$C$999,MATCH('CBB ESPN'!S363,'CBB Games'!$A$4:$A$999,0)))*1=1,"",INDEX('CBB Games'!$C$4:$C$999,MATCH('CBB ESPN'!S363,'CBB Games'!$A$4:$A$999,0)))</f>
        <v>0</v>
      </c>
      <c r="I364">
        <f>IF(ISERROR(INDEX($C$4:$C$999,MATCH('CBB ESPN'!T363,'CBB Games'!$A$4:$A$999,0)))*1=1,"",INDEX('CBB Games'!$C$4:$C$999,MATCH('CBB ESPN'!T363,'CBB Games'!$A$4:$A$999,0)))</f>
        <v>0</v>
      </c>
      <c r="K364">
        <f>IF('CBB ESPN'!$AA363="Flip",'CBB Games'!F364,'CBB Games'!E364)</f>
        <v>0</v>
      </c>
      <c r="L364">
        <f>IF('CBB ESPN'!$AA363="Flip",'CBB Games'!E364,'CBB Games'!F364)</f>
        <v>0</v>
      </c>
      <c r="N364">
        <f>IF('CBB ESPN'!$AA363="Flip",'CBB Games'!I364,'CBB Games'!H364)</f>
        <v>0</v>
      </c>
      <c r="O364">
        <f>IF('CBB ESPN'!$AA363="Flip",'CBB Games'!H364,'CBB Games'!I364)</f>
        <v>0</v>
      </c>
      <c r="Q364" t="str">
        <f t="shared" si="143"/>
        <v>0 v 0</v>
      </c>
      <c r="S364" t="str">
        <f t="shared" si="144"/>
        <v>0 v 0</v>
      </c>
      <c r="T364" s="13" t="s">
        <v>62</v>
      </c>
      <c r="V364" s="134" t="str">
        <f>IF(ISNUMBER(SEARCH('CBB Games'!$V$3,'CBB ESPN'!Y363)),"InPlay","")</f>
        <v/>
      </c>
      <c r="X364" s="135" t="str">
        <f>IF('CBB ESPN'!$Y363="Y",'CBB ESPN'!U363,"")</f>
        <v/>
      </c>
      <c r="Y364" s="137" t="str">
        <f>IF('CBB ESPN'!$Y363="Y",'CBB Games'!Q364,"")</f>
        <v/>
      </c>
      <c r="AA364" s="13" t="str">
        <f>IF('CBB ESPN'!$Y363="Y",'CBB Games'!S364,"")</f>
        <v/>
      </c>
    </row>
    <row r="365" spans="1:27">
      <c r="A365" t="str">
        <f>'CBB ESPN'!M365</f>
        <v>Winthrop</v>
      </c>
      <c r="B365" t="s">
        <v>758</v>
      </c>
      <c r="C365">
        <v>501</v>
      </c>
      <c r="E365">
        <f>IF(ISERROR(INDEX($B$4:$B$999,MATCH('CBB ESPN'!S364,'CBB Games'!$A$4:$A$999,0)))*1=1,"",INDEX('CBB Games'!$B$4:$B$999,MATCH('CBB ESPN'!S364,'CBB Games'!$A$4:$A$999,0)))</f>
        <v>0</v>
      </c>
      <c r="F365">
        <f>IF(ISERROR(INDEX($B$4:$B$999,MATCH('CBB ESPN'!T364,'CBB Games'!$A$4:$A$999,0)))*1=1,"",INDEX('CBB Games'!$B$4:$B$999,MATCH('CBB ESPN'!T364,'CBB Games'!$A$4:$A$999,0)))</f>
        <v>0</v>
      </c>
      <c r="G365" t="s">
        <v>62</v>
      </c>
      <c r="H365">
        <f>IF(ISERROR(INDEX($C$4:$C$999,MATCH('CBB ESPN'!S364,'CBB Games'!$A$4:$A$999,0)))*1=1,"",INDEX('CBB Games'!$C$4:$C$999,MATCH('CBB ESPN'!S364,'CBB Games'!$A$4:$A$999,0)))</f>
        <v>0</v>
      </c>
      <c r="I365">
        <f>IF(ISERROR(INDEX($C$4:$C$999,MATCH('CBB ESPN'!T364,'CBB Games'!$A$4:$A$999,0)))*1=1,"",INDEX('CBB Games'!$C$4:$C$999,MATCH('CBB ESPN'!T364,'CBB Games'!$A$4:$A$999,0)))</f>
        <v>0</v>
      </c>
      <c r="K365">
        <f>IF('CBB ESPN'!$AA364="Flip",'CBB Games'!F365,'CBB Games'!E365)</f>
        <v>0</v>
      </c>
      <c r="L365">
        <f>IF('CBB ESPN'!$AA364="Flip",'CBB Games'!E365,'CBB Games'!F365)</f>
        <v>0</v>
      </c>
      <c r="N365">
        <f>IF('CBB ESPN'!$AA364="Flip",'CBB Games'!I365,'CBB Games'!H365)</f>
        <v>0</v>
      </c>
      <c r="O365">
        <f>IF('CBB ESPN'!$AA364="Flip",'CBB Games'!H365,'CBB Games'!I365)</f>
        <v>0</v>
      </c>
      <c r="Q365" t="str">
        <f t="shared" si="143"/>
        <v>0 v 0</v>
      </c>
      <c r="S365" t="str">
        <f t="shared" si="144"/>
        <v>0 v 0</v>
      </c>
      <c r="T365" s="13" t="s">
        <v>62</v>
      </c>
      <c r="V365" s="134" t="str">
        <f>IF(ISNUMBER(SEARCH('CBB Games'!$V$3,'CBB ESPN'!Y364)),"InPlay","")</f>
        <v/>
      </c>
      <c r="X365" s="135" t="str">
        <f>IF('CBB ESPN'!$Y364="Y",'CBB ESPN'!U364,"")</f>
        <v/>
      </c>
      <c r="Y365" s="137" t="str">
        <f>IF('CBB ESPN'!$Y364="Y",'CBB Games'!Q365,"")</f>
        <v/>
      </c>
      <c r="AA365" s="13" t="str">
        <f>IF('CBB ESPN'!$Y364="Y",'CBB Games'!S365,"")</f>
        <v/>
      </c>
    </row>
    <row r="366" spans="1:27">
      <c r="A366" t="str">
        <f>'CBB ESPN'!M366</f>
        <v>Wisconsin</v>
      </c>
      <c r="B366" t="s">
        <v>327</v>
      </c>
      <c r="C366">
        <v>503</v>
      </c>
      <c r="E366">
        <f>IF(ISERROR(INDEX($B$4:$B$999,MATCH('CBB ESPN'!S365,'CBB Games'!$A$4:$A$999,0)))*1=1,"",INDEX('CBB Games'!$B$4:$B$999,MATCH('CBB ESPN'!S365,'CBB Games'!$A$4:$A$999,0)))</f>
        <v>0</v>
      </c>
      <c r="F366">
        <f>IF(ISERROR(INDEX($B$4:$B$999,MATCH('CBB ESPN'!T365,'CBB Games'!$A$4:$A$999,0)))*1=1,"",INDEX('CBB Games'!$B$4:$B$999,MATCH('CBB ESPN'!T365,'CBB Games'!$A$4:$A$999,0)))</f>
        <v>0</v>
      </c>
      <c r="G366" t="s">
        <v>62</v>
      </c>
      <c r="H366">
        <f>IF(ISERROR(INDEX($C$4:$C$999,MATCH('CBB ESPN'!S365,'CBB Games'!$A$4:$A$999,0)))*1=1,"",INDEX('CBB Games'!$C$4:$C$999,MATCH('CBB ESPN'!S365,'CBB Games'!$A$4:$A$999,0)))</f>
        <v>0</v>
      </c>
      <c r="I366">
        <f>IF(ISERROR(INDEX($C$4:$C$999,MATCH('CBB ESPN'!T365,'CBB Games'!$A$4:$A$999,0)))*1=1,"",INDEX('CBB Games'!$C$4:$C$999,MATCH('CBB ESPN'!T365,'CBB Games'!$A$4:$A$999,0)))</f>
        <v>0</v>
      </c>
      <c r="K366">
        <f>IF('CBB ESPN'!$AA365="Flip",'CBB Games'!F366,'CBB Games'!E366)</f>
        <v>0</v>
      </c>
      <c r="L366">
        <f>IF('CBB ESPN'!$AA365="Flip",'CBB Games'!E366,'CBB Games'!F366)</f>
        <v>0</v>
      </c>
      <c r="N366">
        <f>IF('CBB ESPN'!$AA365="Flip",'CBB Games'!I366,'CBB Games'!H366)</f>
        <v>0</v>
      </c>
      <c r="O366">
        <f>IF('CBB ESPN'!$AA365="Flip",'CBB Games'!H366,'CBB Games'!I366)</f>
        <v>0</v>
      </c>
      <c r="Q366" t="str">
        <f t="shared" si="143"/>
        <v>0 v 0</v>
      </c>
      <c r="S366" t="str">
        <f t="shared" si="144"/>
        <v>0 v 0</v>
      </c>
      <c r="T366" s="13" t="s">
        <v>62</v>
      </c>
      <c r="V366" s="134" t="str">
        <f>IF(ISNUMBER(SEARCH('CBB Games'!$V$3,'CBB ESPN'!Y365)),"InPlay","")</f>
        <v/>
      </c>
      <c r="X366" s="135" t="str">
        <f>IF('CBB ESPN'!$Y365="Y",'CBB ESPN'!U365,"")</f>
        <v/>
      </c>
      <c r="Y366" s="137" t="str">
        <f>IF('CBB ESPN'!$Y365="Y",'CBB Games'!Q366,"")</f>
        <v/>
      </c>
      <c r="AA366" s="13" t="str">
        <f>IF('CBB ESPN'!$Y365="Y",'CBB Games'!S366,"")</f>
        <v/>
      </c>
    </row>
    <row r="367" spans="1:27">
      <c r="A367" t="str">
        <f>'CBB ESPN'!M367</f>
        <v>Green Bay</v>
      </c>
      <c r="B367" t="s">
        <v>637</v>
      </c>
      <c r="C367">
        <v>502</v>
      </c>
      <c r="E367">
        <f>IF(ISERROR(INDEX($B$4:$B$999,MATCH('CBB ESPN'!S366,'CBB Games'!$A$4:$A$999,0)))*1=1,"",INDEX('CBB Games'!$B$4:$B$999,MATCH('CBB ESPN'!S366,'CBB Games'!$A$4:$A$999,0)))</f>
        <v>0</v>
      </c>
      <c r="F367">
        <f>IF(ISERROR(INDEX($B$4:$B$999,MATCH('CBB ESPN'!T366,'CBB Games'!$A$4:$A$999,0)))*1=1,"",INDEX('CBB Games'!$B$4:$B$999,MATCH('CBB ESPN'!T366,'CBB Games'!$A$4:$A$999,0)))</f>
        <v>0</v>
      </c>
      <c r="G367" t="s">
        <v>62</v>
      </c>
      <c r="H367">
        <f>IF(ISERROR(INDEX($C$4:$C$999,MATCH('CBB ESPN'!S366,'CBB Games'!$A$4:$A$999,0)))*1=1,"",INDEX('CBB Games'!$C$4:$C$999,MATCH('CBB ESPN'!S366,'CBB Games'!$A$4:$A$999,0)))</f>
        <v>0</v>
      </c>
      <c r="I367">
        <f>IF(ISERROR(INDEX($C$4:$C$999,MATCH('CBB ESPN'!T366,'CBB Games'!$A$4:$A$999,0)))*1=1,"",INDEX('CBB Games'!$C$4:$C$999,MATCH('CBB ESPN'!T366,'CBB Games'!$A$4:$A$999,0)))</f>
        <v>0</v>
      </c>
      <c r="K367">
        <f>IF('CBB ESPN'!$AA366="Flip",'CBB Games'!F367,'CBB Games'!E367)</f>
        <v>0</v>
      </c>
      <c r="L367">
        <f>IF('CBB ESPN'!$AA366="Flip",'CBB Games'!E367,'CBB Games'!F367)</f>
        <v>0</v>
      </c>
      <c r="N367">
        <f>IF('CBB ESPN'!$AA366="Flip",'CBB Games'!I367,'CBB Games'!H367)</f>
        <v>0</v>
      </c>
      <c r="O367">
        <f>IF('CBB ESPN'!$AA366="Flip",'CBB Games'!H367,'CBB Games'!I367)</f>
        <v>0</v>
      </c>
      <c r="Q367" t="str">
        <f t="shared" si="143"/>
        <v>0 v 0</v>
      </c>
      <c r="S367" t="str">
        <f t="shared" si="144"/>
        <v>0 v 0</v>
      </c>
      <c r="T367" s="13" t="s">
        <v>62</v>
      </c>
      <c r="V367" s="134" t="str">
        <f>IF(ISNUMBER(SEARCH('CBB Games'!$V$3,'CBB ESPN'!Y366)),"InPlay","")</f>
        <v/>
      </c>
      <c r="X367" s="135" t="str">
        <f>IF('CBB ESPN'!$Y366="Y",'CBB ESPN'!U366,"")</f>
        <v/>
      </c>
      <c r="Y367" s="137" t="str">
        <f>IF('CBB ESPN'!$Y366="Y",'CBB Games'!Q367,"")</f>
        <v/>
      </c>
      <c r="AA367" s="13" t="str">
        <f>IF('CBB ESPN'!$Y366="Y",'CBB Games'!S367,"")</f>
        <v/>
      </c>
    </row>
    <row r="368" spans="1:27">
      <c r="A368" t="str">
        <f>'CBB ESPN'!M368</f>
        <v>Milwaukee</v>
      </c>
      <c r="B368" t="s">
        <v>1305</v>
      </c>
      <c r="C368">
        <v>504</v>
      </c>
      <c r="E368">
        <f>IF(ISERROR(INDEX($B$4:$B$999,MATCH('CBB ESPN'!S367,'CBB Games'!$A$4:$A$999,0)))*1=1,"",INDEX('CBB Games'!$B$4:$B$999,MATCH('CBB ESPN'!S367,'CBB Games'!$A$4:$A$999,0)))</f>
        <v>0</v>
      </c>
      <c r="F368">
        <f>IF(ISERROR(INDEX($B$4:$B$999,MATCH('CBB ESPN'!T367,'CBB Games'!$A$4:$A$999,0)))*1=1,"",INDEX('CBB Games'!$B$4:$B$999,MATCH('CBB ESPN'!T367,'CBB Games'!$A$4:$A$999,0)))</f>
        <v>0</v>
      </c>
      <c r="G368" t="s">
        <v>62</v>
      </c>
      <c r="H368">
        <f>IF(ISERROR(INDEX($C$4:$C$999,MATCH('CBB ESPN'!S367,'CBB Games'!$A$4:$A$999,0)))*1=1,"",INDEX('CBB Games'!$C$4:$C$999,MATCH('CBB ESPN'!S367,'CBB Games'!$A$4:$A$999,0)))</f>
        <v>0</v>
      </c>
      <c r="I368">
        <f>IF(ISERROR(INDEX($C$4:$C$999,MATCH('CBB ESPN'!T367,'CBB Games'!$A$4:$A$999,0)))*1=1,"",INDEX('CBB Games'!$C$4:$C$999,MATCH('CBB ESPN'!T367,'CBB Games'!$A$4:$A$999,0)))</f>
        <v>0</v>
      </c>
      <c r="K368">
        <f>IF('CBB ESPN'!$AA367="Flip",'CBB Games'!F368,'CBB Games'!E368)</f>
        <v>0</v>
      </c>
      <c r="L368">
        <f>IF('CBB ESPN'!$AA367="Flip",'CBB Games'!E368,'CBB Games'!F368)</f>
        <v>0</v>
      </c>
      <c r="N368">
        <f>IF('CBB ESPN'!$AA367="Flip",'CBB Games'!I368,'CBB Games'!H368)</f>
        <v>0</v>
      </c>
      <c r="O368">
        <f>IF('CBB ESPN'!$AA367="Flip",'CBB Games'!H368,'CBB Games'!I368)</f>
        <v>0</v>
      </c>
      <c r="Q368" t="str">
        <f t="shared" si="143"/>
        <v>0 v 0</v>
      </c>
      <c r="S368" t="str">
        <f t="shared" si="144"/>
        <v>0 v 0</v>
      </c>
      <c r="T368" s="13" t="s">
        <v>62</v>
      </c>
      <c r="V368" s="134" t="str">
        <f>IF(ISNUMBER(SEARCH('CBB Games'!$V$3,'CBB ESPN'!Y367)),"InPlay","")</f>
        <v/>
      </c>
      <c r="X368" s="135" t="str">
        <f>IF('CBB ESPN'!$Y367="Y",'CBB ESPN'!U367,"")</f>
        <v/>
      </c>
      <c r="Y368" s="137" t="str">
        <f>IF('CBB ESPN'!$Y367="Y",'CBB Games'!Q368,"")</f>
        <v/>
      </c>
      <c r="AA368" s="13" t="str">
        <f>IF('CBB ESPN'!$Y367="Y",'CBB Games'!S368,"")</f>
        <v/>
      </c>
    </row>
    <row r="369" spans="1:27">
      <c r="A369" t="str">
        <f>'CBB ESPN'!M369</f>
        <v>Wofford</v>
      </c>
      <c r="B369" t="s">
        <v>499</v>
      </c>
      <c r="C369">
        <v>508</v>
      </c>
      <c r="E369">
        <f>IF(ISERROR(INDEX($B$4:$B$999,MATCH('CBB ESPN'!S368,'CBB Games'!$A$4:$A$999,0)))*1=1,"",INDEX('CBB Games'!$B$4:$B$999,MATCH('CBB ESPN'!S368,'CBB Games'!$A$4:$A$999,0)))</f>
        <v>0</v>
      </c>
      <c r="F369">
        <f>IF(ISERROR(INDEX($B$4:$B$999,MATCH('CBB ESPN'!T368,'CBB Games'!$A$4:$A$999,0)))*1=1,"",INDEX('CBB Games'!$B$4:$B$999,MATCH('CBB ESPN'!T368,'CBB Games'!$A$4:$A$999,0)))</f>
        <v>0</v>
      </c>
      <c r="G369" t="s">
        <v>62</v>
      </c>
      <c r="H369">
        <f>IF(ISERROR(INDEX($C$4:$C$999,MATCH('CBB ESPN'!S368,'CBB Games'!$A$4:$A$999,0)))*1=1,"",INDEX('CBB Games'!$C$4:$C$999,MATCH('CBB ESPN'!S368,'CBB Games'!$A$4:$A$999,0)))</f>
        <v>0</v>
      </c>
      <c r="I369">
        <f>IF(ISERROR(INDEX($C$4:$C$999,MATCH('CBB ESPN'!T368,'CBB Games'!$A$4:$A$999,0)))*1=1,"",INDEX('CBB Games'!$C$4:$C$999,MATCH('CBB ESPN'!T368,'CBB Games'!$A$4:$A$999,0)))</f>
        <v>0</v>
      </c>
      <c r="K369">
        <f>IF('CBB ESPN'!$AA368="Flip",'CBB Games'!F369,'CBB Games'!E369)</f>
        <v>0</v>
      </c>
      <c r="L369">
        <f>IF('CBB ESPN'!$AA368="Flip",'CBB Games'!E369,'CBB Games'!F369)</f>
        <v>0</v>
      </c>
      <c r="N369">
        <f>IF('CBB ESPN'!$AA368="Flip",'CBB Games'!I369,'CBB Games'!H369)</f>
        <v>0</v>
      </c>
      <c r="O369">
        <f>IF('CBB ESPN'!$AA368="Flip",'CBB Games'!H369,'CBB Games'!I369)</f>
        <v>0</v>
      </c>
      <c r="Q369" t="str">
        <f t="shared" si="143"/>
        <v>0 v 0</v>
      </c>
      <c r="S369" t="str">
        <f t="shared" si="144"/>
        <v>0 v 0</v>
      </c>
      <c r="T369" s="13" t="s">
        <v>62</v>
      </c>
      <c r="V369" s="134" t="str">
        <f>IF(ISNUMBER(SEARCH('CBB Games'!$V$3,'CBB ESPN'!Y368)),"InPlay","")</f>
        <v/>
      </c>
      <c r="X369" s="135" t="str">
        <f>IF('CBB ESPN'!$Y368="Y",'CBB ESPN'!U368,"")</f>
        <v/>
      </c>
      <c r="Y369" s="137" t="str">
        <f>IF('CBB ESPN'!$Y368="Y",'CBB Games'!Q369,"")</f>
        <v/>
      </c>
      <c r="AA369" s="13" t="str">
        <f>IF('CBB ESPN'!$Y368="Y",'CBB Games'!S369,"")</f>
        <v/>
      </c>
    </row>
    <row r="370" spans="1:27">
      <c r="A370" t="str">
        <f>'CBB ESPN'!M370</f>
        <v>Wright State</v>
      </c>
      <c r="B370" t="s">
        <v>888</v>
      </c>
      <c r="C370">
        <v>506</v>
      </c>
      <c r="E370">
        <f>IF(ISERROR(INDEX($B$4:$B$999,MATCH('CBB ESPN'!S369,'CBB Games'!$A$4:$A$999,0)))*1=1,"",INDEX('CBB Games'!$B$4:$B$999,MATCH('CBB ESPN'!S369,'CBB Games'!$A$4:$A$999,0)))</f>
        <v>0</v>
      </c>
      <c r="F370">
        <f>IF(ISERROR(INDEX($B$4:$B$999,MATCH('CBB ESPN'!T369,'CBB Games'!$A$4:$A$999,0)))*1=1,"",INDEX('CBB Games'!$B$4:$B$999,MATCH('CBB ESPN'!T369,'CBB Games'!$A$4:$A$999,0)))</f>
        <v>0</v>
      </c>
      <c r="G370" t="s">
        <v>62</v>
      </c>
      <c r="H370">
        <f>IF(ISERROR(INDEX($C$4:$C$999,MATCH('CBB ESPN'!S369,'CBB Games'!$A$4:$A$999,0)))*1=1,"",INDEX('CBB Games'!$C$4:$C$999,MATCH('CBB ESPN'!S369,'CBB Games'!$A$4:$A$999,0)))</f>
        <v>0</v>
      </c>
      <c r="I370">
        <f>IF(ISERROR(INDEX($C$4:$C$999,MATCH('CBB ESPN'!T369,'CBB Games'!$A$4:$A$999,0)))*1=1,"",INDEX('CBB Games'!$C$4:$C$999,MATCH('CBB ESPN'!T369,'CBB Games'!$A$4:$A$999,0)))</f>
        <v>0</v>
      </c>
      <c r="K370">
        <f>IF('CBB ESPN'!$AA369="Flip",'CBB Games'!F370,'CBB Games'!E370)</f>
        <v>0</v>
      </c>
      <c r="L370">
        <f>IF('CBB ESPN'!$AA369="Flip",'CBB Games'!E370,'CBB Games'!F370)</f>
        <v>0</v>
      </c>
      <c r="N370">
        <f>IF('CBB ESPN'!$AA369="Flip",'CBB Games'!I370,'CBB Games'!H370)</f>
        <v>0</v>
      </c>
      <c r="O370">
        <f>IF('CBB ESPN'!$AA369="Flip",'CBB Games'!H370,'CBB Games'!I370)</f>
        <v>0</v>
      </c>
      <c r="Q370" t="str">
        <f t="shared" si="143"/>
        <v>0 v 0</v>
      </c>
      <c r="S370" t="str">
        <f t="shared" si="144"/>
        <v>0 v 0</v>
      </c>
      <c r="T370" s="13" t="s">
        <v>62</v>
      </c>
      <c r="V370" s="134" t="str">
        <f>IF(ISNUMBER(SEARCH('CBB Games'!$V$3,'CBB ESPN'!Y369)),"InPlay","")</f>
        <v/>
      </c>
      <c r="X370" s="135" t="str">
        <f>IF('CBB ESPN'!$Y369="Y",'CBB ESPN'!U369,"")</f>
        <v/>
      </c>
      <c r="Y370" s="137" t="str">
        <f>IF('CBB ESPN'!$Y369="Y",'CBB Games'!Q370,"")</f>
        <v/>
      </c>
      <c r="AA370" s="13" t="str">
        <f>IF('CBB ESPN'!$Y369="Y",'CBB Games'!S370,"")</f>
        <v/>
      </c>
    </row>
    <row r="371" spans="1:27">
      <c r="A371" t="str">
        <f>'CBB ESPN'!M371</f>
        <v>Wyoming</v>
      </c>
      <c r="B371" t="s">
        <v>328</v>
      </c>
      <c r="C371">
        <v>507</v>
      </c>
      <c r="E371">
        <f>IF(ISERROR(INDEX($B$4:$B$999,MATCH('CBB ESPN'!S370,'CBB Games'!$A$4:$A$999,0)))*1=1,"",INDEX('CBB Games'!$B$4:$B$999,MATCH('CBB ESPN'!S370,'CBB Games'!$A$4:$A$999,0)))</f>
        <v>0</v>
      </c>
      <c r="F371">
        <f>IF(ISERROR(INDEX($B$4:$B$999,MATCH('CBB ESPN'!T370,'CBB Games'!$A$4:$A$999,0)))*1=1,"",INDEX('CBB Games'!$B$4:$B$999,MATCH('CBB ESPN'!T370,'CBB Games'!$A$4:$A$999,0)))</f>
        <v>0</v>
      </c>
      <c r="G371" t="s">
        <v>62</v>
      </c>
      <c r="H371">
        <f>IF(ISERROR(INDEX($C$4:$C$999,MATCH('CBB ESPN'!S370,'CBB Games'!$A$4:$A$999,0)))*1=1,"",INDEX('CBB Games'!$C$4:$C$999,MATCH('CBB ESPN'!S370,'CBB Games'!$A$4:$A$999,0)))</f>
        <v>0</v>
      </c>
      <c r="I371">
        <f>IF(ISERROR(INDEX($C$4:$C$999,MATCH('CBB ESPN'!T370,'CBB Games'!$A$4:$A$999,0)))*1=1,"",INDEX('CBB Games'!$C$4:$C$999,MATCH('CBB ESPN'!T370,'CBB Games'!$A$4:$A$999,0)))</f>
        <v>0</v>
      </c>
      <c r="K371">
        <f>IF('CBB ESPN'!$AA370="Flip",'CBB Games'!F371,'CBB Games'!E371)</f>
        <v>0</v>
      </c>
      <c r="L371">
        <f>IF('CBB ESPN'!$AA370="Flip",'CBB Games'!E371,'CBB Games'!F371)</f>
        <v>0</v>
      </c>
      <c r="N371">
        <f>IF('CBB ESPN'!$AA370="Flip",'CBB Games'!I371,'CBB Games'!H371)</f>
        <v>0</v>
      </c>
      <c r="O371">
        <f>IF('CBB ESPN'!$AA370="Flip",'CBB Games'!H371,'CBB Games'!I371)</f>
        <v>0</v>
      </c>
      <c r="Q371" t="str">
        <f t="shared" si="143"/>
        <v>0 v 0</v>
      </c>
      <c r="S371" t="str">
        <f t="shared" si="144"/>
        <v>0 v 0</v>
      </c>
      <c r="T371" s="13" t="s">
        <v>62</v>
      </c>
      <c r="V371" s="134" t="str">
        <f>IF(ISNUMBER(SEARCH('CBB Games'!$V$3,'CBB ESPN'!Y370)),"InPlay","")</f>
        <v/>
      </c>
      <c r="X371" s="135" t="str">
        <f>IF('CBB ESPN'!$Y370="Y",'CBB ESPN'!U370,"")</f>
        <v/>
      </c>
      <c r="Y371" s="137" t="str">
        <f>IF('CBB ESPN'!$Y370="Y",'CBB Games'!Q371,"")</f>
        <v/>
      </c>
      <c r="AA371" s="13" t="str">
        <f>IF('CBB ESPN'!$Y370="Y",'CBB Games'!S371,"")</f>
        <v/>
      </c>
    </row>
    <row r="372" spans="1:27">
      <c r="A372" t="str">
        <f>'CBB ESPN'!M372</f>
        <v>Xavier</v>
      </c>
      <c r="B372" t="s">
        <v>531</v>
      </c>
      <c r="C372">
        <v>513</v>
      </c>
      <c r="E372">
        <f>IF(ISERROR(INDEX($B$4:$B$999,MATCH('CBB ESPN'!S371,'CBB Games'!$A$4:$A$999,0)))*1=1,"",INDEX('CBB Games'!$B$4:$B$999,MATCH('CBB ESPN'!S371,'CBB Games'!$A$4:$A$999,0)))</f>
        <v>0</v>
      </c>
      <c r="F372">
        <f>IF(ISERROR(INDEX($B$4:$B$999,MATCH('CBB ESPN'!T371,'CBB Games'!$A$4:$A$999,0)))*1=1,"",INDEX('CBB Games'!$B$4:$B$999,MATCH('CBB ESPN'!T371,'CBB Games'!$A$4:$A$999,0)))</f>
        <v>0</v>
      </c>
      <c r="G372" t="s">
        <v>62</v>
      </c>
      <c r="H372">
        <f>IF(ISERROR(INDEX($C$4:$C$999,MATCH('CBB ESPN'!S371,'CBB Games'!$A$4:$A$999,0)))*1=1,"",INDEX('CBB Games'!$C$4:$C$999,MATCH('CBB ESPN'!S371,'CBB Games'!$A$4:$A$999,0)))</f>
        <v>0</v>
      </c>
      <c r="I372">
        <f>IF(ISERROR(INDEX($C$4:$C$999,MATCH('CBB ESPN'!T371,'CBB Games'!$A$4:$A$999,0)))*1=1,"",INDEX('CBB Games'!$C$4:$C$999,MATCH('CBB ESPN'!T371,'CBB Games'!$A$4:$A$999,0)))</f>
        <v>0</v>
      </c>
      <c r="K372">
        <f>IF('CBB ESPN'!$AA371="Flip",'CBB Games'!F372,'CBB Games'!E372)</f>
        <v>0</v>
      </c>
      <c r="L372">
        <f>IF('CBB ESPN'!$AA371="Flip",'CBB Games'!E372,'CBB Games'!F372)</f>
        <v>0</v>
      </c>
      <c r="N372">
        <f>IF('CBB ESPN'!$AA371="Flip",'CBB Games'!I372,'CBB Games'!H372)</f>
        <v>0</v>
      </c>
      <c r="O372">
        <f>IF('CBB ESPN'!$AA371="Flip",'CBB Games'!H372,'CBB Games'!I372)</f>
        <v>0</v>
      </c>
      <c r="Q372" t="str">
        <f t="shared" si="143"/>
        <v>0 v 0</v>
      </c>
      <c r="S372" t="str">
        <f t="shared" si="144"/>
        <v>0 v 0</v>
      </c>
      <c r="T372" s="13" t="s">
        <v>62</v>
      </c>
      <c r="V372" s="134" t="str">
        <f>IF(ISNUMBER(SEARCH('CBB Games'!$V$3,'CBB ESPN'!Y371)),"InPlay","")</f>
        <v/>
      </c>
      <c r="X372" s="135" t="str">
        <f>IF('CBB ESPN'!$Y371="Y",'CBB ESPN'!U371,"")</f>
        <v/>
      </c>
      <c r="Y372" s="137" t="str">
        <f>IF('CBB ESPN'!$Y371="Y",'CBB Games'!Q372,"")</f>
        <v/>
      </c>
      <c r="AA372" s="13" t="str">
        <f>IF('CBB ESPN'!$Y371="Y",'CBB Games'!S372,"")</f>
        <v/>
      </c>
    </row>
    <row r="373" spans="1:27">
      <c r="A373" t="str">
        <f>'CBB ESPN'!M373</f>
        <v>Yale</v>
      </c>
      <c r="B373" t="s">
        <v>471</v>
      </c>
      <c r="C373">
        <v>519</v>
      </c>
      <c r="E373">
        <f>IF(ISERROR(INDEX($B$4:$B$999,MATCH('CBB ESPN'!S372,'CBB Games'!$A$4:$A$999,0)))*1=1,"",INDEX('CBB Games'!$B$4:$B$999,MATCH('CBB ESPN'!S372,'CBB Games'!$A$4:$A$999,0)))</f>
        <v>0</v>
      </c>
      <c r="F373">
        <f>IF(ISERROR(INDEX($B$4:$B$999,MATCH('CBB ESPN'!T372,'CBB Games'!$A$4:$A$999,0)))*1=1,"",INDEX('CBB Games'!$B$4:$B$999,MATCH('CBB ESPN'!T372,'CBB Games'!$A$4:$A$999,0)))</f>
        <v>0</v>
      </c>
      <c r="G373" t="s">
        <v>62</v>
      </c>
      <c r="H373">
        <f>IF(ISERROR(INDEX($C$4:$C$999,MATCH('CBB ESPN'!S372,'CBB Games'!$A$4:$A$999,0)))*1=1,"",INDEX('CBB Games'!$C$4:$C$999,MATCH('CBB ESPN'!S372,'CBB Games'!$A$4:$A$999,0)))</f>
        <v>0</v>
      </c>
      <c r="I373">
        <f>IF(ISERROR(INDEX($C$4:$C$999,MATCH('CBB ESPN'!T372,'CBB Games'!$A$4:$A$999,0)))*1=1,"",INDEX('CBB Games'!$C$4:$C$999,MATCH('CBB ESPN'!T372,'CBB Games'!$A$4:$A$999,0)))</f>
        <v>0</v>
      </c>
      <c r="K373">
        <f>IF('CBB ESPN'!$AA372="Flip",'CBB Games'!F373,'CBB Games'!E373)</f>
        <v>0</v>
      </c>
      <c r="L373">
        <f>IF('CBB ESPN'!$AA372="Flip",'CBB Games'!E373,'CBB Games'!F373)</f>
        <v>0</v>
      </c>
      <c r="N373">
        <f>IF('CBB ESPN'!$AA372="Flip",'CBB Games'!I373,'CBB Games'!H373)</f>
        <v>0</v>
      </c>
      <c r="O373">
        <f>IF('CBB ESPN'!$AA372="Flip",'CBB Games'!H373,'CBB Games'!I373)</f>
        <v>0</v>
      </c>
      <c r="Q373" t="str">
        <f t="shared" si="143"/>
        <v>0 v 0</v>
      </c>
      <c r="S373" t="str">
        <f t="shared" si="144"/>
        <v>0 v 0</v>
      </c>
      <c r="T373" s="13" t="s">
        <v>62</v>
      </c>
      <c r="V373" s="134" t="str">
        <f>IF(ISNUMBER(SEARCH('CBB Games'!$V$3,'CBB ESPN'!Y372)),"InPlay","")</f>
        <v/>
      </c>
      <c r="X373" s="135" t="str">
        <f>IF('CBB ESPN'!$Y372="Y",'CBB ESPN'!U372,"")</f>
        <v/>
      </c>
      <c r="Y373" s="137" t="str">
        <f>IF('CBB ESPN'!$Y372="Y",'CBB Games'!Q373,"")</f>
        <v/>
      </c>
      <c r="AA373" s="13" t="str">
        <f>IF('CBB ESPN'!$Y372="Y",'CBB Games'!S373,"")</f>
        <v/>
      </c>
    </row>
    <row r="374" spans="1:27">
      <c r="A374" t="str">
        <f>'CBB ESPN'!M374</f>
        <v>Youngstown State</v>
      </c>
      <c r="B374" t="s">
        <v>964</v>
      </c>
      <c r="C374">
        <v>520</v>
      </c>
      <c r="E374">
        <f>IF(ISERROR(INDEX($B$4:$B$999,MATCH('CBB ESPN'!S373,'CBB Games'!$A$4:$A$999,0)))*1=1,"",INDEX('CBB Games'!$B$4:$B$999,MATCH('CBB ESPN'!S373,'CBB Games'!$A$4:$A$999,0)))</f>
        <v>0</v>
      </c>
      <c r="F374">
        <f>IF(ISERROR(INDEX($B$4:$B$999,MATCH('CBB ESPN'!T373,'CBB Games'!$A$4:$A$999,0)))*1=1,"",INDEX('CBB Games'!$B$4:$B$999,MATCH('CBB ESPN'!T373,'CBB Games'!$A$4:$A$999,0)))</f>
        <v>0</v>
      </c>
      <c r="G374" t="s">
        <v>62</v>
      </c>
      <c r="H374">
        <f>IF(ISERROR(INDEX($C$4:$C$999,MATCH('CBB ESPN'!S373,'CBB Games'!$A$4:$A$999,0)))*1=1,"",INDEX('CBB Games'!$C$4:$C$999,MATCH('CBB ESPN'!S373,'CBB Games'!$A$4:$A$999,0)))</f>
        <v>0</v>
      </c>
      <c r="I374">
        <f>IF(ISERROR(INDEX($C$4:$C$999,MATCH('CBB ESPN'!T373,'CBB Games'!$A$4:$A$999,0)))*1=1,"",INDEX('CBB Games'!$C$4:$C$999,MATCH('CBB ESPN'!T373,'CBB Games'!$A$4:$A$999,0)))</f>
        <v>0</v>
      </c>
      <c r="K374">
        <f>IF('CBB ESPN'!$AA373="Flip",'CBB Games'!F374,'CBB Games'!E374)</f>
        <v>0</v>
      </c>
      <c r="L374">
        <f>IF('CBB ESPN'!$AA373="Flip",'CBB Games'!E374,'CBB Games'!F374)</f>
        <v>0</v>
      </c>
      <c r="N374">
        <f>IF('CBB ESPN'!$AA373="Flip",'CBB Games'!I374,'CBB Games'!H374)</f>
        <v>0</v>
      </c>
      <c r="O374">
        <f>IF('CBB ESPN'!$AA373="Flip",'CBB Games'!H374,'CBB Games'!I374)</f>
        <v>0</v>
      </c>
      <c r="Q374" t="str">
        <f t="shared" si="143"/>
        <v>0 v 0</v>
      </c>
      <c r="S374" t="str">
        <f t="shared" si="144"/>
        <v>0 v 0</v>
      </c>
      <c r="T374" s="13" t="s">
        <v>62</v>
      </c>
      <c r="V374" s="134" t="str">
        <f>IF(ISNUMBER(SEARCH('CBB Games'!$V$3,'CBB ESPN'!Y373)),"InPlay","")</f>
        <v/>
      </c>
      <c r="X374" s="135" t="str">
        <f>IF('CBB ESPN'!$Y373="Y",'CBB ESPN'!U373,"")</f>
        <v/>
      </c>
      <c r="Y374" s="137" t="str">
        <f>IF('CBB ESPN'!$Y373="Y",'CBB Games'!Q374,"")</f>
        <v/>
      </c>
      <c r="AA374" s="13" t="str">
        <f>IF('CBB ESPN'!$Y373="Y",'CBB Games'!S374,"")</f>
        <v/>
      </c>
    </row>
    <row r="375" spans="1:27">
      <c r="A375" t="str">
        <f>'CBB ESPN'!M375</f>
        <v>Bellarmine</v>
      </c>
      <c r="B375" t="s">
        <v>1317</v>
      </c>
      <c r="C375">
        <v>467</v>
      </c>
      <c r="E375">
        <f>IF(ISERROR(INDEX($B$4:$B$999,MATCH('CBB ESPN'!S374,'CBB Games'!$A$4:$A$999,0)))*1=1,"",INDEX('CBB Games'!$B$4:$B$999,MATCH('CBB ESPN'!S374,'CBB Games'!$A$4:$A$999,0)))</f>
        <v>0</v>
      </c>
      <c r="F375">
        <f>IF(ISERROR(INDEX($B$4:$B$999,MATCH('CBB ESPN'!T374,'CBB Games'!$A$4:$A$999,0)))*1=1,"",INDEX('CBB Games'!$B$4:$B$999,MATCH('CBB ESPN'!T374,'CBB Games'!$A$4:$A$999,0)))</f>
        <v>0</v>
      </c>
      <c r="G375" t="s">
        <v>62</v>
      </c>
      <c r="H375">
        <f>IF(ISERROR(INDEX($C$4:$C$999,MATCH('CBB ESPN'!S374,'CBB Games'!$A$4:$A$999,0)))*1=1,"",INDEX('CBB Games'!$C$4:$C$999,MATCH('CBB ESPN'!S374,'CBB Games'!$A$4:$A$999,0)))</f>
        <v>0</v>
      </c>
      <c r="I375">
        <f>IF(ISERROR(INDEX($C$4:$C$999,MATCH('CBB ESPN'!T374,'CBB Games'!$A$4:$A$999,0)))*1=1,"",INDEX('CBB Games'!$C$4:$C$999,MATCH('CBB ESPN'!T374,'CBB Games'!$A$4:$A$999,0)))</f>
        <v>0</v>
      </c>
      <c r="K375">
        <f>IF('CBB ESPN'!$AA374="Flip",'CBB Games'!F375,'CBB Games'!E375)</f>
        <v>0</v>
      </c>
      <c r="L375">
        <f>IF('CBB ESPN'!$AA374="Flip",'CBB Games'!E375,'CBB Games'!F375)</f>
        <v>0</v>
      </c>
      <c r="N375">
        <f>IF('CBB ESPN'!$AA374="Flip",'CBB Games'!I375,'CBB Games'!H375)</f>
        <v>0</v>
      </c>
      <c r="O375">
        <f>IF('CBB ESPN'!$AA374="Flip",'CBB Games'!H375,'CBB Games'!I375)</f>
        <v>0</v>
      </c>
      <c r="Q375" t="str">
        <f t="shared" si="143"/>
        <v>0 v 0</v>
      </c>
      <c r="S375" t="str">
        <f t="shared" si="144"/>
        <v>0 v 0</v>
      </c>
      <c r="T375" s="13" t="s">
        <v>62</v>
      </c>
      <c r="V375" s="134" t="str">
        <f>IF(ISNUMBER(SEARCH('CBB Games'!$V$3,'CBB ESPN'!Y374)),"InPlay","")</f>
        <v/>
      </c>
      <c r="X375" s="135" t="str">
        <f>IF('CBB ESPN'!$Y374="Y",'CBB ESPN'!U374,"")</f>
        <v/>
      </c>
      <c r="Y375" s="137" t="str">
        <f>IF('CBB ESPN'!$Y374="Y",'CBB Games'!Q375,"")</f>
        <v/>
      </c>
      <c r="AA375" s="13" t="str">
        <f>IF('CBB ESPN'!$Y374="Y",'CBB Games'!S375,"")</f>
        <v/>
      </c>
    </row>
    <row r="376" spans="1:27">
      <c r="A376" t="str">
        <f>'CBB ESPN'!M376</f>
        <v>UC San Diego</v>
      </c>
      <c r="B376" t="s">
        <v>1447</v>
      </c>
      <c r="C376">
        <v>534</v>
      </c>
      <c r="E376">
        <f>IF(ISERROR(INDEX($B$4:$B$999,MATCH('CBB ESPN'!S375,'CBB Games'!$A$4:$A$999,0)))*1=1,"",INDEX('CBB Games'!$B$4:$B$999,MATCH('CBB ESPN'!S375,'CBB Games'!$A$4:$A$999,0)))</f>
        <v>0</v>
      </c>
      <c r="F376">
        <f>IF(ISERROR(INDEX($B$4:$B$999,MATCH('CBB ESPN'!T375,'CBB Games'!$A$4:$A$999,0)))*1=1,"",INDEX('CBB Games'!$B$4:$B$999,MATCH('CBB ESPN'!T375,'CBB Games'!$A$4:$A$999,0)))</f>
        <v>0</v>
      </c>
      <c r="G376" t="s">
        <v>62</v>
      </c>
      <c r="H376">
        <f>IF(ISERROR(INDEX($C$4:$C$999,MATCH('CBB ESPN'!S375,'CBB Games'!$A$4:$A$999,0)))*1=1,"",INDEX('CBB Games'!$C$4:$C$999,MATCH('CBB ESPN'!S375,'CBB Games'!$A$4:$A$999,0)))</f>
        <v>0</v>
      </c>
      <c r="I376">
        <f>IF(ISERROR(INDEX($C$4:$C$999,MATCH('CBB ESPN'!T375,'CBB Games'!$A$4:$A$999,0)))*1=1,"",INDEX('CBB Games'!$C$4:$C$999,MATCH('CBB ESPN'!T375,'CBB Games'!$A$4:$A$999,0)))</f>
        <v>0</v>
      </c>
      <c r="K376">
        <f>IF('CBB ESPN'!$AA375="Flip",'CBB Games'!F376,'CBB Games'!E376)</f>
        <v>0</v>
      </c>
      <c r="L376">
        <f>IF('CBB ESPN'!$AA375="Flip",'CBB Games'!E376,'CBB Games'!F376)</f>
        <v>0</v>
      </c>
      <c r="N376">
        <f>IF('CBB ESPN'!$AA375="Flip",'CBB Games'!I376,'CBB Games'!H376)</f>
        <v>0</v>
      </c>
      <c r="O376">
        <f>IF('CBB ESPN'!$AA375="Flip",'CBB Games'!H376,'CBB Games'!I376)</f>
        <v>0</v>
      </c>
      <c r="Q376" t="str">
        <f t="shared" si="143"/>
        <v>0 v 0</v>
      </c>
      <c r="S376" t="str">
        <f t="shared" si="144"/>
        <v>0 v 0</v>
      </c>
      <c r="T376" s="13" t="s">
        <v>62</v>
      </c>
      <c r="V376" s="134" t="str">
        <f>IF(ISNUMBER(SEARCH('CBB Games'!$V$3,'CBB ESPN'!Y375)),"InPlay","")</f>
        <v/>
      </c>
      <c r="X376" s="135" t="str">
        <f>IF('CBB ESPN'!$Y375="Y",'CBB ESPN'!U375,"")</f>
        <v/>
      </c>
      <c r="Y376" s="137" t="str">
        <f>IF('CBB ESPN'!$Y375="Y",'CBB Games'!Q376,"")</f>
        <v/>
      </c>
      <c r="AA376" s="13" t="str">
        <f>IF('CBB ESPN'!$Y375="Y",'CBB Games'!S376,"")</f>
        <v/>
      </c>
    </row>
    <row r="377" spans="1:27">
      <c r="A377" t="str">
        <f>'CBB ESPN'!M377</f>
        <v>St. Thomas - Minnesota</v>
      </c>
      <c r="B377" t="s">
        <v>1572</v>
      </c>
      <c r="C377">
        <v>416</v>
      </c>
      <c r="E377">
        <f>IF(ISERROR(INDEX($B$4:$B$999,MATCH('CBB ESPN'!S376,'CBB Games'!$A$4:$A$999,0)))*1=1,"",INDEX('CBB Games'!$B$4:$B$999,MATCH('CBB ESPN'!S376,'CBB Games'!$A$4:$A$999,0)))</f>
        <v>0</v>
      </c>
      <c r="F377">
        <f>IF(ISERROR(INDEX($B$4:$B$999,MATCH('CBB ESPN'!T376,'CBB Games'!$A$4:$A$999,0)))*1=1,"",INDEX('CBB Games'!$B$4:$B$999,MATCH('CBB ESPN'!T376,'CBB Games'!$A$4:$A$999,0)))</f>
        <v>0</v>
      </c>
      <c r="G377" t="s">
        <v>62</v>
      </c>
      <c r="H377">
        <f>IF(ISERROR(INDEX($C$4:$C$999,MATCH('CBB ESPN'!S376,'CBB Games'!$A$4:$A$999,0)))*1=1,"",INDEX('CBB Games'!$C$4:$C$999,MATCH('CBB ESPN'!S376,'CBB Games'!$A$4:$A$999,0)))</f>
        <v>0</v>
      </c>
      <c r="I377">
        <f>IF(ISERROR(INDEX($C$4:$C$999,MATCH('CBB ESPN'!T376,'CBB Games'!$A$4:$A$999,0)))*1=1,"",INDEX('CBB Games'!$C$4:$C$999,MATCH('CBB ESPN'!T376,'CBB Games'!$A$4:$A$999,0)))</f>
        <v>0</v>
      </c>
      <c r="K377">
        <f>IF('CBB ESPN'!$AA376="Flip",'CBB Games'!F377,'CBB Games'!E377)</f>
        <v>0</v>
      </c>
      <c r="L377">
        <f>IF('CBB ESPN'!$AA376="Flip",'CBB Games'!E377,'CBB Games'!F377)</f>
        <v>0</v>
      </c>
      <c r="N377">
        <f>IF('CBB ESPN'!$AA376="Flip",'CBB Games'!I377,'CBB Games'!H377)</f>
        <v>0</v>
      </c>
      <c r="O377">
        <f>IF('CBB ESPN'!$AA376="Flip",'CBB Games'!H377,'CBB Games'!I377)</f>
        <v>0</v>
      </c>
      <c r="Q377" t="str">
        <f t="shared" si="143"/>
        <v>0 v 0</v>
      </c>
      <c r="S377" t="str">
        <f t="shared" si="144"/>
        <v>0 v 0</v>
      </c>
      <c r="T377" s="13" t="s">
        <v>62</v>
      </c>
      <c r="V377" s="134" t="str">
        <f>IF(ISNUMBER(SEARCH('CBB Games'!$V$3,'CBB ESPN'!Y376)),"InPlay","")</f>
        <v/>
      </c>
      <c r="X377" s="135" t="str">
        <f>IF('CBB ESPN'!$Y376="Y",'CBB ESPN'!U376,"")</f>
        <v/>
      </c>
      <c r="Y377" s="137" t="str">
        <f>IF('CBB ESPN'!$Y376="Y",'CBB Games'!Q377,"")</f>
        <v/>
      </c>
      <c r="AA377" s="13" t="str">
        <f>IF('CBB ESPN'!$Y376="Y",'CBB Games'!S377,"")</f>
        <v/>
      </c>
    </row>
    <row r="378" spans="1:27">
      <c r="A378" t="str">
        <f>'CBB ESPN'!M378</f>
        <v>Pennsylvania</v>
      </c>
      <c r="B378" t="s">
        <v>656</v>
      </c>
      <c r="C378">
        <v>346</v>
      </c>
      <c r="E378">
        <f>IF(ISERROR(INDEX($B$4:$B$999,MATCH('CBB ESPN'!S377,'CBB Games'!$A$4:$A$999,0)))*1=1,"",INDEX('CBB Games'!$B$4:$B$999,MATCH('CBB ESPN'!S377,'CBB Games'!$A$4:$A$999,0)))</f>
        <v>0</v>
      </c>
      <c r="F378">
        <f>IF(ISERROR(INDEX($B$4:$B$999,MATCH('CBB ESPN'!T377,'CBB Games'!$A$4:$A$999,0)))*1=1,"",INDEX('CBB Games'!$B$4:$B$999,MATCH('CBB ESPN'!T377,'CBB Games'!$A$4:$A$999,0)))</f>
        <v>0</v>
      </c>
      <c r="G378" t="s">
        <v>62</v>
      </c>
      <c r="H378">
        <f>IF(ISERROR(INDEX($C$4:$C$999,MATCH('CBB ESPN'!S377,'CBB Games'!$A$4:$A$999,0)))*1=1,"",INDEX('CBB Games'!$C$4:$C$999,MATCH('CBB ESPN'!S377,'CBB Games'!$A$4:$A$999,0)))</f>
        <v>0</v>
      </c>
      <c r="I378">
        <f>IF(ISERROR(INDEX($C$4:$C$999,MATCH('CBB ESPN'!T377,'CBB Games'!$A$4:$A$999,0)))*1=1,"",INDEX('CBB Games'!$C$4:$C$999,MATCH('CBB ESPN'!T377,'CBB Games'!$A$4:$A$999,0)))</f>
        <v>0</v>
      </c>
      <c r="K378">
        <f>IF('CBB ESPN'!$AA377="Flip",'CBB Games'!F378,'CBB Games'!E378)</f>
        <v>0</v>
      </c>
      <c r="L378">
        <f>IF('CBB ESPN'!$AA377="Flip",'CBB Games'!E378,'CBB Games'!F378)</f>
        <v>0</v>
      </c>
      <c r="N378">
        <f>IF('CBB ESPN'!$AA377="Flip",'CBB Games'!I378,'CBB Games'!H378)</f>
        <v>0</v>
      </c>
      <c r="O378">
        <f>IF('CBB ESPN'!$AA377="Flip",'CBB Games'!H378,'CBB Games'!I378)</f>
        <v>0</v>
      </c>
      <c r="Q378" t="str">
        <f t="shared" si="143"/>
        <v>0 v 0</v>
      </c>
      <c r="S378" t="str">
        <f t="shared" si="144"/>
        <v>0 v 0</v>
      </c>
      <c r="T378" s="13" t="s">
        <v>62</v>
      </c>
      <c r="V378" s="134" t="str">
        <f>IF(ISNUMBER(SEARCH('CBB Games'!$V$3,'CBB ESPN'!Y377)),"InPlay","")</f>
        <v/>
      </c>
      <c r="X378" s="135" t="str">
        <f>IF('CBB ESPN'!$Y377="Y",'CBB ESPN'!U377,"")</f>
        <v/>
      </c>
      <c r="Y378" s="137" t="str">
        <f>IF('CBB ESPN'!$Y377="Y",'CBB Games'!Q378,"")</f>
        <v/>
      </c>
      <c r="AA378" s="13" t="str">
        <f>IF('CBB ESPN'!$Y377="Y",'CBB Games'!S378,"")</f>
        <v/>
      </c>
    </row>
    <row r="379" spans="1:27">
      <c r="A379" t="str">
        <f>'CBB ESPN'!M379</f>
        <v>Coppin State</v>
      </c>
      <c r="B379" t="s">
        <v>1010</v>
      </c>
      <c r="C379">
        <v>71</v>
      </c>
      <c r="E379">
        <f>IF(ISERROR(INDEX($B$4:$B$999,MATCH('CBB ESPN'!S378,'CBB Games'!$A$4:$A$999,0)))*1=1,"",INDEX('CBB Games'!$B$4:$B$999,MATCH('CBB ESPN'!S378,'CBB Games'!$A$4:$A$999,0)))</f>
        <v>0</v>
      </c>
      <c r="F379">
        <f>IF(ISERROR(INDEX($B$4:$B$999,MATCH('CBB ESPN'!T378,'CBB Games'!$A$4:$A$999,0)))*1=1,"",INDEX('CBB Games'!$B$4:$B$999,MATCH('CBB ESPN'!T378,'CBB Games'!$A$4:$A$999,0)))</f>
        <v>0</v>
      </c>
      <c r="G379" t="s">
        <v>62</v>
      </c>
      <c r="H379">
        <f>IF(ISERROR(INDEX($C$4:$C$999,MATCH('CBB ESPN'!S378,'CBB Games'!$A$4:$A$999,0)))*1=1,"",INDEX('CBB Games'!$C$4:$C$999,MATCH('CBB ESPN'!S378,'CBB Games'!$A$4:$A$999,0)))</f>
        <v>0</v>
      </c>
      <c r="I379">
        <f>IF(ISERROR(INDEX($C$4:$C$999,MATCH('CBB ESPN'!T378,'CBB Games'!$A$4:$A$999,0)))*1=1,"",INDEX('CBB Games'!$C$4:$C$999,MATCH('CBB ESPN'!T378,'CBB Games'!$A$4:$A$999,0)))</f>
        <v>0</v>
      </c>
      <c r="K379">
        <f>IF('CBB ESPN'!$AA378="Flip",'CBB Games'!F379,'CBB Games'!E379)</f>
        <v>0</v>
      </c>
      <c r="L379">
        <f>IF('CBB ESPN'!$AA378="Flip",'CBB Games'!E379,'CBB Games'!F379)</f>
        <v>0</v>
      </c>
      <c r="N379">
        <f>IF('CBB ESPN'!$AA378="Flip",'CBB Games'!I379,'CBB Games'!H379)</f>
        <v>0</v>
      </c>
      <c r="O379">
        <f>IF('CBB ESPN'!$AA378="Flip",'CBB Games'!H379,'CBB Games'!I379)</f>
        <v>0</v>
      </c>
      <c r="Q379" t="str">
        <f t="shared" si="143"/>
        <v>0 v 0</v>
      </c>
      <c r="S379" t="str">
        <f t="shared" si="144"/>
        <v>0 v 0</v>
      </c>
      <c r="T379" s="13" t="s">
        <v>62</v>
      </c>
      <c r="V379" s="134" t="str">
        <f>IF(ISNUMBER(SEARCH('CBB Games'!$V$3,'CBB ESPN'!Y378)),"InPlay","")</f>
        <v/>
      </c>
      <c r="X379" s="135" t="str">
        <f>IF('CBB ESPN'!$Y378="Y",'CBB ESPN'!U378,"")</f>
        <v/>
      </c>
      <c r="Y379" s="137" t="str">
        <f>IF('CBB ESPN'!$Y378="Y",'CBB Games'!Q379,"")</f>
        <v/>
      </c>
      <c r="AA379" s="13" t="str">
        <f>IF('CBB ESPN'!$Y378="Y",'CBB Games'!S379,"")</f>
        <v/>
      </c>
    </row>
    <row r="380" spans="1:27">
      <c r="A380" t="str">
        <f>'CBB ESPN'!M380</f>
        <v>Bethune-Cookman</v>
      </c>
      <c r="B380" t="s">
        <v>1112</v>
      </c>
      <c r="C380">
        <v>29</v>
      </c>
      <c r="E380">
        <f>IF(ISERROR(INDEX($B$4:$B$999,MATCH('CBB ESPN'!S379,'CBB Games'!$A$4:$A$999,0)))*1=1,"",INDEX('CBB Games'!$B$4:$B$999,MATCH('CBB ESPN'!S379,'CBB Games'!$A$4:$A$999,0)))</f>
        <v>0</v>
      </c>
      <c r="F380">
        <f>IF(ISERROR(INDEX($B$4:$B$999,MATCH('CBB ESPN'!T379,'CBB Games'!$A$4:$A$999,0)))*1=1,"",INDEX('CBB Games'!$B$4:$B$999,MATCH('CBB ESPN'!T379,'CBB Games'!$A$4:$A$999,0)))</f>
        <v>0</v>
      </c>
      <c r="G380" t="s">
        <v>62</v>
      </c>
      <c r="H380">
        <f>IF(ISERROR(INDEX($C$4:$C$999,MATCH('CBB ESPN'!S379,'CBB Games'!$A$4:$A$999,0)))*1=1,"",INDEX('CBB Games'!$C$4:$C$999,MATCH('CBB ESPN'!S379,'CBB Games'!$A$4:$A$999,0)))</f>
        <v>0</v>
      </c>
      <c r="I380">
        <f>IF(ISERROR(INDEX($C$4:$C$999,MATCH('CBB ESPN'!T379,'CBB Games'!$A$4:$A$999,0)))*1=1,"",INDEX('CBB Games'!$C$4:$C$999,MATCH('CBB ESPN'!T379,'CBB Games'!$A$4:$A$999,0)))</f>
        <v>0</v>
      </c>
      <c r="K380">
        <f>IF('CBB ESPN'!$AA379="Flip",'CBB Games'!F380,'CBB Games'!E380)</f>
        <v>0</v>
      </c>
      <c r="L380">
        <f>IF('CBB ESPN'!$AA379="Flip",'CBB Games'!E380,'CBB Games'!F380)</f>
        <v>0</v>
      </c>
      <c r="N380">
        <f>IF('CBB ESPN'!$AA379="Flip",'CBB Games'!I380,'CBB Games'!H380)</f>
        <v>0</v>
      </c>
      <c r="O380">
        <f>IF('CBB ESPN'!$AA379="Flip",'CBB Games'!H380,'CBB Games'!I380)</f>
        <v>0</v>
      </c>
      <c r="Q380" t="str">
        <f t="shared" si="143"/>
        <v>0 v 0</v>
      </c>
      <c r="S380" t="str">
        <f t="shared" si="144"/>
        <v>0 v 0</v>
      </c>
      <c r="T380" s="13" t="s">
        <v>62</v>
      </c>
      <c r="V380" s="134" t="str">
        <f>IF(ISNUMBER(SEARCH('CBB Games'!$V$3,'CBB ESPN'!Y379)),"InPlay","")</f>
        <v/>
      </c>
      <c r="X380" s="135" t="str">
        <f>IF('CBB ESPN'!$Y379="Y",'CBB ESPN'!U379,"")</f>
        <v/>
      </c>
      <c r="Y380" s="137" t="str">
        <f>IF('CBB ESPN'!$Y379="Y",'CBB Games'!Q380,"")</f>
        <v/>
      </c>
      <c r="AA380" s="13" t="str">
        <f>IF('CBB ESPN'!$Y379="Y",'CBB Games'!S380,"")</f>
        <v/>
      </c>
    </row>
    <row r="381" spans="1:27">
      <c r="A381" t="str">
        <f>'CBB ESPN'!M381</f>
        <v>Kansas City</v>
      </c>
      <c r="B381" t="s">
        <v>900</v>
      </c>
      <c r="C381">
        <v>463</v>
      </c>
      <c r="E381">
        <f>IF(ISERROR(INDEX($B$4:$B$999,MATCH('CBB ESPN'!S380,'CBB Games'!$A$4:$A$999,0)))*1=1,"",INDEX('CBB Games'!$B$4:$B$999,MATCH('CBB ESPN'!S380,'CBB Games'!$A$4:$A$999,0)))</f>
        <v>0</v>
      </c>
      <c r="F381">
        <f>IF(ISERROR(INDEX($B$4:$B$999,MATCH('CBB ESPN'!T380,'CBB Games'!$A$4:$A$999,0)))*1=1,"",INDEX('CBB Games'!$B$4:$B$999,MATCH('CBB ESPN'!T380,'CBB Games'!$A$4:$A$999,0)))</f>
        <v>0</v>
      </c>
      <c r="G381" t="s">
        <v>62</v>
      </c>
      <c r="H381">
        <f>IF(ISERROR(INDEX($C$4:$C$999,MATCH('CBB ESPN'!S380,'CBB Games'!$A$4:$A$999,0)))*1=1,"",INDEX('CBB Games'!$C$4:$C$999,MATCH('CBB ESPN'!S380,'CBB Games'!$A$4:$A$999,0)))</f>
        <v>0</v>
      </c>
      <c r="I381">
        <f>IF(ISERROR(INDEX($C$4:$C$999,MATCH('CBB ESPN'!T380,'CBB Games'!$A$4:$A$999,0)))*1=1,"",INDEX('CBB Games'!$C$4:$C$999,MATCH('CBB ESPN'!T380,'CBB Games'!$A$4:$A$999,0)))</f>
        <v>0</v>
      </c>
      <c r="K381">
        <f>IF('CBB ESPN'!$AA380="Flip",'CBB Games'!F381,'CBB Games'!E381)</f>
        <v>0</v>
      </c>
      <c r="L381">
        <f>IF('CBB ESPN'!$AA380="Flip",'CBB Games'!E381,'CBB Games'!F381)</f>
        <v>0</v>
      </c>
      <c r="N381">
        <f>IF('CBB ESPN'!$AA380="Flip",'CBB Games'!I381,'CBB Games'!H381)</f>
        <v>0</v>
      </c>
      <c r="O381">
        <f>IF('CBB ESPN'!$AA380="Flip",'CBB Games'!H381,'CBB Games'!I381)</f>
        <v>0</v>
      </c>
      <c r="Q381" t="str">
        <f t="shared" si="143"/>
        <v>0 v 0</v>
      </c>
      <c r="S381" t="str">
        <f t="shared" si="144"/>
        <v>0 v 0</v>
      </c>
      <c r="T381" s="13" t="s">
        <v>62</v>
      </c>
      <c r="V381" s="134" t="str">
        <f>IF(ISNUMBER(SEARCH('CBB Games'!$V$3,'CBB ESPN'!Y380)),"InPlay","")</f>
        <v/>
      </c>
      <c r="X381" s="135" t="str">
        <f>IF('CBB ESPN'!$Y380="Y",'CBB ESPN'!U380,"")</f>
        <v/>
      </c>
      <c r="Y381" s="137" t="str">
        <f>IF('CBB ESPN'!$Y380="Y",'CBB Games'!Q381,"")</f>
        <v/>
      </c>
      <c r="AA381" s="13" t="str">
        <f>IF('CBB ESPN'!$Y380="Y",'CBB Games'!S381,"")</f>
        <v/>
      </c>
    </row>
    <row r="382" spans="1:27">
      <c r="A382" t="str">
        <f>'CBB ESPN'!M382</f>
        <v>Sam Houston</v>
      </c>
      <c r="B382" t="s">
        <v>848</v>
      </c>
      <c r="C382">
        <v>390</v>
      </c>
      <c r="E382">
        <f>IF(ISERROR(INDEX($B$4:$B$999,MATCH('CBB ESPN'!S381,'CBB Games'!$A$4:$A$999,0)))*1=1,"",INDEX('CBB Games'!$B$4:$B$999,MATCH('CBB ESPN'!S381,'CBB Games'!$A$4:$A$999,0)))</f>
        <v>0</v>
      </c>
      <c r="F382">
        <f>IF(ISERROR(INDEX($B$4:$B$999,MATCH('CBB ESPN'!T381,'CBB Games'!$A$4:$A$999,0)))*1=1,"",INDEX('CBB Games'!$B$4:$B$999,MATCH('CBB ESPN'!T381,'CBB Games'!$A$4:$A$999,0)))</f>
        <v>0</v>
      </c>
      <c r="G382" t="s">
        <v>62</v>
      </c>
      <c r="H382">
        <f>IF(ISERROR(INDEX($C$4:$C$999,MATCH('CBB ESPN'!S381,'CBB Games'!$A$4:$A$999,0)))*1=1,"",INDEX('CBB Games'!$C$4:$C$999,MATCH('CBB ESPN'!S381,'CBB Games'!$A$4:$A$999,0)))</f>
        <v>0</v>
      </c>
      <c r="I382">
        <f>IF(ISERROR(INDEX($C$4:$C$999,MATCH('CBB ESPN'!T381,'CBB Games'!$A$4:$A$999,0)))*1=1,"",INDEX('CBB Games'!$C$4:$C$999,MATCH('CBB ESPN'!T381,'CBB Games'!$A$4:$A$999,0)))</f>
        <v>0</v>
      </c>
      <c r="K382">
        <f>IF('CBB ESPN'!$AA381="Flip",'CBB Games'!F382,'CBB Games'!E382)</f>
        <v>0</v>
      </c>
      <c r="L382">
        <f>IF('CBB ESPN'!$AA381="Flip",'CBB Games'!E382,'CBB Games'!F382)</f>
        <v>0</v>
      </c>
      <c r="N382">
        <f>IF('CBB ESPN'!$AA381="Flip",'CBB Games'!I382,'CBB Games'!H382)</f>
        <v>0</v>
      </c>
      <c r="O382">
        <f>IF('CBB ESPN'!$AA381="Flip",'CBB Games'!H382,'CBB Games'!I382)</f>
        <v>0</v>
      </c>
      <c r="Q382" t="str">
        <f t="shared" si="143"/>
        <v>0 v 0</v>
      </c>
      <c r="S382" t="str">
        <f t="shared" si="144"/>
        <v>0 v 0</v>
      </c>
      <c r="T382" s="13" t="s">
        <v>62</v>
      </c>
      <c r="V382" s="134" t="str">
        <f>IF(ISNUMBER(SEARCH('CBB Games'!$V$3,'CBB ESPN'!Y381)),"InPlay","")</f>
        <v/>
      </c>
      <c r="X382" s="135" t="str">
        <f>IF('CBB ESPN'!$Y381="Y",'CBB ESPN'!U381,"")</f>
        <v/>
      </c>
      <c r="Y382" s="137" t="str">
        <f>IF('CBB ESPN'!$Y381="Y",'CBB Games'!Q382,"")</f>
        <v/>
      </c>
      <c r="AA382" s="13" t="str">
        <f>IF('CBB ESPN'!$Y381="Y",'CBB Games'!S382,"")</f>
        <v/>
      </c>
    </row>
    <row r="383" spans="1:27">
      <c r="A383" t="str">
        <f>'CBB ESPN'!M383</f>
        <v>Morgan State</v>
      </c>
      <c r="B383" t="s">
        <v>490</v>
      </c>
      <c r="C383">
        <v>277</v>
      </c>
      <c r="E383">
        <f>IF(ISERROR(INDEX($B$4:$B$999,MATCH('CBB ESPN'!S382,'CBB Games'!$A$4:$A$999,0)))*1=1,"",INDEX('CBB Games'!$B$4:$B$999,MATCH('CBB ESPN'!S382,'CBB Games'!$A$4:$A$999,0)))</f>
        <v>0</v>
      </c>
      <c r="F383">
        <f>IF(ISERROR(INDEX($B$4:$B$999,MATCH('CBB ESPN'!T382,'CBB Games'!$A$4:$A$999,0)))*1=1,"",INDEX('CBB Games'!$B$4:$B$999,MATCH('CBB ESPN'!T382,'CBB Games'!$A$4:$A$999,0)))</f>
        <v>0</v>
      </c>
      <c r="G383" t="s">
        <v>62</v>
      </c>
      <c r="H383">
        <f>IF(ISERROR(INDEX($C$4:$C$999,MATCH('CBB ESPN'!S382,'CBB Games'!$A$4:$A$999,0)))*1=1,"",INDEX('CBB Games'!$C$4:$C$999,MATCH('CBB ESPN'!S382,'CBB Games'!$A$4:$A$999,0)))</f>
        <v>0</v>
      </c>
      <c r="I383">
        <f>IF(ISERROR(INDEX($C$4:$C$999,MATCH('CBB ESPN'!T382,'CBB Games'!$A$4:$A$999,0)))*1=1,"",INDEX('CBB Games'!$C$4:$C$999,MATCH('CBB ESPN'!T382,'CBB Games'!$A$4:$A$999,0)))</f>
        <v>0</v>
      </c>
      <c r="K383">
        <f>IF('CBB ESPN'!$AA382="Flip",'CBB Games'!F383,'CBB Games'!E383)</f>
        <v>0</v>
      </c>
      <c r="L383">
        <f>IF('CBB ESPN'!$AA382="Flip",'CBB Games'!E383,'CBB Games'!F383)</f>
        <v>0</v>
      </c>
      <c r="N383">
        <f>IF('CBB ESPN'!$AA382="Flip",'CBB Games'!I383,'CBB Games'!H383)</f>
        <v>0</v>
      </c>
      <c r="O383">
        <f>IF('CBB ESPN'!$AA382="Flip",'CBB Games'!H383,'CBB Games'!I383)</f>
        <v>0</v>
      </c>
      <c r="Q383" t="str">
        <f t="shared" si="143"/>
        <v>0 v 0</v>
      </c>
      <c r="S383" t="str">
        <f t="shared" si="144"/>
        <v>0 v 0</v>
      </c>
      <c r="T383" s="13" t="s">
        <v>62</v>
      </c>
      <c r="V383" s="134" t="str">
        <f>IF(ISNUMBER(SEARCH('CBB Games'!$V$3,'CBB ESPN'!Y382)),"InPlay","")</f>
        <v/>
      </c>
      <c r="X383" s="135" t="str">
        <f>IF('CBB ESPN'!$Y382="Y",'CBB ESPN'!U382,"")</f>
        <v/>
      </c>
      <c r="Y383" s="137" t="str">
        <f>IF('CBB ESPN'!$Y382="Y",'CBB Games'!Q383,"")</f>
        <v/>
      </c>
      <c r="AA383" s="13" t="str">
        <f>IF('CBB ESPN'!$Y382="Y",'CBB Games'!S383,"")</f>
        <v/>
      </c>
    </row>
    <row r="384" spans="1:27">
      <c r="A384" t="str">
        <f>'CBB ESPN'!M384</f>
        <v>San José State</v>
      </c>
      <c r="B384" t="s">
        <v>416</v>
      </c>
      <c r="C384">
        <v>394</v>
      </c>
      <c r="E384">
        <f>IF(ISERROR(INDEX($B$4:$B$999,MATCH('CBB ESPN'!S383,'CBB Games'!$A$4:$A$999,0)))*1=1,"",INDEX('CBB Games'!$B$4:$B$999,MATCH('CBB ESPN'!S383,'CBB Games'!$A$4:$A$999,0)))</f>
        <v>0</v>
      </c>
      <c r="F384">
        <f>IF(ISERROR(INDEX($B$4:$B$999,MATCH('CBB ESPN'!T383,'CBB Games'!$A$4:$A$999,0)))*1=1,"",INDEX('CBB Games'!$B$4:$B$999,MATCH('CBB ESPN'!T383,'CBB Games'!$A$4:$A$999,0)))</f>
        <v>0</v>
      </c>
      <c r="G384" t="s">
        <v>62</v>
      </c>
      <c r="H384">
        <f>IF(ISERROR(INDEX($C$4:$C$999,MATCH('CBB ESPN'!S383,'CBB Games'!$A$4:$A$999,0)))*1=1,"",INDEX('CBB Games'!$C$4:$C$999,MATCH('CBB ESPN'!S383,'CBB Games'!$A$4:$A$999,0)))</f>
        <v>0</v>
      </c>
      <c r="I384">
        <f>IF(ISERROR(INDEX($C$4:$C$999,MATCH('CBB ESPN'!T383,'CBB Games'!$A$4:$A$999,0)))*1=1,"",INDEX('CBB Games'!$C$4:$C$999,MATCH('CBB ESPN'!T383,'CBB Games'!$A$4:$A$999,0)))</f>
        <v>0</v>
      </c>
      <c r="K384">
        <f>IF('CBB ESPN'!$AA383="Flip",'CBB Games'!F384,'CBB Games'!E384)</f>
        <v>0</v>
      </c>
      <c r="L384">
        <f>IF('CBB ESPN'!$AA383="Flip",'CBB Games'!E384,'CBB Games'!F384)</f>
        <v>0</v>
      </c>
      <c r="N384">
        <f>IF('CBB ESPN'!$AA383="Flip",'CBB Games'!I384,'CBB Games'!H384)</f>
        <v>0</v>
      </c>
      <c r="O384">
        <f>IF('CBB ESPN'!$AA383="Flip",'CBB Games'!H384,'CBB Games'!I384)</f>
        <v>0</v>
      </c>
      <c r="Q384" t="str">
        <f t="shared" si="143"/>
        <v>0 v 0</v>
      </c>
      <c r="S384" t="str">
        <f t="shared" si="144"/>
        <v>0 v 0</v>
      </c>
      <c r="T384" s="13" t="s">
        <v>62</v>
      </c>
      <c r="V384" s="134" t="str">
        <f>IF(ISNUMBER(SEARCH('CBB Games'!$V$3,'CBB ESPN'!Y383)),"InPlay","")</f>
        <v/>
      </c>
      <c r="X384" s="135" t="str">
        <f>IF('CBB ESPN'!$Y383="Y",'CBB ESPN'!U383,"")</f>
        <v/>
      </c>
      <c r="Y384" s="137" t="str">
        <f>IF('CBB ESPN'!$Y383="Y",'CBB Games'!Q384,"")</f>
        <v/>
      </c>
      <c r="AA384" s="13" t="str">
        <f>IF('CBB ESPN'!$Y383="Y",'CBB Games'!S384,"")</f>
        <v/>
      </c>
    </row>
    <row r="385" spans="1:27">
      <c r="A385" t="str">
        <f>'CBB ESPN'!M385</f>
        <v>Norfolk State</v>
      </c>
      <c r="B385" t="s">
        <v>1116</v>
      </c>
      <c r="C385">
        <v>320</v>
      </c>
      <c r="E385">
        <f>IF(ISERROR(INDEX($B$4:$B$999,MATCH('CBB ESPN'!S384,'CBB Games'!$A$4:$A$999,0)))*1=1,"",INDEX('CBB Games'!$B$4:$B$999,MATCH('CBB ESPN'!S384,'CBB Games'!$A$4:$A$999,0)))</f>
        <v>0</v>
      </c>
      <c r="F385">
        <f>IF(ISERROR(INDEX($B$4:$B$999,MATCH('CBB ESPN'!T384,'CBB Games'!$A$4:$A$999,0)))*1=1,"",INDEX('CBB Games'!$B$4:$B$999,MATCH('CBB ESPN'!T384,'CBB Games'!$A$4:$A$999,0)))</f>
        <v>0</v>
      </c>
      <c r="G385" t="s">
        <v>62</v>
      </c>
      <c r="H385">
        <f>IF(ISERROR(INDEX($C$4:$C$999,MATCH('CBB ESPN'!S384,'CBB Games'!$A$4:$A$999,0)))*1=1,"",INDEX('CBB Games'!$C$4:$C$999,MATCH('CBB ESPN'!S384,'CBB Games'!$A$4:$A$999,0)))</f>
        <v>0</v>
      </c>
      <c r="I385">
        <f>IF(ISERROR(INDEX($C$4:$C$999,MATCH('CBB ESPN'!T384,'CBB Games'!$A$4:$A$999,0)))*1=1,"",INDEX('CBB Games'!$C$4:$C$999,MATCH('CBB ESPN'!T384,'CBB Games'!$A$4:$A$999,0)))</f>
        <v>0</v>
      </c>
      <c r="K385">
        <f>IF('CBB ESPN'!$AA384="Flip",'CBB Games'!F385,'CBB Games'!E385)</f>
        <v>0</v>
      </c>
      <c r="L385">
        <f>IF('CBB ESPN'!$AA384="Flip",'CBB Games'!E385,'CBB Games'!F385)</f>
        <v>0</v>
      </c>
      <c r="N385">
        <f>IF('CBB ESPN'!$AA384="Flip",'CBB Games'!I385,'CBB Games'!H385)</f>
        <v>0</v>
      </c>
      <c r="O385">
        <f>IF('CBB ESPN'!$AA384="Flip",'CBB Games'!H385,'CBB Games'!I385)</f>
        <v>0</v>
      </c>
      <c r="Q385" t="str">
        <f t="shared" si="143"/>
        <v>0 v 0</v>
      </c>
      <c r="S385" t="str">
        <f t="shared" si="144"/>
        <v>0 v 0</v>
      </c>
      <c r="T385" s="13" t="s">
        <v>62</v>
      </c>
      <c r="V385" s="134" t="str">
        <f>IF(ISNUMBER(SEARCH('CBB Games'!$V$3,'CBB ESPN'!Y384)),"InPlay","")</f>
        <v/>
      </c>
      <c r="X385" s="135" t="str">
        <f>IF('CBB ESPN'!$Y384="Y",'CBB ESPN'!U384,"")</f>
        <v/>
      </c>
      <c r="Y385" s="137" t="str">
        <f>IF('CBB ESPN'!$Y384="Y",'CBB Games'!Q385,"")</f>
        <v/>
      </c>
      <c r="AA385" s="13" t="str">
        <f>IF('CBB ESPN'!$Y384="Y",'CBB Games'!S385,"")</f>
        <v/>
      </c>
    </row>
    <row r="386" spans="1:27">
      <c r="A386" t="str">
        <f>'CBB ESPN'!M386</f>
        <v>American University</v>
      </c>
      <c r="B386" t="s">
        <v>1247</v>
      </c>
      <c r="C386">
        <v>7</v>
      </c>
      <c r="E386">
        <f>IF(ISERROR(INDEX($B$4:$B$999,MATCH('CBB ESPN'!S385,'CBB Games'!$A$4:$A$999,0)))*1=1,"",INDEX('CBB Games'!$B$4:$B$999,MATCH('CBB ESPN'!S385,'CBB Games'!$A$4:$A$999,0)))</f>
        <v>0</v>
      </c>
      <c r="F386">
        <f>IF(ISERROR(INDEX($B$4:$B$999,MATCH('CBB ESPN'!T385,'CBB Games'!$A$4:$A$999,0)))*1=1,"",INDEX('CBB Games'!$B$4:$B$999,MATCH('CBB ESPN'!T385,'CBB Games'!$A$4:$A$999,0)))</f>
        <v>0</v>
      </c>
      <c r="G386" t="s">
        <v>62</v>
      </c>
      <c r="H386">
        <f>IF(ISERROR(INDEX($C$4:$C$999,MATCH('CBB ESPN'!S385,'CBB Games'!$A$4:$A$999,0)))*1=1,"",INDEX('CBB Games'!$C$4:$C$999,MATCH('CBB ESPN'!S385,'CBB Games'!$A$4:$A$999,0)))</f>
        <v>0</v>
      </c>
      <c r="I386">
        <f>IF(ISERROR(INDEX($C$4:$C$999,MATCH('CBB ESPN'!T385,'CBB Games'!$A$4:$A$999,0)))*1=1,"",INDEX('CBB Games'!$C$4:$C$999,MATCH('CBB ESPN'!T385,'CBB Games'!$A$4:$A$999,0)))</f>
        <v>0</v>
      </c>
      <c r="K386">
        <f>IF('CBB ESPN'!$AA385="Flip",'CBB Games'!F386,'CBB Games'!E386)</f>
        <v>0</v>
      </c>
      <c r="L386">
        <f>IF('CBB ESPN'!$AA385="Flip",'CBB Games'!E386,'CBB Games'!F386)</f>
        <v>0</v>
      </c>
      <c r="N386">
        <f>IF('CBB ESPN'!$AA385="Flip",'CBB Games'!I386,'CBB Games'!H386)</f>
        <v>0</v>
      </c>
      <c r="O386">
        <f>IF('CBB ESPN'!$AA385="Flip",'CBB Games'!H386,'CBB Games'!I386)</f>
        <v>0</v>
      </c>
      <c r="Q386" t="str">
        <f t="shared" si="143"/>
        <v>0 v 0</v>
      </c>
      <c r="S386" t="str">
        <f t="shared" si="144"/>
        <v>0 v 0</v>
      </c>
      <c r="T386" s="13" t="s">
        <v>62</v>
      </c>
      <c r="V386" s="134" t="str">
        <f>IF(ISNUMBER(SEARCH('CBB Games'!$V$3,'CBB ESPN'!Y385)),"InPlay","")</f>
        <v/>
      </c>
      <c r="X386" s="135" t="str">
        <f>IF('CBB ESPN'!$Y385="Y",'CBB ESPN'!U385,"")</f>
        <v/>
      </c>
      <c r="Y386" s="137" t="str">
        <f>IF('CBB ESPN'!$Y385="Y",'CBB Games'!Q386,"")</f>
        <v/>
      </c>
      <c r="AA386" s="13" t="str">
        <f>IF('CBB ESPN'!$Y385="Y",'CBB Games'!S386,"")</f>
        <v/>
      </c>
    </row>
    <row r="387" spans="1:27">
      <c r="A387" t="str">
        <f>'CBB ESPN'!M387</f>
        <v>Maryland-Eastern Shore</v>
      </c>
      <c r="B387" t="s">
        <v>1269</v>
      </c>
      <c r="C387">
        <v>260</v>
      </c>
      <c r="E387">
        <f>IF(ISERROR(INDEX($B$4:$B$999,MATCH('CBB ESPN'!S386,'CBB Games'!$A$4:$A$999,0)))*1=1,"",INDEX('CBB Games'!$B$4:$B$999,MATCH('CBB ESPN'!S386,'CBB Games'!$A$4:$A$999,0)))</f>
        <v>0</v>
      </c>
      <c r="F387">
        <f>IF(ISERROR(INDEX($B$4:$B$999,MATCH('CBB ESPN'!T386,'CBB Games'!$A$4:$A$999,0)))*1=1,"",INDEX('CBB Games'!$B$4:$B$999,MATCH('CBB ESPN'!T386,'CBB Games'!$A$4:$A$999,0)))</f>
        <v>0</v>
      </c>
      <c r="G387" t="s">
        <v>62</v>
      </c>
      <c r="H387">
        <f>IF(ISERROR(INDEX($C$4:$C$999,MATCH('CBB ESPN'!S386,'CBB Games'!$A$4:$A$999,0)))*1=1,"",INDEX('CBB Games'!$C$4:$C$999,MATCH('CBB ESPN'!S386,'CBB Games'!$A$4:$A$999,0)))</f>
        <v>0</v>
      </c>
      <c r="I387">
        <f>IF(ISERROR(INDEX($C$4:$C$999,MATCH('CBB ESPN'!T386,'CBB Games'!$A$4:$A$999,0)))*1=1,"",INDEX('CBB Games'!$C$4:$C$999,MATCH('CBB ESPN'!T386,'CBB Games'!$A$4:$A$999,0)))</f>
        <v>0</v>
      </c>
      <c r="K387">
        <f>IF('CBB ESPN'!$AA386="Flip",'CBB Games'!F387,'CBB Games'!E387)</f>
        <v>0</v>
      </c>
      <c r="L387">
        <f>IF('CBB ESPN'!$AA386="Flip",'CBB Games'!E387,'CBB Games'!F387)</f>
        <v>0</v>
      </c>
      <c r="N387">
        <f>IF('CBB ESPN'!$AA386="Flip",'CBB Games'!I387,'CBB Games'!H387)</f>
        <v>0</v>
      </c>
      <c r="O387">
        <f>IF('CBB ESPN'!$AA386="Flip",'CBB Games'!H387,'CBB Games'!I387)</f>
        <v>0</v>
      </c>
      <c r="Q387" t="str">
        <f t="shared" si="143"/>
        <v>0 v 0</v>
      </c>
      <c r="S387" t="str">
        <f t="shared" si="144"/>
        <v>0 v 0</v>
      </c>
      <c r="T387" s="13" t="s">
        <v>62</v>
      </c>
      <c r="V387" s="134" t="str">
        <f>IF(ISNUMBER(SEARCH('CBB Games'!$V$3,'CBB ESPN'!Y386)),"InPlay","")</f>
        <v/>
      </c>
      <c r="X387" s="135" t="str">
        <f>IF('CBB ESPN'!$Y386="Y",'CBB ESPN'!U386,"")</f>
        <v/>
      </c>
      <c r="Y387" s="137" t="str">
        <f>IF('CBB ESPN'!$Y386="Y",'CBB Games'!Q387,"")</f>
        <v/>
      </c>
      <c r="AA387" s="13" t="str">
        <f>IF('CBB ESPN'!$Y386="Y",'CBB Games'!S387,"")</f>
        <v/>
      </c>
    </row>
    <row r="388" spans="1:27">
      <c r="A388" t="str">
        <f>'CBB ESPN'!M388</f>
        <v>Mississippi</v>
      </c>
      <c r="B388" t="s">
        <v>285</v>
      </c>
      <c r="C388">
        <v>269</v>
      </c>
      <c r="E388">
        <f>IF(ISERROR(INDEX($B$4:$B$999,MATCH('CBB ESPN'!S387,'CBB Games'!$A$4:$A$999,0)))*1=1,"",INDEX('CBB Games'!$B$4:$B$999,MATCH('CBB ESPN'!S387,'CBB Games'!$A$4:$A$999,0)))</f>
        <v>0</v>
      </c>
      <c r="F388">
        <f>IF(ISERROR(INDEX($B$4:$B$999,MATCH('CBB ESPN'!T387,'CBB Games'!$A$4:$A$999,0)))*1=1,"",INDEX('CBB Games'!$B$4:$B$999,MATCH('CBB ESPN'!T387,'CBB Games'!$A$4:$A$999,0)))</f>
        <v>0</v>
      </c>
      <c r="G388" t="s">
        <v>62</v>
      </c>
      <c r="H388">
        <f>IF(ISERROR(INDEX($C$4:$C$999,MATCH('CBB ESPN'!S387,'CBB Games'!$A$4:$A$999,0)))*1=1,"",INDEX('CBB Games'!$C$4:$C$999,MATCH('CBB ESPN'!S387,'CBB Games'!$A$4:$A$999,0)))</f>
        <v>0</v>
      </c>
      <c r="I388">
        <f>IF(ISERROR(INDEX($C$4:$C$999,MATCH('CBB ESPN'!T387,'CBB Games'!$A$4:$A$999,0)))*1=1,"",INDEX('CBB Games'!$C$4:$C$999,MATCH('CBB ESPN'!T387,'CBB Games'!$A$4:$A$999,0)))</f>
        <v>0</v>
      </c>
      <c r="K388">
        <f>IF('CBB ESPN'!$AA387="Flip",'CBB Games'!F388,'CBB Games'!E388)</f>
        <v>0</v>
      </c>
      <c r="L388">
        <f>IF('CBB ESPN'!$AA387="Flip",'CBB Games'!E388,'CBB Games'!F388)</f>
        <v>0</v>
      </c>
      <c r="N388">
        <f>IF('CBB ESPN'!$AA387="Flip",'CBB Games'!I388,'CBB Games'!H388)</f>
        <v>0</v>
      </c>
      <c r="O388">
        <f>IF('CBB ESPN'!$AA387="Flip",'CBB Games'!H388,'CBB Games'!I388)</f>
        <v>0</v>
      </c>
      <c r="Q388" t="str">
        <f t="shared" si="143"/>
        <v>0 v 0</v>
      </c>
      <c r="S388" t="str">
        <f t="shared" si="144"/>
        <v>0 v 0</v>
      </c>
      <c r="T388" s="13" t="s">
        <v>62</v>
      </c>
      <c r="V388" s="134" t="str">
        <f>IF(ISNUMBER(SEARCH('CBB Games'!$V$3,'CBB ESPN'!Y387)),"InPlay","")</f>
        <v/>
      </c>
      <c r="X388" s="135" t="str">
        <f>IF('CBB ESPN'!$Y387="Y",'CBB ESPN'!U387,"")</f>
        <v/>
      </c>
      <c r="Y388" s="137" t="str">
        <f>IF('CBB ESPN'!$Y387="Y",'CBB Games'!Q388,"")</f>
        <v/>
      </c>
      <c r="AA388" s="13" t="str">
        <f>IF('CBB ESPN'!$Y387="Y",'CBB Games'!S388,"")</f>
        <v/>
      </c>
    </row>
    <row r="389" spans="1:27">
      <c r="A389" t="str">
        <f>'CBB ESPN'!M389</f>
        <v>Eckerd College</v>
      </c>
      <c r="E389">
        <f>IF(ISERROR(INDEX($B$4:$B$999,MATCH('CBB ESPN'!S388,'CBB Games'!$A$4:$A$999,0)))*1=1,"",INDEX('CBB Games'!$B$4:$B$999,MATCH('CBB ESPN'!S388,'CBB Games'!$A$4:$A$999,0)))</f>
        <v>0</v>
      </c>
      <c r="F389">
        <f>IF(ISERROR(INDEX($B$4:$B$999,MATCH('CBB ESPN'!T388,'CBB Games'!$A$4:$A$999,0)))*1=1,"",INDEX('CBB Games'!$B$4:$B$999,MATCH('CBB ESPN'!T388,'CBB Games'!$A$4:$A$999,0)))</f>
        <v>0</v>
      </c>
      <c r="G389" t="s">
        <v>62</v>
      </c>
      <c r="H389">
        <f>IF(ISERROR(INDEX($C$4:$C$999,MATCH('CBB ESPN'!S388,'CBB Games'!$A$4:$A$999,0)))*1=1,"",INDEX('CBB Games'!$C$4:$C$999,MATCH('CBB ESPN'!S388,'CBB Games'!$A$4:$A$999,0)))</f>
        <v>0</v>
      </c>
      <c r="I389">
        <f>IF(ISERROR(INDEX($C$4:$C$999,MATCH('CBB ESPN'!T388,'CBB Games'!$A$4:$A$999,0)))*1=1,"",INDEX('CBB Games'!$C$4:$C$999,MATCH('CBB ESPN'!T388,'CBB Games'!$A$4:$A$999,0)))</f>
        <v>0</v>
      </c>
      <c r="K389">
        <f>IF('CBB ESPN'!$AA388="Flip",'CBB Games'!F389,'CBB Games'!E389)</f>
        <v>0</v>
      </c>
      <c r="L389">
        <f>IF('CBB ESPN'!$AA388="Flip",'CBB Games'!E389,'CBB Games'!F389)</f>
        <v>0</v>
      </c>
      <c r="N389">
        <f>IF('CBB ESPN'!$AA388="Flip",'CBB Games'!I389,'CBB Games'!H389)</f>
        <v>0</v>
      </c>
      <c r="O389">
        <f>IF('CBB ESPN'!$AA388="Flip",'CBB Games'!H389,'CBB Games'!I389)</f>
        <v>0</v>
      </c>
      <c r="Q389" t="str">
        <f t="shared" ref="Q389:Q399" si="145">CONCATENATE(K389," ", G389, " ",L389)</f>
        <v>0 v 0</v>
      </c>
      <c r="S389" t="str">
        <f t="shared" ref="S389:S399" si="146">CONCATENATE(N389, " ", T389, " ",O389)</f>
        <v>0 v 0</v>
      </c>
      <c r="T389" s="13" t="s">
        <v>62</v>
      </c>
      <c r="V389" s="134" t="str">
        <f>IF(ISNUMBER(SEARCH('CBB Games'!$V$3,'CBB ESPN'!Y388)),"InPlay","")</f>
        <v/>
      </c>
      <c r="X389" s="135" t="str">
        <f>IF('CBB ESPN'!$Y388="Y",'CBB ESPN'!U388,"")</f>
        <v/>
      </c>
      <c r="Y389" s="137" t="str">
        <f>IF('CBB ESPN'!$Y388="Y",'CBB Games'!Q389,"")</f>
        <v/>
      </c>
      <c r="AA389" s="13" t="str">
        <f>IF('CBB ESPN'!$Y388="Y",'CBB Games'!S389,"")</f>
        <v/>
      </c>
    </row>
    <row r="390" spans="1:27">
      <c r="A390">
        <f>'CBB ESPN'!M390</f>
        <v>0</v>
      </c>
      <c r="E390">
        <f>IF(ISERROR(INDEX($B$4:$B$999,MATCH('CBB ESPN'!S389,'CBB Games'!$A$4:$A$999,0)))*1=1,"",INDEX('CBB Games'!$B$4:$B$999,MATCH('CBB ESPN'!S389,'CBB Games'!$A$4:$A$999,0)))</f>
        <v>0</v>
      </c>
      <c r="F390">
        <f>IF(ISERROR(INDEX($B$4:$B$999,MATCH('CBB ESPN'!T389,'CBB Games'!$A$4:$A$999,0)))*1=1,"",INDEX('CBB Games'!$B$4:$B$999,MATCH('CBB ESPN'!T389,'CBB Games'!$A$4:$A$999,0)))</f>
        <v>0</v>
      </c>
      <c r="G390" t="s">
        <v>62</v>
      </c>
      <c r="H390">
        <f>IF(ISERROR(INDEX($C$4:$C$999,MATCH('CBB ESPN'!S389,'CBB Games'!$A$4:$A$999,0)))*1=1,"",INDEX('CBB Games'!$C$4:$C$999,MATCH('CBB ESPN'!S389,'CBB Games'!$A$4:$A$999,0)))</f>
        <v>0</v>
      </c>
      <c r="I390">
        <f>IF(ISERROR(INDEX($C$4:$C$999,MATCH('CBB ESPN'!T389,'CBB Games'!$A$4:$A$999,0)))*1=1,"",INDEX('CBB Games'!$C$4:$C$999,MATCH('CBB ESPN'!T389,'CBB Games'!$A$4:$A$999,0)))</f>
        <v>0</v>
      </c>
      <c r="K390">
        <f>IF('CBB ESPN'!$AA389="Flip",'CBB Games'!F390,'CBB Games'!E390)</f>
        <v>0</v>
      </c>
      <c r="L390">
        <f>IF('CBB ESPN'!$AA389="Flip",'CBB Games'!E390,'CBB Games'!F390)</f>
        <v>0</v>
      </c>
      <c r="N390">
        <f>IF('CBB ESPN'!$AA389="Flip",'CBB Games'!I390,'CBB Games'!H390)</f>
        <v>0</v>
      </c>
      <c r="O390">
        <f>IF('CBB ESPN'!$AA389="Flip",'CBB Games'!H390,'CBB Games'!I390)</f>
        <v>0</v>
      </c>
      <c r="Q390" t="str">
        <f t="shared" si="145"/>
        <v>0 v 0</v>
      </c>
      <c r="S390" t="str">
        <f t="shared" si="146"/>
        <v>0 v 0</v>
      </c>
      <c r="T390" s="13" t="s">
        <v>62</v>
      </c>
      <c r="V390" s="134" t="str">
        <f>IF(ISNUMBER(SEARCH('CBB Games'!$V$3,'CBB ESPN'!Y389)),"InPlay","")</f>
        <v/>
      </c>
      <c r="X390" s="135" t="str">
        <f>IF('CBB ESPN'!$Y389="Y",'CBB ESPN'!U389,"")</f>
        <v/>
      </c>
      <c r="Y390" s="137" t="str">
        <f>IF('CBB ESPN'!$Y389="Y",'CBB Games'!Q390,"")</f>
        <v/>
      </c>
      <c r="AA390" s="13" t="str">
        <f>IF('CBB ESPN'!$Y389="Y",'CBB Games'!S390,"")</f>
        <v/>
      </c>
    </row>
    <row r="391" spans="1:27">
      <c r="A391">
        <f>'CBB ESPN'!M391</f>
        <v>0</v>
      </c>
      <c r="E391">
        <f>IF(ISERROR(INDEX($B$4:$B$999,MATCH('CBB ESPN'!S390,'CBB Games'!$A$4:$A$999,0)))*1=1,"",INDEX('CBB Games'!$B$4:$B$999,MATCH('CBB ESPN'!S390,'CBB Games'!$A$4:$A$999,0)))</f>
        <v>0</v>
      </c>
      <c r="F391">
        <f>IF(ISERROR(INDEX($B$4:$B$999,MATCH('CBB ESPN'!T390,'CBB Games'!$A$4:$A$999,0)))*1=1,"",INDEX('CBB Games'!$B$4:$B$999,MATCH('CBB ESPN'!T390,'CBB Games'!$A$4:$A$999,0)))</f>
        <v>0</v>
      </c>
      <c r="G391" t="s">
        <v>62</v>
      </c>
      <c r="H391">
        <f>IF(ISERROR(INDEX($C$4:$C$999,MATCH('CBB ESPN'!S390,'CBB Games'!$A$4:$A$999,0)))*1=1,"",INDEX('CBB Games'!$C$4:$C$999,MATCH('CBB ESPN'!S390,'CBB Games'!$A$4:$A$999,0)))</f>
        <v>0</v>
      </c>
      <c r="I391">
        <f>IF(ISERROR(INDEX($C$4:$C$999,MATCH('CBB ESPN'!T390,'CBB Games'!$A$4:$A$999,0)))*1=1,"",INDEX('CBB Games'!$C$4:$C$999,MATCH('CBB ESPN'!T390,'CBB Games'!$A$4:$A$999,0)))</f>
        <v>0</v>
      </c>
      <c r="K391">
        <f>IF('CBB ESPN'!$AA390="Flip",'CBB Games'!F391,'CBB Games'!E391)</f>
        <v>0</v>
      </c>
      <c r="L391">
        <f>IF('CBB ESPN'!$AA390="Flip",'CBB Games'!E391,'CBB Games'!F391)</f>
        <v>0</v>
      </c>
      <c r="N391">
        <f>IF('CBB ESPN'!$AA390="Flip",'CBB Games'!I391,'CBB Games'!H391)</f>
        <v>0</v>
      </c>
      <c r="O391">
        <f>IF('CBB ESPN'!$AA390="Flip",'CBB Games'!H391,'CBB Games'!I391)</f>
        <v>0</v>
      </c>
      <c r="Q391" t="str">
        <f t="shared" si="145"/>
        <v>0 v 0</v>
      </c>
      <c r="S391" t="str">
        <f t="shared" si="146"/>
        <v>0 v 0</v>
      </c>
      <c r="T391" s="13" t="s">
        <v>62</v>
      </c>
      <c r="V391" s="134" t="str">
        <f>IF(ISNUMBER(SEARCH('CBB Games'!$V$3,'CBB ESPN'!Y390)),"InPlay","")</f>
        <v/>
      </c>
      <c r="X391" s="135" t="str">
        <f>IF('CBB ESPN'!$Y390="Y",'CBB ESPN'!U390,"")</f>
        <v/>
      </c>
      <c r="Y391" s="137" t="str">
        <f>IF('CBB ESPN'!$Y390="Y",'CBB Games'!Q391,"")</f>
        <v/>
      </c>
      <c r="AA391" s="13" t="str">
        <f>IF('CBB ESPN'!$Y390="Y",'CBB Games'!S391,"")</f>
        <v/>
      </c>
    </row>
    <row r="392" spans="1:27">
      <c r="A392">
        <f>'CBB ESPN'!M392</f>
        <v>0</v>
      </c>
      <c r="E392">
        <f>IF(ISERROR(INDEX($B$4:$B$999,MATCH('CBB ESPN'!S391,'CBB Games'!$A$4:$A$999,0)))*1=1,"",INDEX('CBB Games'!$B$4:$B$999,MATCH('CBB ESPN'!S391,'CBB Games'!$A$4:$A$999,0)))</f>
        <v>0</v>
      </c>
      <c r="F392">
        <f>IF(ISERROR(INDEX($B$4:$B$999,MATCH('CBB ESPN'!T391,'CBB Games'!$A$4:$A$999,0)))*1=1,"",INDEX('CBB Games'!$B$4:$B$999,MATCH('CBB ESPN'!T391,'CBB Games'!$A$4:$A$999,0)))</f>
        <v>0</v>
      </c>
      <c r="G392" t="s">
        <v>62</v>
      </c>
      <c r="H392">
        <f>IF(ISERROR(INDEX($C$4:$C$999,MATCH('CBB ESPN'!S391,'CBB Games'!$A$4:$A$999,0)))*1=1,"",INDEX('CBB Games'!$C$4:$C$999,MATCH('CBB ESPN'!S391,'CBB Games'!$A$4:$A$999,0)))</f>
        <v>0</v>
      </c>
      <c r="I392">
        <f>IF(ISERROR(INDEX($C$4:$C$999,MATCH('CBB ESPN'!T391,'CBB Games'!$A$4:$A$999,0)))*1=1,"",INDEX('CBB Games'!$C$4:$C$999,MATCH('CBB ESPN'!T391,'CBB Games'!$A$4:$A$999,0)))</f>
        <v>0</v>
      </c>
      <c r="K392">
        <f>IF('CBB ESPN'!$AA391="Flip",'CBB Games'!F392,'CBB Games'!E392)</f>
        <v>0</v>
      </c>
      <c r="L392">
        <f>IF('CBB ESPN'!$AA391="Flip",'CBB Games'!E392,'CBB Games'!F392)</f>
        <v>0</v>
      </c>
      <c r="N392">
        <f>IF('CBB ESPN'!$AA391="Flip",'CBB Games'!I392,'CBB Games'!H392)</f>
        <v>0</v>
      </c>
      <c r="O392">
        <f>IF('CBB ESPN'!$AA391="Flip",'CBB Games'!H392,'CBB Games'!I392)</f>
        <v>0</v>
      </c>
      <c r="Q392" t="str">
        <f t="shared" si="145"/>
        <v>0 v 0</v>
      </c>
      <c r="S392" t="str">
        <f t="shared" si="146"/>
        <v>0 v 0</v>
      </c>
      <c r="T392" s="13" t="s">
        <v>62</v>
      </c>
      <c r="V392" s="134" t="str">
        <f>IF(ISNUMBER(SEARCH('CBB Games'!$V$3,'CBB ESPN'!Y391)),"InPlay","")</f>
        <v/>
      </c>
      <c r="X392" s="135" t="str">
        <f>IF('CBB ESPN'!$Y391="Y",'CBB ESPN'!U391,"")</f>
        <v/>
      </c>
      <c r="Y392" s="137" t="str">
        <f>IF('CBB ESPN'!$Y391="Y",'CBB Games'!Q392,"")</f>
        <v/>
      </c>
      <c r="AA392" s="13" t="str">
        <f>IF('CBB ESPN'!$Y391="Y",'CBB Games'!S392,"")</f>
        <v/>
      </c>
    </row>
    <row r="393" spans="1:27">
      <c r="A393">
        <f>'CBB ESPN'!M393</f>
        <v>0</v>
      </c>
      <c r="E393">
        <f>IF(ISERROR(INDEX($B$4:$B$999,MATCH('CBB ESPN'!S392,'CBB Games'!$A$4:$A$999,0)))*1=1,"",INDEX('CBB Games'!$B$4:$B$999,MATCH('CBB ESPN'!S392,'CBB Games'!$A$4:$A$999,0)))</f>
        <v>0</v>
      </c>
      <c r="F393">
        <f>IF(ISERROR(INDEX($B$4:$B$999,MATCH('CBB ESPN'!T392,'CBB Games'!$A$4:$A$999,0)))*1=1,"",INDEX('CBB Games'!$B$4:$B$999,MATCH('CBB ESPN'!T392,'CBB Games'!$A$4:$A$999,0)))</f>
        <v>0</v>
      </c>
      <c r="G393" t="s">
        <v>62</v>
      </c>
      <c r="H393">
        <f>IF(ISERROR(INDEX($C$4:$C$999,MATCH('CBB ESPN'!S392,'CBB Games'!$A$4:$A$999,0)))*1=1,"",INDEX('CBB Games'!$C$4:$C$999,MATCH('CBB ESPN'!S392,'CBB Games'!$A$4:$A$999,0)))</f>
        <v>0</v>
      </c>
      <c r="I393">
        <f>IF(ISERROR(INDEX($C$4:$C$999,MATCH('CBB ESPN'!T392,'CBB Games'!$A$4:$A$999,0)))*1=1,"",INDEX('CBB Games'!$C$4:$C$999,MATCH('CBB ESPN'!T392,'CBB Games'!$A$4:$A$999,0)))</f>
        <v>0</v>
      </c>
      <c r="K393">
        <f>IF('CBB ESPN'!$AA392="Flip",'CBB Games'!F393,'CBB Games'!E393)</f>
        <v>0</v>
      </c>
      <c r="L393">
        <f>IF('CBB ESPN'!$AA392="Flip",'CBB Games'!E393,'CBB Games'!F393)</f>
        <v>0</v>
      </c>
      <c r="N393">
        <f>IF('CBB ESPN'!$AA392="Flip",'CBB Games'!I393,'CBB Games'!H393)</f>
        <v>0</v>
      </c>
      <c r="O393">
        <f>IF('CBB ESPN'!$AA392="Flip",'CBB Games'!H393,'CBB Games'!I393)</f>
        <v>0</v>
      </c>
      <c r="Q393" t="str">
        <f t="shared" si="145"/>
        <v>0 v 0</v>
      </c>
      <c r="S393" t="str">
        <f t="shared" si="146"/>
        <v>0 v 0</v>
      </c>
      <c r="T393" s="13" t="s">
        <v>62</v>
      </c>
      <c r="V393" s="134" t="str">
        <f>IF(ISNUMBER(SEARCH('CBB Games'!$V$3,'CBB ESPN'!Y392)),"InPlay","")</f>
        <v/>
      </c>
      <c r="X393" s="135" t="str">
        <f>IF('CBB ESPN'!$Y392="Y",'CBB ESPN'!U392,"")</f>
        <v/>
      </c>
      <c r="Y393" s="137" t="str">
        <f>IF('CBB ESPN'!$Y392="Y",'CBB Games'!Q393,"")</f>
        <v/>
      </c>
      <c r="AA393" s="13" t="str">
        <f>IF('CBB ESPN'!$Y392="Y",'CBB Games'!S393,"")</f>
        <v/>
      </c>
    </row>
    <row r="394" spans="1:27">
      <c r="A394">
        <f>'CBB ESPN'!M394</f>
        <v>0</v>
      </c>
      <c r="E394">
        <f>IF(ISERROR(INDEX($B$4:$B$999,MATCH('CBB ESPN'!S393,'CBB Games'!$A$4:$A$999,0)))*1=1,"",INDEX('CBB Games'!$B$4:$B$999,MATCH('CBB ESPN'!S393,'CBB Games'!$A$4:$A$999,0)))</f>
        <v>0</v>
      </c>
      <c r="F394">
        <f>IF(ISERROR(INDEX($B$4:$B$999,MATCH('CBB ESPN'!T393,'CBB Games'!$A$4:$A$999,0)))*1=1,"",INDEX('CBB Games'!$B$4:$B$999,MATCH('CBB ESPN'!T393,'CBB Games'!$A$4:$A$999,0)))</f>
        <v>0</v>
      </c>
      <c r="G394" t="s">
        <v>62</v>
      </c>
      <c r="H394">
        <f>IF(ISERROR(INDEX($C$4:$C$999,MATCH('CBB ESPN'!S393,'CBB Games'!$A$4:$A$999,0)))*1=1,"",INDEX('CBB Games'!$C$4:$C$999,MATCH('CBB ESPN'!S393,'CBB Games'!$A$4:$A$999,0)))</f>
        <v>0</v>
      </c>
      <c r="I394">
        <f>IF(ISERROR(INDEX($C$4:$C$999,MATCH('CBB ESPN'!T393,'CBB Games'!$A$4:$A$999,0)))*1=1,"",INDEX('CBB Games'!$C$4:$C$999,MATCH('CBB ESPN'!T393,'CBB Games'!$A$4:$A$999,0)))</f>
        <v>0</v>
      </c>
      <c r="K394">
        <f>IF('CBB ESPN'!$AA393="Flip",'CBB Games'!F394,'CBB Games'!E394)</f>
        <v>0</v>
      </c>
      <c r="L394">
        <f>IF('CBB ESPN'!$AA393="Flip",'CBB Games'!E394,'CBB Games'!F394)</f>
        <v>0</v>
      </c>
      <c r="N394">
        <f>IF('CBB ESPN'!$AA393="Flip",'CBB Games'!I394,'CBB Games'!H394)</f>
        <v>0</v>
      </c>
      <c r="O394">
        <f>IF('CBB ESPN'!$AA393="Flip",'CBB Games'!H394,'CBB Games'!I394)</f>
        <v>0</v>
      </c>
      <c r="Q394" t="str">
        <f t="shared" si="145"/>
        <v>0 v 0</v>
      </c>
      <c r="S394" t="str">
        <f t="shared" si="146"/>
        <v>0 v 0</v>
      </c>
      <c r="T394" s="13" t="s">
        <v>62</v>
      </c>
      <c r="V394" s="134" t="str">
        <f>IF(ISNUMBER(SEARCH('CBB Games'!$V$3,'CBB ESPN'!Y393)),"InPlay","")</f>
        <v/>
      </c>
      <c r="X394" s="135" t="str">
        <f>IF('CBB ESPN'!$Y393="Y",'CBB ESPN'!U393,"")</f>
        <v/>
      </c>
      <c r="Y394" s="137" t="str">
        <f>IF('CBB ESPN'!$Y393="Y",'CBB Games'!Q394,"")</f>
        <v/>
      </c>
      <c r="AA394" s="13" t="str">
        <f>IF('CBB ESPN'!$Y393="Y",'CBB Games'!S394,"")</f>
        <v/>
      </c>
    </row>
    <row r="395" spans="1:27">
      <c r="E395">
        <f>IF(ISERROR(INDEX($B$4:$B$999,MATCH('CBB ESPN'!S394,'CBB Games'!$A$4:$A$999,0)))*1=1,"",INDEX('CBB Games'!$B$4:$B$999,MATCH('CBB ESPN'!S394,'CBB Games'!$A$4:$A$999,0)))</f>
        <v>0</v>
      </c>
      <c r="F395">
        <f>IF(ISERROR(INDEX($B$4:$B$999,MATCH('CBB ESPN'!T394,'CBB Games'!$A$4:$A$999,0)))*1=1,"",INDEX('CBB Games'!$B$4:$B$999,MATCH('CBB ESPN'!T394,'CBB Games'!$A$4:$A$999,0)))</f>
        <v>0</v>
      </c>
      <c r="G395" t="s">
        <v>62</v>
      </c>
      <c r="H395">
        <f>IF(ISERROR(INDEX($C$4:$C$999,MATCH('CBB ESPN'!S394,'CBB Games'!$A$4:$A$999,0)))*1=1,"",INDEX('CBB Games'!$C$4:$C$999,MATCH('CBB ESPN'!S394,'CBB Games'!$A$4:$A$999,0)))</f>
        <v>0</v>
      </c>
      <c r="I395">
        <f>IF(ISERROR(INDEX($C$4:$C$999,MATCH('CBB ESPN'!T394,'CBB Games'!$A$4:$A$999,0)))*1=1,"",INDEX('CBB Games'!$C$4:$C$999,MATCH('CBB ESPN'!T394,'CBB Games'!$A$4:$A$999,0)))</f>
        <v>0</v>
      </c>
      <c r="K395">
        <f>IF('CBB ESPN'!$AA394="Flip",'CBB Games'!F395,'CBB Games'!E395)</f>
        <v>0</v>
      </c>
      <c r="L395">
        <f>IF('CBB ESPN'!$AA394="Flip",'CBB Games'!E395,'CBB Games'!F395)</f>
        <v>0</v>
      </c>
      <c r="N395">
        <f>IF('CBB ESPN'!$AA394="Flip",'CBB Games'!I395,'CBB Games'!H395)</f>
        <v>0</v>
      </c>
      <c r="O395">
        <f>IF('CBB ESPN'!$AA394="Flip",'CBB Games'!H395,'CBB Games'!I395)</f>
        <v>0</v>
      </c>
      <c r="Q395" t="str">
        <f t="shared" si="145"/>
        <v>0 v 0</v>
      </c>
      <c r="S395" t="str">
        <f t="shared" si="146"/>
        <v>0 v 0</v>
      </c>
      <c r="T395" s="13" t="s">
        <v>62</v>
      </c>
      <c r="V395" s="134" t="str">
        <f>IF(ISNUMBER(SEARCH('CBB Games'!$V$3,'CBB ESPN'!Y394)),"InPlay","")</f>
        <v/>
      </c>
      <c r="X395" s="135" t="str">
        <f>IF('CBB ESPN'!$Y394="Y",'CBB ESPN'!U394,"")</f>
        <v/>
      </c>
      <c r="Y395" s="137" t="str">
        <f>IF('CBB ESPN'!$Y394="Y",'CBB Games'!Q395,"")</f>
        <v/>
      </c>
      <c r="AA395" s="13" t="str">
        <f>IF('CBB ESPN'!$Y394="Y",'CBB Games'!S395,"")</f>
        <v/>
      </c>
    </row>
    <row r="396" spans="1:27">
      <c r="E396">
        <f>IF(ISERROR(INDEX($B$4:$B$999,MATCH('CBB ESPN'!S395,'CBB Games'!$A$4:$A$999,0)))*1=1,"",INDEX('CBB Games'!$B$4:$B$999,MATCH('CBB ESPN'!S395,'CBB Games'!$A$4:$A$999,0)))</f>
        <v>0</v>
      </c>
      <c r="F396">
        <f>IF(ISERROR(INDEX($B$4:$B$999,MATCH('CBB ESPN'!T395,'CBB Games'!$A$4:$A$999,0)))*1=1,"",INDEX('CBB Games'!$B$4:$B$999,MATCH('CBB ESPN'!T395,'CBB Games'!$A$4:$A$999,0)))</f>
        <v>0</v>
      </c>
      <c r="G396" t="s">
        <v>62</v>
      </c>
      <c r="H396">
        <f>IF(ISERROR(INDEX($C$4:$C$999,MATCH('CBB ESPN'!S395,'CBB Games'!$A$4:$A$999,0)))*1=1,"",INDEX('CBB Games'!$C$4:$C$999,MATCH('CBB ESPN'!S395,'CBB Games'!$A$4:$A$999,0)))</f>
        <v>0</v>
      </c>
      <c r="I396">
        <f>IF(ISERROR(INDEX($C$4:$C$999,MATCH('CBB ESPN'!T395,'CBB Games'!$A$4:$A$999,0)))*1=1,"",INDEX('CBB Games'!$C$4:$C$999,MATCH('CBB ESPN'!T395,'CBB Games'!$A$4:$A$999,0)))</f>
        <v>0</v>
      </c>
      <c r="K396">
        <f>IF('CBB ESPN'!$AA395="Flip",'CBB Games'!F396,'CBB Games'!E396)</f>
        <v>0</v>
      </c>
      <c r="L396">
        <f>IF('CBB ESPN'!$AA395="Flip",'CBB Games'!E396,'CBB Games'!F396)</f>
        <v>0</v>
      </c>
      <c r="N396">
        <f>IF('CBB ESPN'!$AA395="Flip",'CBB Games'!I396,'CBB Games'!H396)</f>
        <v>0</v>
      </c>
      <c r="O396">
        <f>IF('CBB ESPN'!$AA395="Flip",'CBB Games'!H396,'CBB Games'!I396)</f>
        <v>0</v>
      </c>
      <c r="Q396" t="str">
        <f t="shared" si="145"/>
        <v>0 v 0</v>
      </c>
      <c r="S396" t="str">
        <f t="shared" si="146"/>
        <v>0 v 0</v>
      </c>
      <c r="T396" s="13" t="s">
        <v>62</v>
      </c>
      <c r="V396" s="134" t="str">
        <f>IF(ISNUMBER(SEARCH('CBB Games'!$V$3,'CBB ESPN'!Y395)),"InPlay","")</f>
        <v/>
      </c>
      <c r="X396" s="135" t="str">
        <f>IF('CBB ESPN'!$Y395="Y",'CBB ESPN'!U395,"")</f>
        <v/>
      </c>
      <c r="Y396" s="137" t="str">
        <f>IF('CBB ESPN'!$Y395="Y",'CBB Games'!Q396,"")</f>
        <v/>
      </c>
      <c r="AA396" s="13" t="str">
        <f>IF('CBB ESPN'!$Y395="Y",'CBB Games'!S396,"")</f>
        <v/>
      </c>
    </row>
    <row r="397" spans="1:27">
      <c r="E397">
        <f>IF(ISERROR(INDEX($B$4:$B$999,MATCH('CBB ESPN'!S396,'CBB Games'!$A$4:$A$999,0)))*1=1,"",INDEX('CBB Games'!$B$4:$B$999,MATCH('CBB ESPN'!S396,'CBB Games'!$A$4:$A$999,0)))</f>
        <v>0</v>
      </c>
      <c r="F397">
        <f>IF(ISERROR(INDEX($B$4:$B$999,MATCH('CBB ESPN'!T396,'CBB Games'!$A$4:$A$999,0)))*1=1,"",INDEX('CBB Games'!$B$4:$B$999,MATCH('CBB ESPN'!T396,'CBB Games'!$A$4:$A$999,0)))</f>
        <v>0</v>
      </c>
      <c r="G397" t="s">
        <v>62</v>
      </c>
      <c r="H397">
        <f>IF(ISERROR(INDEX($C$4:$C$999,MATCH('CBB ESPN'!S396,'CBB Games'!$A$4:$A$999,0)))*1=1,"",INDEX('CBB Games'!$C$4:$C$999,MATCH('CBB ESPN'!S396,'CBB Games'!$A$4:$A$999,0)))</f>
        <v>0</v>
      </c>
      <c r="I397">
        <f>IF(ISERROR(INDEX($C$4:$C$999,MATCH('CBB ESPN'!T396,'CBB Games'!$A$4:$A$999,0)))*1=1,"",INDEX('CBB Games'!$C$4:$C$999,MATCH('CBB ESPN'!T396,'CBB Games'!$A$4:$A$999,0)))</f>
        <v>0</v>
      </c>
      <c r="K397">
        <f>IF('CBB ESPN'!$AA396="Flip",'CBB Games'!F397,'CBB Games'!E397)</f>
        <v>0</v>
      </c>
      <c r="L397">
        <f>IF('CBB ESPN'!$AA396="Flip",'CBB Games'!E397,'CBB Games'!F397)</f>
        <v>0</v>
      </c>
      <c r="N397">
        <f>IF('CBB ESPN'!$AA396="Flip",'CBB Games'!I397,'CBB Games'!H397)</f>
        <v>0</v>
      </c>
      <c r="O397">
        <f>IF('CBB ESPN'!$AA396="Flip",'CBB Games'!H397,'CBB Games'!I397)</f>
        <v>0</v>
      </c>
      <c r="Q397" t="str">
        <f t="shared" si="145"/>
        <v>0 v 0</v>
      </c>
      <c r="S397" t="str">
        <f t="shared" si="146"/>
        <v>0 v 0</v>
      </c>
      <c r="T397" s="13" t="s">
        <v>62</v>
      </c>
      <c r="V397" s="134" t="str">
        <f>IF(ISNUMBER(SEARCH('CBB Games'!$V$3,'CBB ESPN'!Y396)),"InPlay","")</f>
        <v/>
      </c>
      <c r="X397" s="135" t="str">
        <f>IF('CBB ESPN'!$Y396="Y",'CBB ESPN'!U396,"")</f>
        <v/>
      </c>
      <c r="Y397" s="137" t="str">
        <f>IF('CBB ESPN'!$Y396="Y",'CBB Games'!Q397,"")</f>
        <v/>
      </c>
      <c r="AA397" s="13" t="str">
        <f>IF('CBB ESPN'!$Y396="Y",'CBB Games'!S397,"")</f>
        <v/>
      </c>
    </row>
    <row r="398" spans="1:27">
      <c r="E398">
        <f>IF(ISERROR(INDEX($B$4:$B$999,MATCH('CBB ESPN'!S397,'CBB Games'!$A$4:$A$999,0)))*1=1,"",INDEX('CBB Games'!$B$4:$B$999,MATCH('CBB ESPN'!S397,'CBB Games'!$A$4:$A$999,0)))</f>
        <v>0</v>
      </c>
      <c r="F398">
        <f>IF(ISERROR(INDEX($B$4:$B$999,MATCH('CBB ESPN'!T397,'CBB Games'!$A$4:$A$999,0)))*1=1,"",INDEX('CBB Games'!$B$4:$B$999,MATCH('CBB ESPN'!T397,'CBB Games'!$A$4:$A$999,0)))</f>
        <v>0</v>
      </c>
      <c r="G398" t="s">
        <v>62</v>
      </c>
      <c r="H398">
        <f>IF(ISERROR(INDEX($C$4:$C$999,MATCH('CBB ESPN'!S397,'CBB Games'!$A$4:$A$999,0)))*1=1,"",INDEX('CBB Games'!$C$4:$C$999,MATCH('CBB ESPN'!S397,'CBB Games'!$A$4:$A$999,0)))</f>
        <v>0</v>
      </c>
      <c r="I398">
        <f>IF(ISERROR(INDEX($C$4:$C$999,MATCH('CBB ESPN'!T397,'CBB Games'!$A$4:$A$999,0)))*1=1,"",INDEX('CBB Games'!$C$4:$C$999,MATCH('CBB ESPN'!T397,'CBB Games'!$A$4:$A$999,0)))</f>
        <v>0</v>
      </c>
      <c r="K398">
        <f>IF('CBB ESPN'!$AA397="Flip",'CBB Games'!F398,'CBB Games'!E398)</f>
        <v>0</v>
      </c>
      <c r="L398">
        <f>IF('CBB ESPN'!$AA397="Flip",'CBB Games'!E398,'CBB Games'!F398)</f>
        <v>0</v>
      </c>
      <c r="N398">
        <f>IF('CBB ESPN'!$AA397="Flip",'CBB Games'!I398,'CBB Games'!H398)</f>
        <v>0</v>
      </c>
      <c r="O398">
        <f>IF('CBB ESPN'!$AA397="Flip",'CBB Games'!H398,'CBB Games'!I398)</f>
        <v>0</v>
      </c>
      <c r="Q398" t="str">
        <f t="shared" si="145"/>
        <v>0 v 0</v>
      </c>
      <c r="S398" t="str">
        <f t="shared" si="146"/>
        <v>0 v 0</v>
      </c>
      <c r="T398" s="13" t="s">
        <v>62</v>
      </c>
      <c r="V398" s="134" t="str">
        <f>IF(ISNUMBER(SEARCH('CBB Games'!$V$3,'CBB ESPN'!Y397)),"InPlay","")</f>
        <v/>
      </c>
      <c r="X398" s="135" t="str">
        <f>IF('CBB ESPN'!$Y397="Y",'CBB ESPN'!U397,"")</f>
        <v/>
      </c>
      <c r="Y398" s="137" t="str">
        <f>IF('CBB ESPN'!$Y397="Y",'CBB Games'!Q398,"")</f>
        <v/>
      </c>
      <c r="AA398" s="13" t="str">
        <f>IF('CBB ESPN'!$Y397="Y",'CBB Games'!S398,"")</f>
        <v/>
      </c>
    </row>
    <row r="399" spans="1:27">
      <c r="E399">
        <f>IF(ISERROR(INDEX($B$4:$B$999,MATCH('CBB ESPN'!S398,'CBB Games'!$A$4:$A$999,0)))*1=1,"",INDEX('CBB Games'!$B$4:$B$999,MATCH('CBB ESPN'!S398,'CBB Games'!$A$4:$A$999,0)))</f>
        <v>0</v>
      </c>
      <c r="F399">
        <f>IF(ISERROR(INDEX($B$4:$B$999,MATCH('CBB ESPN'!T398,'CBB Games'!$A$4:$A$999,0)))*1=1,"",INDEX('CBB Games'!$B$4:$B$999,MATCH('CBB ESPN'!T398,'CBB Games'!$A$4:$A$999,0)))</f>
        <v>0</v>
      </c>
      <c r="G399" t="s">
        <v>62</v>
      </c>
      <c r="H399">
        <f>IF(ISERROR(INDEX($C$4:$C$999,MATCH('CBB ESPN'!S398,'CBB Games'!$A$4:$A$999,0)))*1=1,"",INDEX('CBB Games'!$C$4:$C$999,MATCH('CBB ESPN'!S398,'CBB Games'!$A$4:$A$999,0)))</f>
        <v>0</v>
      </c>
      <c r="I399">
        <f>IF(ISERROR(INDEX($C$4:$C$999,MATCH('CBB ESPN'!T398,'CBB Games'!$A$4:$A$999,0)))*1=1,"",INDEX('CBB Games'!$C$4:$C$999,MATCH('CBB ESPN'!T398,'CBB Games'!$A$4:$A$999,0)))</f>
        <v>0</v>
      </c>
      <c r="K399">
        <f>IF('CBB ESPN'!$AA398="Flip",'CBB Games'!F399,'CBB Games'!E399)</f>
        <v>0</v>
      </c>
      <c r="L399">
        <f>IF('CBB ESPN'!$AA398="Flip",'CBB Games'!E399,'CBB Games'!F399)</f>
        <v>0</v>
      </c>
      <c r="N399">
        <f>IF('CBB ESPN'!$AA398="Flip",'CBB Games'!I399,'CBB Games'!H399)</f>
        <v>0</v>
      </c>
      <c r="O399">
        <f>IF('CBB ESPN'!$AA398="Flip",'CBB Games'!H399,'CBB Games'!I399)</f>
        <v>0</v>
      </c>
      <c r="Q399" t="str">
        <f t="shared" si="145"/>
        <v>0 v 0</v>
      </c>
      <c r="S399" t="str">
        <f t="shared" si="146"/>
        <v>0 v 0</v>
      </c>
      <c r="T399" s="13" t="s">
        <v>62</v>
      </c>
      <c r="V399" s="134" t="str">
        <f>IF(ISNUMBER(SEARCH('CBB Games'!$V$3,'CBB ESPN'!Y398)),"InPlay","")</f>
        <v/>
      </c>
      <c r="X399" s="135" t="str">
        <f>IF('CBB ESPN'!$Y398="Y",'CBB ESPN'!U398,"")</f>
        <v/>
      </c>
      <c r="Y399" s="137" t="str">
        <f>IF('CBB ESPN'!$Y398="Y",'CBB Games'!Q399,"")</f>
        <v/>
      </c>
      <c r="AA399" s="13" t="str">
        <f>IF('CBB ESPN'!$Y398="Y",'CBB Games'!S399,"")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9E04-141D-4A76-BA5C-31C7090B2E7F}">
  <dimension ref="B2:H200"/>
  <sheetViews>
    <sheetView workbookViewId="0">
      <selection activeCell="J201" sqref="J201"/>
    </sheetView>
  </sheetViews>
  <sheetFormatPr defaultRowHeight="15"/>
  <cols>
    <col min="2" max="3" width="10" style="13" customWidth="1"/>
    <col min="4" max="4" width="10" style="135" customWidth="1"/>
    <col min="5" max="5" width="38.5703125" style="137" customWidth="1"/>
    <col min="6" max="8" width="11.42578125" style="13" customWidth="1"/>
  </cols>
  <sheetData>
    <row r="2" spans="2:8">
      <c r="B2" s="13" t="s">
        <v>1306</v>
      </c>
      <c r="C2" s="13" t="s">
        <v>1337</v>
      </c>
      <c r="D2" s="135" t="s">
        <v>1336</v>
      </c>
      <c r="E2" s="137" t="s">
        <v>1338</v>
      </c>
      <c r="F2" s="13" t="s">
        <v>1339</v>
      </c>
      <c r="G2" s="13" t="s">
        <v>1340</v>
      </c>
      <c r="H2" s="13" t="s">
        <v>1334</v>
      </c>
    </row>
    <row r="3" spans="2:8">
      <c r="B3" s="13" t="str">
        <f>'CBB Games'!V3</f>
        <v>Y</v>
      </c>
      <c r="C3" s="13" t="str">
        <f>'CBB Games'!W3</f>
        <v>BI</v>
      </c>
      <c r="D3" s="135" t="str">
        <f>'CBB Games'!X3</f>
        <v>Time</v>
      </c>
      <c r="E3" s="137" t="str">
        <f>'CBB Games'!Y3</f>
        <v>Game</v>
      </c>
      <c r="F3" s="13" t="str">
        <f>'CBB Games'!Z3</f>
        <v>College BK</v>
      </c>
      <c r="G3" s="13" t="str">
        <f>'CBB Games'!AA3</f>
        <v>Team Codes</v>
      </c>
      <c r="H3" s="13" t="str">
        <f>'CBB Games'!AB3</f>
        <v>Markets</v>
      </c>
    </row>
    <row r="4" spans="2:8" hidden="1">
      <c r="B4" s="13" t="str">
        <f>'CBB Games'!V4</f>
        <v/>
      </c>
      <c r="C4" s="13" t="str">
        <f>'CBB Games'!W4</f>
        <v/>
      </c>
      <c r="D4" s="135" t="str">
        <f>'CBB Games'!X4</f>
        <v/>
      </c>
      <c r="E4" s="137" t="str">
        <f>'CBB Games'!Y4</f>
        <v/>
      </c>
      <c r="F4" s="13" t="str">
        <f>'CBB Games'!Z4</f>
        <v/>
      </c>
      <c r="G4" s="13" t="str">
        <f>'CBB Games'!AA4</f>
        <v/>
      </c>
      <c r="H4" s="13" t="str">
        <f>'CBB Games'!AB4</f>
        <v/>
      </c>
    </row>
    <row r="5" spans="2:8" hidden="1">
      <c r="B5" s="13" t="str">
        <f>'CBB Games'!V5</f>
        <v/>
      </c>
      <c r="C5" s="13" t="str">
        <f>'CBB Games'!W5</f>
        <v/>
      </c>
      <c r="D5" s="135" t="str">
        <f>'CBB Games'!X5</f>
        <v/>
      </c>
      <c r="E5" s="137" t="str">
        <f>'CBB Games'!Y5</f>
        <v/>
      </c>
      <c r="F5" s="13" t="str">
        <f>'CBB Games'!Z5</f>
        <v/>
      </c>
      <c r="G5" s="13" t="str">
        <f>'CBB Games'!AA5</f>
        <v/>
      </c>
      <c r="H5" s="13" t="str">
        <f>'CBB Games'!AB5</f>
        <v/>
      </c>
    </row>
    <row r="6" spans="2:8">
      <c r="B6" s="13" t="str">
        <f>'CBB Games'!V6</f>
        <v>InPlay</v>
      </c>
      <c r="C6" s="13">
        <f>'CBB Games'!W6</f>
        <v>727</v>
      </c>
      <c r="D6" s="135">
        <f>'CBB Games'!X6</f>
        <v>0.3125</v>
      </c>
      <c r="E6" s="137" t="str">
        <f>'CBB Games'!Y6</f>
        <v>Temple v Elon</v>
      </c>
      <c r="F6" s="13" t="str">
        <f>'CBB Games'!Z6</f>
        <v>College BK</v>
      </c>
      <c r="G6" s="13" t="str">
        <f>'CBB Games'!AA6</f>
        <v>429 v 113</v>
      </c>
      <c r="H6" s="13" t="str">
        <f>'CBB Games'!AB6</f>
        <v>Primary</v>
      </c>
    </row>
    <row r="7" spans="2:8">
      <c r="B7" s="13" t="str">
        <f>'CBB Games'!V7</f>
        <v>InPlay</v>
      </c>
      <c r="C7" s="13">
        <f>'CBB Games'!W7</f>
        <v>701</v>
      </c>
      <c r="D7" s="135">
        <f>'CBB Games'!X7</f>
        <v>0.375</v>
      </c>
      <c r="E7" s="137" t="str">
        <f>'CBB Games'!Y7</f>
        <v>Wisconsin Green Bay v Weber State</v>
      </c>
      <c r="F7" s="13" t="str">
        <f>'CBB Games'!Z7</f>
        <v>College BK</v>
      </c>
      <c r="G7" s="13" t="str">
        <f>'CBB Games'!AA7</f>
        <v>502 v 498</v>
      </c>
      <c r="H7" s="13" t="str">
        <f>'CBB Games'!AB7</f>
        <v>Primary</v>
      </c>
    </row>
    <row r="8" spans="2:8" hidden="1">
      <c r="B8" s="13" t="str">
        <f>'CBB Games'!V8</f>
        <v/>
      </c>
      <c r="C8" s="13" t="str">
        <f>'CBB Games'!W8</f>
        <v/>
      </c>
      <c r="D8" s="135" t="str">
        <f>'CBB Games'!X8</f>
        <v/>
      </c>
      <c r="E8" s="137" t="str">
        <f>'CBB Games'!Y8</f>
        <v/>
      </c>
      <c r="F8" s="13" t="str">
        <f>'CBB Games'!Z8</f>
        <v/>
      </c>
      <c r="G8" s="13" t="str">
        <f>'CBB Games'!AA8</f>
        <v/>
      </c>
      <c r="H8" s="13" t="str">
        <f>'CBB Games'!AB8</f>
        <v/>
      </c>
    </row>
    <row r="9" spans="2:8" hidden="1">
      <c r="B9" s="13" t="str">
        <f>'CBB Games'!V9</f>
        <v/>
      </c>
      <c r="C9" s="13" t="str">
        <f>'CBB Games'!W9</f>
        <v/>
      </c>
      <c r="D9" s="135" t="str">
        <f>'CBB Games'!X9</f>
        <v/>
      </c>
      <c r="E9" s="137" t="str">
        <f>'CBB Games'!Y9</f>
        <v/>
      </c>
      <c r="F9" s="13" t="str">
        <f>'CBB Games'!Z9</f>
        <v/>
      </c>
      <c r="G9" s="13" t="str">
        <f>'CBB Games'!AA9</f>
        <v/>
      </c>
      <c r="H9" s="13" t="str">
        <f>'CBB Games'!AB9</f>
        <v/>
      </c>
    </row>
    <row r="10" spans="2:8">
      <c r="B10" s="13" t="str">
        <f>'CBB Games'!V10</f>
        <v>InPlay</v>
      </c>
      <c r="C10" s="13">
        <f>'CBB Games'!W10</f>
        <v>735</v>
      </c>
      <c r="D10" s="135">
        <f>'CBB Games'!X10</f>
        <v>0.375</v>
      </c>
      <c r="E10" s="137" t="str">
        <f>'CBB Games'!Y10</f>
        <v>Northern Illinois v Boston University</v>
      </c>
      <c r="F10" s="13" t="str">
        <f>'CBB Games'!Z10</f>
        <v>College BK</v>
      </c>
      <c r="G10" s="13" t="str">
        <f>'CBB Games'!AA10</f>
        <v>313 v 32</v>
      </c>
      <c r="H10" s="13" t="str">
        <f>'CBB Games'!AB10</f>
        <v>Primary</v>
      </c>
    </row>
    <row r="11" spans="2:8" hidden="1">
      <c r="B11" s="13" t="str">
        <f>'CBB Games'!V11</f>
        <v/>
      </c>
      <c r="C11" s="13" t="str">
        <f>'CBB Games'!W11</f>
        <v/>
      </c>
      <c r="D11" s="135" t="str">
        <f>'CBB Games'!X11</f>
        <v/>
      </c>
      <c r="E11" s="137" t="str">
        <f>'CBB Games'!Y11</f>
        <v/>
      </c>
      <c r="F11" s="13" t="str">
        <f>'CBB Games'!Z11</f>
        <v/>
      </c>
      <c r="G11" s="13" t="str">
        <f>'CBB Games'!AA11</f>
        <v/>
      </c>
      <c r="H11" s="13" t="str">
        <f>'CBB Games'!AB11</f>
        <v/>
      </c>
    </row>
    <row r="12" spans="2:8" hidden="1">
      <c r="B12" s="13" t="str">
        <f>'CBB Games'!V12</f>
        <v/>
      </c>
      <c r="C12" s="13" t="str">
        <f>'CBB Games'!W12</f>
        <v/>
      </c>
      <c r="D12" s="135" t="str">
        <f>'CBB Games'!X12</f>
        <v/>
      </c>
      <c r="E12" s="137" t="str">
        <f>'CBB Games'!Y12</f>
        <v/>
      </c>
      <c r="F12" s="13" t="str">
        <f>'CBB Games'!Z12</f>
        <v/>
      </c>
      <c r="G12" s="13" t="str">
        <f>'CBB Games'!AA12</f>
        <v/>
      </c>
      <c r="H12" s="13" t="str">
        <f>'CBB Games'!AB12</f>
        <v/>
      </c>
    </row>
    <row r="13" spans="2:8">
      <c r="B13" s="13" t="str">
        <f>'CBB Games'!V13</f>
        <v>InPlay</v>
      </c>
      <c r="C13" s="13">
        <f>'CBB Games'!W13</f>
        <v>729</v>
      </c>
      <c r="D13" s="135">
        <f>'CBB Games'!X13</f>
        <v>0.41666666666666669</v>
      </c>
      <c r="E13" s="137" t="str">
        <f>'CBB Games'!Y13</f>
        <v>Boise State v Ole Miss</v>
      </c>
      <c r="F13" s="13" t="str">
        <f>'CBB Games'!Z13</f>
        <v>College BK</v>
      </c>
      <c r="G13" s="13" t="str">
        <f>'CBB Games'!AA13</f>
        <v>30 v 269</v>
      </c>
      <c r="H13" s="13" t="str">
        <f>'CBB Games'!AB13</f>
        <v>Primary</v>
      </c>
    </row>
    <row r="14" spans="2:8">
      <c r="B14" s="13" t="str">
        <f>'CBB Games'!V14</f>
        <v>InPlay</v>
      </c>
      <c r="C14" s="13">
        <f>'CBB Games'!W14</f>
        <v>703</v>
      </c>
      <c r="D14" s="135">
        <f>'CBB Games'!X14</f>
        <v>0.41666666666666669</v>
      </c>
      <c r="E14" s="137" t="str">
        <f>'CBB Games'!Y14</f>
        <v>SIU Edwardsville v St Thomas</v>
      </c>
      <c r="F14" s="13" t="str">
        <f>'CBB Games'!Z14</f>
        <v>College BK</v>
      </c>
      <c r="G14" s="13" t="str">
        <f>'CBB Games'!AA14</f>
        <v>419 v 416</v>
      </c>
      <c r="H14" s="13" t="str">
        <f>'CBB Games'!AB14</f>
        <v>Primary</v>
      </c>
    </row>
    <row r="15" spans="2:8">
      <c r="B15" s="13" t="str">
        <f>'CBB Games'!V15</f>
        <v>InPlay</v>
      </c>
      <c r="C15" s="13">
        <f>'CBB Games'!W15</f>
        <v>705</v>
      </c>
      <c r="D15" s="135">
        <f>'CBB Games'!X15</f>
        <v>0.45833333333333331</v>
      </c>
      <c r="E15" s="137" t="str">
        <f>'CBB Games'!Y15</f>
        <v>North Dakota v Tennessee Martin</v>
      </c>
      <c r="F15" s="13" t="str">
        <f>'CBB Games'!Z15</f>
        <v>College BK</v>
      </c>
      <c r="G15" s="13" t="str">
        <f>'CBB Games'!AA15</f>
        <v>325 v 430</v>
      </c>
      <c r="H15" s="13" t="str">
        <f>'CBB Games'!AB15</f>
        <v>Primary</v>
      </c>
    </row>
    <row r="16" spans="2:8">
      <c r="B16" s="13" t="str">
        <f>'CBB Games'!V16</f>
        <v>InPlay</v>
      </c>
      <c r="C16" s="13">
        <f>'CBB Games'!W16</f>
        <v>707</v>
      </c>
      <c r="D16" s="135">
        <f>'CBB Games'!X16</f>
        <v>0.47916666666666669</v>
      </c>
      <c r="E16" s="137" t="str">
        <f>'CBB Games'!Y16</f>
        <v>U Mass v Ball State</v>
      </c>
      <c r="F16" s="13" t="str">
        <f>'CBB Games'!Z16</f>
        <v>College BK</v>
      </c>
      <c r="G16" s="13" t="str">
        <f>'CBB Games'!AA16</f>
        <v>256 v 27</v>
      </c>
      <c r="H16" s="13" t="str">
        <f>'CBB Games'!AB16</f>
        <v>Primary</v>
      </c>
    </row>
    <row r="17" spans="2:8" hidden="1">
      <c r="B17" s="13" t="str">
        <f>'CBB Games'!V17</f>
        <v/>
      </c>
      <c r="C17" s="13" t="str">
        <f>'CBB Games'!W17</f>
        <v/>
      </c>
      <c r="D17" s="135" t="str">
        <f>'CBB Games'!X17</f>
        <v/>
      </c>
      <c r="E17" s="137" t="str">
        <f>'CBB Games'!Y17</f>
        <v/>
      </c>
      <c r="F17" s="13" t="str">
        <f>'CBB Games'!Z17</f>
        <v/>
      </c>
      <c r="G17" s="13" t="str">
        <f>'CBB Games'!AA17</f>
        <v/>
      </c>
      <c r="H17" s="13" t="str">
        <f>'CBB Games'!AB17</f>
        <v/>
      </c>
    </row>
    <row r="18" spans="2:8" hidden="1">
      <c r="B18" s="13" t="str">
        <f>'CBB Games'!V18</f>
        <v/>
      </c>
      <c r="C18" s="13" t="str">
        <f>'CBB Games'!W18</f>
        <v/>
      </c>
      <c r="D18" s="135" t="str">
        <f>'CBB Games'!X18</f>
        <v/>
      </c>
      <c r="E18" s="137" t="str">
        <f>'CBB Games'!Y18</f>
        <v/>
      </c>
      <c r="F18" s="13" t="str">
        <f>'CBB Games'!Z18</f>
        <v/>
      </c>
      <c r="G18" s="13" t="str">
        <f>'CBB Games'!AA18</f>
        <v/>
      </c>
      <c r="H18" s="13" t="str">
        <f>'CBB Games'!AB18</f>
        <v/>
      </c>
    </row>
    <row r="19" spans="2:8">
      <c r="B19" s="13" t="str">
        <f>'CBB Games'!V19</f>
        <v>InPlay</v>
      </c>
      <c r="C19" s="13">
        <f>'CBB Games'!W19</f>
        <v>745</v>
      </c>
      <c r="D19" s="135">
        <f>'CBB Games'!X19</f>
        <v>0.5</v>
      </c>
      <c r="E19" s="137" t="str">
        <f>'CBB Games'!Y19</f>
        <v>Oklahoma v Utah State</v>
      </c>
      <c r="F19" s="13" t="str">
        <f>'CBB Games'!Z19</f>
        <v>College BK</v>
      </c>
      <c r="G19" s="13" t="str">
        <f>'CBB Games'!AA19</f>
        <v>330 v 458</v>
      </c>
      <c r="H19" s="13" t="str">
        <f>'CBB Games'!AB19</f>
        <v>Primary</v>
      </c>
    </row>
    <row r="20" spans="2:8" hidden="1">
      <c r="B20" s="13" t="str">
        <f>'CBB Games'!V20</f>
        <v/>
      </c>
      <c r="C20" s="13" t="str">
        <f>'CBB Games'!W20</f>
        <v/>
      </c>
      <c r="D20" s="135" t="str">
        <f>'CBB Games'!X20</f>
        <v/>
      </c>
      <c r="E20" s="137" t="str">
        <f>'CBB Games'!Y20</f>
        <v/>
      </c>
      <c r="F20" s="13" t="str">
        <f>'CBB Games'!Z20</f>
        <v/>
      </c>
      <c r="G20" s="13" t="str">
        <f>'CBB Games'!AA20</f>
        <v/>
      </c>
      <c r="H20" s="13" t="str">
        <f>'CBB Games'!AB20</f>
        <v/>
      </c>
    </row>
    <row r="21" spans="2:8">
      <c r="B21" s="13" t="str">
        <f>'CBB Games'!V21</f>
        <v>InPlay</v>
      </c>
      <c r="C21" s="13">
        <f>'CBB Games'!W21</f>
        <v>711</v>
      </c>
      <c r="D21" s="135">
        <f>'CBB Games'!X21</f>
        <v>0.5</v>
      </c>
      <c r="E21" s="137" t="str">
        <f>'CBB Games'!Y21</f>
        <v>Princeton v Oregon State</v>
      </c>
      <c r="F21" s="13" t="str">
        <f>'CBB Games'!Z21</f>
        <v>College BK</v>
      </c>
      <c r="G21" s="13" t="str">
        <f>'CBB Games'!AA21</f>
        <v>352 v 334</v>
      </c>
      <c r="H21" s="13" t="str">
        <f>'CBB Games'!AB21</f>
        <v>Primary</v>
      </c>
    </row>
    <row r="22" spans="2:8">
      <c r="B22" s="13" t="str">
        <f>'CBB Games'!V22</f>
        <v>InPlay</v>
      </c>
      <c r="C22" s="13" t="str">
        <f>'CBB Games'!W22</f>
        <v>Extra</v>
      </c>
      <c r="D22" s="135">
        <f>'CBB Games'!X22</f>
        <v>0.5</v>
      </c>
      <c r="E22" s="137" t="str">
        <f>'CBB Games'!Y22</f>
        <v>Navy v Furman</v>
      </c>
      <c r="F22" s="13" t="str">
        <f>'CBB Games'!Z22</f>
        <v>College BK</v>
      </c>
      <c r="G22" s="13" t="str">
        <f>'CBB Games'!AA22</f>
        <v>300 v 133</v>
      </c>
      <c r="H22" s="13" t="str">
        <f>'CBB Games'!AB22</f>
        <v>Primary</v>
      </c>
    </row>
    <row r="23" spans="2:8" hidden="1">
      <c r="B23" s="13" t="str">
        <f>'CBB Games'!V23</f>
        <v/>
      </c>
      <c r="C23" s="13" t="str">
        <f>'CBB Games'!W23</f>
        <v/>
      </c>
      <c r="D23" s="135" t="str">
        <f>'CBB Games'!X23</f>
        <v/>
      </c>
      <c r="E23" s="137" t="str">
        <f>'CBB Games'!Y23</f>
        <v/>
      </c>
      <c r="F23" s="13" t="str">
        <f>'CBB Games'!Z23</f>
        <v/>
      </c>
      <c r="G23" s="13" t="str">
        <f>'CBB Games'!AA23</f>
        <v/>
      </c>
      <c r="H23" s="13" t="str">
        <f>'CBB Games'!AB23</f>
        <v/>
      </c>
    </row>
    <row r="24" spans="2:8">
      <c r="B24" s="13" t="str">
        <f>'CBB Games'!V24</f>
        <v>InPlay</v>
      </c>
      <c r="C24" s="13" t="str">
        <f>'CBB Games'!W24</f>
        <v>Spare</v>
      </c>
      <c r="D24" s="135">
        <f>'CBB Games'!X24</f>
        <v>0.5</v>
      </c>
      <c r="E24" s="137" t="str">
        <f>'CBB Games'!Y24</f>
        <v>Morehead State v Mississippi State</v>
      </c>
      <c r="F24" s="13" t="str">
        <f>'CBB Games'!Z24</f>
        <v>College BK</v>
      </c>
      <c r="G24" s="13" t="str">
        <f>'CBB Games'!AA24</f>
        <v>276 v 270</v>
      </c>
      <c r="H24" s="13" t="str">
        <f>'CBB Games'!AB24</f>
        <v>Primary</v>
      </c>
    </row>
    <row r="25" spans="2:8" hidden="1">
      <c r="B25" s="13" t="str">
        <f>'CBB Games'!V25</f>
        <v/>
      </c>
      <c r="C25" s="13" t="str">
        <f>'CBB Games'!W25</f>
        <v/>
      </c>
      <c r="D25" s="135" t="e">
        <f>'CBB Games'!X25</f>
        <v>#REF!</v>
      </c>
      <c r="E25" s="137" t="e">
        <f>'CBB Games'!Y25</f>
        <v>#REF!</v>
      </c>
      <c r="F25" s="13" t="str">
        <f>'CBB Games'!Z25</f>
        <v/>
      </c>
      <c r="G25" s="13" t="e">
        <f>'CBB Games'!AA25</f>
        <v>#REF!</v>
      </c>
      <c r="H25" s="13" t="str">
        <f>'CBB Games'!AB25</f>
        <v/>
      </c>
    </row>
    <row r="26" spans="2:8">
      <c r="B26" s="13" t="str">
        <f>'CBB Games'!V26</f>
        <v>InPlay</v>
      </c>
      <c r="C26" s="13" t="str">
        <f>'CBB Games'!W26</f>
        <v>Spare</v>
      </c>
      <c r="D26" s="135">
        <f>'CBB Games'!X26</f>
        <v>0.5</v>
      </c>
      <c r="E26" s="137" t="str">
        <f>'CBB Games'!Y26</f>
        <v>Lamar v Southern Mississippi</v>
      </c>
      <c r="F26" s="13" t="str">
        <f>'CBB Games'!Z26</f>
        <v>College BK</v>
      </c>
      <c r="G26" s="13" t="str">
        <f>'CBB Games'!AA26</f>
        <v>231 v 403</v>
      </c>
      <c r="H26" s="13" t="str">
        <f>'CBB Games'!AB26</f>
        <v>Primary</v>
      </c>
    </row>
    <row r="27" spans="2:8" hidden="1">
      <c r="B27" s="13" t="str">
        <f>'CBB Games'!V27</f>
        <v/>
      </c>
      <c r="C27" s="13" t="str">
        <f>'CBB Games'!W27</f>
        <v/>
      </c>
      <c r="D27" s="135" t="str">
        <f>'CBB Games'!X27</f>
        <v/>
      </c>
      <c r="E27" s="137" t="str">
        <f>'CBB Games'!Y27</f>
        <v/>
      </c>
      <c r="F27" s="13" t="str">
        <f>'CBB Games'!Z27</f>
        <v/>
      </c>
      <c r="G27" s="13" t="str">
        <f>'CBB Games'!AA27</f>
        <v/>
      </c>
      <c r="H27" s="13" t="str">
        <f>'CBB Games'!AB27</f>
        <v/>
      </c>
    </row>
    <row r="28" spans="2:8">
      <c r="B28" s="13" t="str">
        <f>'CBB Games'!V28</f>
        <v>InPlay</v>
      </c>
      <c r="C28" s="13">
        <f>'CBB Games'!W28</f>
        <v>717</v>
      </c>
      <c r="D28" s="135">
        <f>'CBB Games'!X28</f>
        <v>0.53125</v>
      </c>
      <c r="E28" s="137" t="str">
        <f>'CBB Games'!Y28</f>
        <v>Niagara v Youngstown State</v>
      </c>
      <c r="F28" s="13" t="str">
        <f>'CBB Games'!Z28</f>
        <v>College BK</v>
      </c>
      <c r="G28" s="13" t="str">
        <f>'CBB Games'!AA28</f>
        <v>309 v 520</v>
      </c>
      <c r="H28" s="13" t="str">
        <f>'CBB Games'!AB28</f>
        <v>Primary</v>
      </c>
    </row>
    <row r="29" spans="2:8">
      <c r="B29" s="13" t="str">
        <f>'CBB Games'!V29</f>
        <v>InPlay</v>
      </c>
      <c r="C29" s="13" t="str">
        <f>'CBB Games'!W29</f>
        <v>Extra</v>
      </c>
      <c r="D29" s="135">
        <f>'CBB Games'!X29</f>
        <v>0.54166666666666663</v>
      </c>
      <c r="E29" s="137" t="str">
        <f>'CBB Games'!Y29</f>
        <v>Western Carolina v Longwood</v>
      </c>
      <c r="F29" s="13" t="str">
        <f>'CBB Games'!Z29</f>
        <v>College BK</v>
      </c>
      <c r="G29" s="13" t="str">
        <f>'CBB Games'!AA29</f>
        <v>490 v 530</v>
      </c>
      <c r="H29" s="13" t="str">
        <f>'CBB Games'!AB29</f>
        <v>Primary</v>
      </c>
    </row>
    <row r="30" spans="2:8">
      <c r="B30" s="13" t="str">
        <f>'CBB Games'!V30</f>
        <v>InPlay</v>
      </c>
      <c r="C30" s="13" t="str">
        <f>'CBB Games'!W30</f>
        <v>Extra</v>
      </c>
      <c r="D30" s="135">
        <f>'CBB Games'!X30</f>
        <v>0.54166666666666663</v>
      </c>
      <c r="E30" s="137" t="str">
        <f>'CBB Games'!Y30</f>
        <v>Jackson State v Marshall</v>
      </c>
      <c r="F30" s="13" t="str">
        <f>'CBB Games'!Z30</f>
        <v>College BK</v>
      </c>
      <c r="G30" s="13" t="str">
        <f>'CBB Games'!AA30</f>
        <v>201 v 254</v>
      </c>
      <c r="H30" s="13" t="str">
        <f>'CBB Games'!AB30</f>
        <v>Primary</v>
      </c>
    </row>
    <row r="31" spans="2:8">
      <c r="B31" s="13" t="str">
        <f>'CBB Games'!V31</f>
        <v>InPlay</v>
      </c>
      <c r="C31" s="13" t="str">
        <f>'CBB Games'!W31</f>
        <v>Extra</v>
      </c>
      <c r="D31" s="135">
        <f>'CBB Games'!X31</f>
        <v>0.54166666666666663</v>
      </c>
      <c r="E31" s="137" t="str">
        <f>'CBB Games'!Y31</f>
        <v>Southern v Nebraska</v>
      </c>
      <c r="F31" s="13" t="str">
        <f>'CBB Games'!Z31</f>
        <v>College BK</v>
      </c>
      <c r="G31" s="13" t="str">
        <f>'CBB Games'!AA31</f>
        <v>404 v 304</v>
      </c>
      <c r="H31" s="13" t="str">
        <f>'CBB Games'!AB31</f>
        <v>Primary</v>
      </c>
    </row>
    <row r="32" spans="2:8">
      <c r="B32" s="13" t="str">
        <f>'CBB Games'!V32</f>
        <v>InPlay</v>
      </c>
      <c r="C32" s="13" t="str">
        <f>'CBB Games'!W32</f>
        <v>Extra</v>
      </c>
      <c r="D32" s="135">
        <f>'CBB Games'!X32</f>
        <v>0.54166666666666663</v>
      </c>
      <c r="E32" s="137" t="str">
        <f>'CBB Games'!Y32</f>
        <v>TX A&amp;M Crpus Christi v UTSA</v>
      </c>
      <c r="F32" s="13" t="str">
        <f>'CBB Games'!Z32</f>
        <v>College BK</v>
      </c>
      <c r="G32" s="13" t="str">
        <f>'CBB Games'!AA32</f>
        <v>449 v 439</v>
      </c>
      <c r="H32" s="13" t="str">
        <f>'CBB Games'!AB32</f>
        <v>Primary</v>
      </c>
    </row>
    <row r="33" spans="2:8" hidden="1">
      <c r="B33" s="13" t="str">
        <f>'CBB Games'!V33</f>
        <v/>
      </c>
      <c r="C33" s="13" t="str">
        <f>'CBB Games'!W33</f>
        <v/>
      </c>
      <c r="D33" s="135" t="str">
        <f>'CBB Games'!X33</f>
        <v/>
      </c>
      <c r="E33" s="137" t="str">
        <f>'CBB Games'!Y33</f>
        <v/>
      </c>
      <c r="F33" s="13" t="str">
        <f>'CBB Games'!Z33</f>
        <v/>
      </c>
      <c r="G33" s="13" t="str">
        <f>'CBB Games'!AA33</f>
        <v/>
      </c>
      <c r="H33" s="13" t="str">
        <f>'CBB Games'!AB33</f>
        <v/>
      </c>
    </row>
    <row r="34" spans="2:8">
      <c r="B34" s="13" t="str">
        <f>'CBB Games'!V34</f>
        <v>InPlay</v>
      </c>
      <c r="C34" s="13" t="str">
        <f>'CBB Games'!W34</f>
        <v>Extra</v>
      </c>
      <c r="D34" s="135">
        <f>'CBB Games'!X34</f>
        <v>0.54166666666666663</v>
      </c>
      <c r="E34" s="137" t="str">
        <f>'CBB Games'!Y34</f>
        <v>Houston Baptist v Denver</v>
      </c>
      <c r="F34" s="13" t="str">
        <f>'CBB Games'!Z34</f>
        <v>College BK</v>
      </c>
      <c r="G34" s="13" t="str">
        <f>'CBB Games'!AA34</f>
        <v>624 v 97</v>
      </c>
      <c r="H34" s="13" t="str">
        <f>'CBB Games'!AB34</f>
        <v>Primary</v>
      </c>
    </row>
    <row r="35" spans="2:8">
      <c r="B35" s="13" t="str">
        <f>'CBB Games'!V35</f>
        <v>InPlay</v>
      </c>
      <c r="C35" s="13">
        <f>'CBB Games'!W35</f>
        <v>731</v>
      </c>
      <c r="D35" s="135">
        <f>'CBB Games'!X35</f>
        <v>0.58333333333333337</v>
      </c>
      <c r="E35" s="137" t="str">
        <f>'CBB Games'!Y35</f>
        <v>Clemson v West Virginia</v>
      </c>
      <c r="F35" s="13" t="str">
        <f>'CBB Games'!Z35</f>
        <v>College BK</v>
      </c>
      <c r="G35" s="13" t="str">
        <f>'CBB Games'!AA35</f>
        <v>64 v 499</v>
      </c>
      <c r="H35" s="13" t="str">
        <f>'CBB Games'!AB35</f>
        <v>Primary</v>
      </c>
    </row>
    <row r="36" spans="2:8" hidden="1">
      <c r="B36" s="13" t="str">
        <f>'CBB Games'!V36</f>
        <v/>
      </c>
      <c r="C36" s="13" t="str">
        <f>'CBB Games'!W36</f>
        <v/>
      </c>
      <c r="D36" s="135" t="str">
        <f>'CBB Games'!X36</f>
        <v/>
      </c>
      <c r="E36" s="137" t="str">
        <f>'CBB Games'!Y36</f>
        <v/>
      </c>
      <c r="F36" s="13" t="str">
        <f>'CBB Games'!Z36</f>
        <v/>
      </c>
      <c r="G36" s="13" t="str">
        <f>'CBB Games'!AA36</f>
        <v/>
      </c>
      <c r="H36" s="13" t="str">
        <f>'CBB Games'!AB36</f>
        <v/>
      </c>
    </row>
    <row r="37" spans="2:8">
      <c r="B37" s="13" t="str">
        <f>'CBB Games'!V37</f>
        <v>InPlay</v>
      </c>
      <c r="C37" s="13">
        <f>'CBB Games'!W37</f>
        <v>721</v>
      </c>
      <c r="D37" s="135">
        <f>'CBB Games'!X37</f>
        <v>0.58333333333333337</v>
      </c>
      <c r="E37" s="137" t="str">
        <f>'CBB Games'!Y37</f>
        <v>Georgia Southern v Wofford</v>
      </c>
      <c r="F37" s="13" t="str">
        <f>'CBB Games'!Z37</f>
        <v>College BK</v>
      </c>
      <c r="G37" s="13" t="str">
        <f>'CBB Games'!AA37</f>
        <v>146 v 508</v>
      </c>
      <c r="H37" s="13" t="str">
        <f>'CBB Games'!AB37</f>
        <v>Primary</v>
      </c>
    </row>
    <row r="38" spans="2:8">
      <c r="B38" s="13" t="str">
        <f>'CBB Games'!V38</f>
        <v>InPlay</v>
      </c>
      <c r="C38" s="13">
        <f>'CBB Games'!W38</f>
        <v>719</v>
      </c>
      <c r="D38" s="135">
        <f>'CBB Games'!X38</f>
        <v>0.58333333333333337</v>
      </c>
      <c r="E38" s="137" t="str">
        <f>'CBB Games'!Y38</f>
        <v>UNC Greensboro v FLA International</v>
      </c>
      <c r="F38" s="13" t="str">
        <f>'CBB Games'!Z38</f>
        <v>College BK</v>
      </c>
      <c r="G38" s="13" t="str">
        <f>'CBB Games'!AA38</f>
        <v>293 v 126</v>
      </c>
      <c r="H38" s="13" t="str">
        <f>'CBB Games'!AB38</f>
        <v>Primary</v>
      </c>
    </row>
    <row r="39" spans="2:8">
      <c r="B39" s="13" t="str">
        <f>'CBB Games'!V39</f>
        <v>InPlay</v>
      </c>
      <c r="C39" s="13">
        <f>'CBB Games'!W39</f>
        <v>755</v>
      </c>
      <c r="D39" s="135">
        <f>'CBB Games'!X39</f>
        <v>0.60416666666666663</v>
      </c>
      <c r="E39" s="137" t="str">
        <f>'CBB Games'!Y39</f>
        <v>Loyola Marymount v Florida State</v>
      </c>
      <c r="F39" s="13" t="str">
        <f>'CBB Games'!Z39</f>
        <v>College BK</v>
      </c>
      <c r="G39" s="13" t="str">
        <f>'CBB Games'!AA39</f>
        <v>236 v 128</v>
      </c>
      <c r="H39" s="13" t="str">
        <f>'CBB Games'!AB39</f>
        <v>Primary</v>
      </c>
    </row>
    <row r="40" spans="2:8" hidden="1">
      <c r="B40" s="13" t="str">
        <f>'CBB Games'!V40</f>
        <v/>
      </c>
      <c r="C40" s="13" t="str">
        <f>'CBB Games'!W40</f>
        <v/>
      </c>
      <c r="D40" s="135" t="str">
        <f>'CBB Games'!X40</f>
        <v/>
      </c>
      <c r="E40" s="137" t="str">
        <f>'CBB Games'!Y40</f>
        <v/>
      </c>
      <c r="F40" s="13" t="str">
        <f>'CBB Games'!Z40</f>
        <v/>
      </c>
      <c r="G40" s="13" t="str">
        <f>'CBB Games'!AA40</f>
        <v/>
      </c>
      <c r="H40" s="13" t="str">
        <f>'CBB Games'!AB40</f>
        <v/>
      </c>
    </row>
    <row r="41" spans="2:8" hidden="1">
      <c r="B41" s="13" t="str">
        <f>'CBB Games'!V41</f>
        <v/>
      </c>
      <c r="C41" s="13" t="str">
        <f>'CBB Games'!W41</f>
        <v/>
      </c>
      <c r="D41" s="135" t="str">
        <f>'CBB Games'!X41</f>
        <v/>
      </c>
      <c r="E41" s="137" t="str">
        <f>'CBB Games'!Y41</f>
        <v/>
      </c>
      <c r="F41" s="13" t="str">
        <f>'CBB Games'!Z41</f>
        <v/>
      </c>
      <c r="G41" s="13" t="str">
        <f>'CBB Games'!AA41</f>
        <v/>
      </c>
      <c r="H41" s="13" t="str">
        <f>'CBB Games'!AB41</f>
        <v/>
      </c>
    </row>
    <row r="42" spans="2:8">
      <c r="B42" s="13" t="str">
        <f>'CBB Games'!V42</f>
        <v>InPlay</v>
      </c>
      <c r="C42" s="13">
        <f>'CBB Games'!W42</f>
        <v>747</v>
      </c>
      <c r="D42" s="135">
        <f>'CBB Games'!X42</f>
        <v>0.625</v>
      </c>
      <c r="E42" s="137" t="str">
        <f>'CBB Games'!Y42</f>
        <v>Davidson v East Carolina</v>
      </c>
      <c r="F42" s="13" t="str">
        <f>'CBB Games'!Z42</f>
        <v>College BK</v>
      </c>
      <c r="G42" s="13" t="str">
        <f>'CBB Games'!AA42</f>
        <v>86 v 106</v>
      </c>
      <c r="H42" s="13" t="str">
        <f>'CBB Games'!AB42</f>
        <v>Primary</v>
      </c>
    </row>
    <row r="43" spans="2:8" hidden="1">
      <c r="B43" s="13" t="str">
        <f>'CBB Games'!V43</f>
        <v/>
      </c>
      <c r="C43" s="13" t="str">
        <f>'CBB Games'!W43</f>
        <v/>
      </c>
      <c r="D43" s="135" t="str">
        <f>'CBB Games'!X43</f>
        <v/>
      </c>
      <c r="E43" s="137" t="str">
        <f>'CBB Games'!Y43</f>
        <v/>
      </c>
      <c r="F43" s="13" t="str">
        <f>'CBB Games'!Z43</f>
        <v/>
      </c>
      <c r="G43" s="13" t="str">
        <f>'CBB Games'!AA43</f>
        <v/>
      </c>
      <c r="H43" s="13" t="str">
        <f>'CBB Games'!AB43</f>
        <v/>
      </c>
    </row>
    <row r="44" spans="2:8" hidden="1">
      <c r="B44" s="13" t="str">
        <f>'CBB Games'!V44</f>
        <v/>
      </c>
      <c r="C44" s="13" t="str">
        <f>'CBB Games'!W44</f>
        <v/>
      </c>
      <c r="D44" s="135" t="str">
        <f>'CBB Games'!X44</f>
        <v/>
      </c>
      <c r="E44" s="137" t="str">
        <f>'CBB Games'!Y44</f>
        <v/>
      </c>
      <c r="F44" s="13" t="str">
        <f>'CBB Games'!Z44</f>
        <v/>
      </c>
      <c r="G44" s="13" t="str">
        <f>'CBB Games'!AA44</f>
        <v/>
      </c>
      <c r="H44" s="13" t="str">
        <f>'CBB Games'!AB44</f>
        <v/>
      </c>
    </row>
    <row r="45" spans="2:8">
      <c r="B45" s="13" t="str">
        <f>'CBB Games'!V45</f>
        <v>InPlay</v>
      </c>
      <c r="C45" s="13">
        <f>'CBB Games'!W45</f>
        <v>733</v>
      </c>
      <c r="D45" s="135">
        <f>'CBB Games'!X45</f>
        <v>0.6875</v>
      </c>
      <c r="E45" s="137" t="str">
        <f>'CBB Games'!Y45</f>
        <v>St Bonaventure v Marquette</v>
      </c>
      <c r="F45" s="13" t="str">
        <f>'CBB Games'!Z45</f>
        <v>College BK</v>
      </c>
      <c r="G45" s="13" t="str">
        <f>'CBB Games'!AA45</f>
        <v>405 v 253</v>
      </c>
      <c r="H45" s="13" t="str">
        <f>'CBB Games'!AB45</f>
        <v>Primary</v>
      </c>
    </row>
    <row r="46" spans="2:8" hidden="1">
      <c r="B46" s="13" t="str">
        <f>'CBB Games'!V46</f>
        <v/>
      </c>
      <c r="C46" s="13" t="str">
        <f>'CBB Games'!W46</f>
        <v/>
      </c>
      <c r="D46" s="135" t="str">
        <f>'CBB Games'!X46</f>
        <v/>
      </c>
      <c r="E46" s="137" t="str">
        <f>'CBB Games'!Y46</f>
        <v/>
      </c>
      <c r="F46" s="13" t="str">
        <f>'CBB Games'!Z46</f>
        <v/>
      </c>
      <c r="G46" s="13" t="str">
        <f>'CBB Games'!AA46</f>
        <v/>
      </c>
      <c r="H46" s="13" t="str">
        <f>'CBB Games'!AB46</f>
        <v/>
      </c>
    </row>
    <row r="47" spans="2:8">
      <c r="B47" s="13" t="str">
        <f>'CBB Games'!V47</f>
        <v>InPlay</v>
      </c>
      <c r="C47" s="13">
        <f>'CBB Games'!W47</f>
        <v>723</v>
      </c>
      <c r="D47" s="135">
        <f>'CBB Games'!X47</f>
        <v>0.6875</v>
      </c>
      <c r="E47" s="137" t="str">
        <f>'CBB Games'!Y47</f>
        <v>Louisiana Lafayette v Indiana</v>
      </c>
      <c r="F47" s="13" t="str">
        <f>'CBB Games'!Z47</f>
        <v>College BK</v>
      </c>
      <c r="G47" s="13" t="str">
        <f>'CBB Games'!AA47</f>
        <v>415 v 185</v>
      </c>
      <c r="H47" s="13" t="str">
        <f>'CBB Games'!AB47</f>
        <v>Primary</v>
      </c>
    </row>
    <row r="48" spans="2:8" hidden="1">
      <c r="B48" s="13" t="str">
        <f>'CBB Games'!V48</f>
        <v/>
      </c>
      <c r="C48" s="13" t="str">
        <f>'CBB Games'!W48</f>
        <v/>
      </c>
      <c r="D48" s="135" t="str">
        <f>'CBB Games'!X48</f>
        <v/>
      </c>
      <c r="E48" s="137" t="str">
        <f>'CBB Games'!Y48</f>
        <v/>
      </c>
      <c r="F48" s="13" t="str">
        <f>'CBB Games'!Z48</f>
        <v/>
      </c>
      <c r="G48" s="13" t="str">
        <f>'CBB Games'!AA48</f>
        <v/>
      </c>
      <c r="H48" s="13" t="str">
        <f>'CBB Games'!AB48</f>
        <v/>
      </c>
    </row>
    <row r="49" spans="2:8">
      <c r="B49" s="13" t="str">
        <f>'CBB Games'!V49</f>
        <v>InPlay</v>
      </c>
      <c r="C49" s="13">
        <f>'CBB Games'!W49</f>
        <v>757</v>
      </c>
      <c r="D49" s="135">
        <f>'CBB Games'!X49</f>
        <v>0.70833333333333337</v>
      </c>
      <c r="E49" s="137" t="str">
        <f>'CBB Games'!Y49</f>
        <v>SMU v Missouri</v>
      </c>
      <c r="F49" s="13" t="str">
        <f>'CBB Games'!Z49</f>
        <v>College BK</v>
      </c>
      <c r="G49" s="13" t="str">
        <f>'CBB Games'!AA49</f>
        <v>418 v 271</v>
      </c>
      <c r="H49" s="13" t="str">
        <f>'CBB Games'!AB49</f>
        <v>Primary</v>
      </c>
    </row>
    <row r="50" spans="2:8">
      <c r="B50" s="13" t="str">
        <f>'CBB Games'!V50</f>
        <v>InPlay</v>
      </c>
      <c r="C50" s="13" t="str">
        <f>'CBB Games'!W50</f>
        <v>Extra</v>
      </c>
      <c r="D50" s="135">
        <f>'CBB Games'!X50</f>
        <v>0.70833333333333337</v>
      </c>
      <c r="E50" s="137" t="str">
        <f>'CBB Games'!Y50</f>
        <v>Florida A&amp;M v Miami Florida</v>
      </c>
      <c r="F50" s="13" t="str">
        <f>'CBB Games'!Z50</f>
        <v>College BK</v>
      </c>
      <c r="G50" s="13" t="str">
        <f>'CBB Games'!AA50</f>
        <v>125 v 263</v>
      </c>
      <c r="H50" s="13" t="str">
        <f>'CBB Games'!AB50</f>
        <v>Primary</v>
      </c>
    </row>
    <row r="51" spans="2:8">
      <c r="B51" s="13" t="str">
        <f>'CBB Games'!V51</f>
        <v>InPlay</v>
      </c>
      <c r="C51" s="13">
        <f>'CBB Games'!W51</f>
        <v>749</v>
      </c>
      <c r="D51" s="135">
        <f>'CBB Games'!X51</f>
        <v>0.72916666666666663</v>
      </c>
      <c r="E51" s="137" t="str">
        <f>'CBB Games'!Y51</f>
        <v>Indiana State v New Mexico State</v>
      </c>
      <c r="F51" s="13" t="str">
        <f>'CBB Games'!Z51</f>
        <v>College BK</v>
      </c>
      <c r="G51" s="13" t="str">
        <f>'CBB Games'!AA51</f>
        <v>186 v 306</v>
      </c>
      <c r="H51" s="13" t="str">
        <f>'CBB Games'!AB51</f>
        <v>Primary</v>
      </c>
    </row>
    <row r="52" spans="2:8">
      <c r="B52" s="13" t="str">
        <f>'CBB Games'!V52</f>
        <v>InPlay</v>
      </c>
      <c r="C52" s="13">
        <f>'CBB Games'!W52</f>
        <v>763</v>
      </c>
      <c r="D52" s="135">
        <f>'CBB Games'!X52</f>
        <v>0.77083333333333337</v>
      </c>
      <c r="E52" s="137" t="str">
        <f>'CBB Games'!Y52</f>
        <v>Arizona v Michigan</v>
      </c>
      <c r="F52" s="13" t="str">
        <f>'CBB Games'!Z52</f>
        <v>College BK</v>
      </c>
      <c r="G52" s="13" t="str">
        <f>'CBB Games'!AA52</f>
        <v>9 v 266</v>
      </c>
      <c r="H52" s="13" t="str">
        <f>'CBB Games'!AB52</f>
        <v>Primary</v>
      </c>
    </row>
    <row r="53" spans="2:8">
      <c r="B53" s="13" t="str">
        <f>'CBB Games'!V53</f>
        <v>InPlay</v>
      </c>
      <c r="C53" s="13">
        <f>'CBB Games'!W53</f>
        <v>725</v>
      </c>
      <c r="D53" s="135">
        <f>'CBB Games'!X53</f>
        <v>0.79166666666666663</v>
      </c>
      <c r="E53" s="137" t="str">
        <f>'CBB Games'!Y53</f>
        <v>Northern Colorado v California Baptist</v>
      </c>
      <c r="F53" s="13" t="str">
        <f>'CBB Games'!Z53</f>
        <v>College BK</v>
      </c>
      <c r="G53" s="13" t="str">
        <f>'CBB Games'!AA53</f>
        <v>322 v 154</v>
      </c>
      <c r="H53" s="13" t="str">
        <f>'CBB Games'!AB53</f>
        <v>Primary</v>
      </c>
    </row>
    <row r="54" spans="2:8">
      <c r="B54" s="13" t="str">
        <f>'CBB Games'!V54</f>
        <v>InPlay</v>
      </c>
      <c r="C54" s="13">
        <f>'CBB Games'!W54</f>
        <v>765</v>
      </c>
      <c r="D54" s="135">
        <f>'CBB Games'!X54</f>
        <v>0.87430555555555556</v>
      </c>
      <c r="E54" s="137" t="str">
        <f>'CBB Games'!Y54</f>
        <v>Wichita State v UNLV</v>
      </c>
      <c r="F54" s="13" t="str">
        <f>'CBB Games'!Z54</f>
        <v>College BK</v>
      </c>
      <c r="G54" s="13" t="str">
        <f>'CBB Games'!AA54</f>
        <v>500 v 460</v>
      </c>
      <c r="H54" s="13" t="str">
        <f>'CBB Games'!AB54</f>
        <v>Primary</v>
      </c>
    </row>
    <row r="55" spans="2:8" hidden="1">
      <c r="B55" s="13" t="str">
        <f>'CBB Games'!V55</f>
        <v/>
      </c>
      <c r="C55" s="13" t="str">
        <f>'CBB Games'!W55</f>
        <v/>
      </c>
      <c r="D55" s="135" t="str">
        <f>'CBB Games'!X55</f>
        <v/>
      </c>
      <c r="E55" s="137" t="str">
        <f>'CBB Games'!Y55</f>
        <v/>
      </c>
      <c r="F55" s="13" t="str">
        <f>'CBB Games'!Z55</f>
        <v/>
      </c>
      <c r="G55" s="13" t="str">
        <f>'CBB Games'!AA55</f>
        <v/>
      </c>
      <c r="H55" s="13" t="str">
        <f>'CBB Games'!AB55</f>
        <v/>
      </c>
    </row>
    <row r="56" spans="2:8" hidden="1">
      <c r="B56" s="13" t="str">
        <f>'CBB Games'!V56</f>
        <v/>
      </c>
      <c r="C56" s="13" t="str">
        <f>'CBB Games'!W56</f>
        <v/>
      </c>
      <c r="D56" s="135" t="str">
        <f>'CBB Games'!X56</f>
        <v/>
      </c>
      <c r="E56" s="137" t="str">
        <f>'CBB Games'!Y56</f>
        <v/>
      </c>
      <c r="F56" s="13" t="str">
        <f>'CBB Games'!Z56</f>
        <v/>
      </c>
      <c r="G56" s="13" t="str">
        <f>'CBB Games'!AA56</f>
        <v/>
      </c>
      <c r="H56" s="13" t="str">
        <f>'CBB Games'!AB56</f>
        <v/>
      </c>
    </row>
    <row r="57" spans="2:8" hidden="1">
      <c r="B57" s="13" t="str">
        <f>'CBB Games'!V57</f>
        <v/>
      </c>
      <c r="C57" s="13" t="str">
        <f>'CBB Games'!W57</f>
        <v/>
      </c>
      <c r="D57" s="135" t="str">
        <f>'CBB Games'!X57</f>
        <v/>
      </c>
      <c r="E57" s="137" t="str">
        <f>'CBB Games'!Y57</f>
        <v/>
      </c>
      <c r="F57" s="13" t="str">
        <f>'CBB Games'!Z57</f>
        <v/>
      </c>
      <c r="G57" s="13" t="str">
        <f>'CBB Games'!AA57</f>
        <v/>
      </c>
      <c r="H57" s="13" t="str">
        <f>'CBB Games'!AB57</f>
        <v/>
      </c>
    </row>
    <row r="58" spans="2:8" hidden="1">
      <c r="B58" s="13" t="str">
        <f>'CBB Games'!V58</f>
        <v/>
      </c>
      <c r="C58" s="13" t="str">
        <f>'CBB Games'!W58</f>
        <v/>
      </c>
      <c r="D58" s="135" t="str">
        <f>'CBB Games'!X58</f>
        <v/>
      </c>
      <c r="E58" s="137" t="str">
        <f>'CBB Games'!Y58</f>
        <v/>
      </c>
      <c r="F58" s="13" t="str">
        <f>'CBB Games'!Z58</f>
        <v/>
      </c>
      <c r="G58" s="13" t="str">
        <f>'CBB Games'!AA58</f>
        <v/>
      </c>
      <c r="H58" s="13" t="str">
        <f>'CBB Games'!AB58</f>
        <v/>
      </c>
    </row>
    <row r="59" spans="2:8" hidden="1">
      <c r="B59" s="13" t="str">
        <f>'CBB Games'!V59</f>
        <v/>
      </c>
      <c r="C59" s="13" t="str">
        <f>'CBB Games'!W59</f>
        <v/>
      </c>
      <c r="D59" s="135" t="str">
        <f>'CBB Games'!X59</f>
        <v/>
      </c>
      <c r="E59" s="137" t="str">
        <f>'CBB Games'!Y59</f>
        <v/>
      </c>
      <c r="F59" s="13" t="str">
        <f>'CBB Games'!Z59</f>
        <v/>
      </c>
      <c r="G59" s="13" t="str">
        <f>'CBB Games'!AA59</f>
        <v/>
      </c>
      <c r="H59" s="13" t="str">
        <f>'CBB Games'!AB59</f>
        <v/>
      </c>
    </row>
    <row r="60" spans="2:8" hidden="1">
      <c r="B60" s="13" t="str">
        <f>'CBB Games'!V60</f>
        <v/>
      </c>
      <c r="C60" s="13" t="str">
        <f>'CBB Games'!W60</f>
        <v/>
      </c>
      <c r="D60" s="135" t="str">
        <f>'CBB Games'!X60</f>
        <v/>
      </c>
      <c r="E60" s="137" t="str">
        <f>'CBB Games'!Y60</f>
        <v/>
      </c>
      <c r="F60" s="13" t="str">
        <f>'CBB Games'!Z60</f>
        <v/>
      </c>
      <c r="G60" s="13" t="str">
        <f>'CBB Games'!AA60</f>
        <v/>
      </c>
      <c r="H60" s="13" t="str">
        <f>'CBB Games'!AB60</f>
        <v/>
      </c>
    </row>
    <row r="61" spans="2:8" hidden="1">
      <c r="B61" s="13" t="str">
        <f>'CBB Games'!V61</f>
        <v/>
      </c>
      <c r="C61" s="13" t="str">
        <f>'CBB Games'!W61</f>
        <v/>
      </c>
      <c r="D61" s="135" t="str">
        <f>'CBB Games'!X61</f>
        <v/>
      </c>
      <c r="E61" s="137" t="str">
        <f>'CBB Games'!Y61</f>
        <v/>
      </c>
      <c r="F61" s="13" t="str">
        <f>'CBB Games'!Z61</f>
        <v/>
      </c>
      <c r="G61" s="13" t="str">
        <f>'CBB Games'!AA61</f>
        <v/>
      </c>
      <c r="H61" s="13" t="str">
        <f>'CBB Games'!AB61</f>
        <v/>
      </c>
    </row>
    <row r="62" spans="2:8" hidden="1">
      <c r="B62" s="13" t="str">
        <f>'CBB Games'!V62</f>
        <v/>
      </c>
      <c r="C62" s="13" t="str">
        <f>'CBB Games'!W62</f>
        <v/>
      </c>
      <c r="D62" s="135" t="str">
        <f>'CBB Games'!X62</f>
        <v/>
      </c>
      <c r="E62" s="137" t="str">
        <f>'CBB Games'!Y62</f>
        <v/>
      </c>
      <c r="F62" s="13" t="str">
        <f>'CBB Games'!Z62</f>
        <v/>
      </c>
      <c r="G62" s="13" t="str">
        <f>'CBB Games'!AA62</f>
        <v/>
      </c>
      <c r="H62" s="13" t="str">
        <f>'CBB Games'!AB62</f>
        <v/>
      </c>
    </row>
    <row r="63" spans="2:8" hidden="1">
      <c r="B63" s="13" t="str">
        <f>'CBB Games'!V63</f>
        <v/>
      </c>
      <c r="C63" s="13" t="str">
        <f>'CBB Games'!W63</f>
        <v/>
      </c>
      <c r="D63" s="135" t="str">
        <f>'CBB Games'!X63</f>
        <v/>
      </c>
      <c r="E63" s="137" t="str">
        <f>'CBB Games'!Y63</f>
        <v/>
      </c>
      <c r="F63" s="13" t="str">
        <f>'CBB Games'!Z63</f>
        <v/>
      </c>
      <c r="G63" s="13" t="str">
        <f>'CBB Games'!AA63</f>
        <v/>
      </c>
      <c r="H63" s="13" t="str">
        <f>'CBB Games'!AB63</f>
        <v/>
      </c>
    </row>
    <row r="64" spans="2:8" hidden="1">
      <c r="B64" s="13" t="str">
        <f>'CBB Games'!V64</f>
        <v/>
      </c>
      <c r="C64" s="13" t="str">
        <f>'CBB Games'!W64</f>
        <v/>
      </c>
      <c r="D64" s="135" t="str">
        <f>'CBB Games'!X64</f>
        <v/>
      </c>
      <c r="E64" s="137" t="str">
        <f>'CBB Games'!Y64</f>
        <v/>
      </c>
      <c r="F64" s="13" t="str">
        <f>'CBB Games'!Z64</f>
        <v/>
      </c>
      <c r="G64" s="13" t="str">
        <f>'CBB Games'!AA64</f>
        <v/>
      </c>
      <c r="H64" s="13" t="str">
        <f>'CBB Games'!AB64</f>
        <v/>
      </c>
    </row>
    <row r="65" spans="2:8" hidden="1">
      <c r="B65" s="13" t="str">
        <f>'CBB Games'!V65</f>
        <v/>
      </c>
      <c r="C65" s="13" t="str">
        <f>'CBB Games'!W65</f>
        <v/>
      </c>
      <c r="D65" s="135" t="str">
        <f>'CBB Games'!X65</f>
        <v/>
      </c>
      <c r="E65" s="137" t="str">
        <f>'CBB Games'!Y65</f>
        <v/>
      </c>
      <c r="F65" s="13" t="str">
        <f>'CBB Games'!Z65</f>
        <v/>
      </c>
      <c r="G65" s="13" t="str">
        <f>'CBB Games'!AA65</f>
        <v/>
      </c>
      <c r="H65" s="13" t="str">
        <f>'CBB Games'!AB65</f>
        <v/>
      </c>
    </row>
    <row r="66" spans="2:8" hidden="1">
      <c r="B66" s="13" t="str">
        <f>'CBB Games'!V66</f>
        <v/>
      </c>
      <c r="C66" s="13" t="str">
        <f>'CBB Games'!W66</f>
        <v/>
      </c>
      <c r="D66" s="135" t="str">
        <f>'CBB Games'!X66</f>
        <v/>
      </c>
      <c r="E66" s="137" t="str">
        <f>'CBB Games'!Y66</f>
        <v/>
      </c>
      <c r="F66" s="13" t="str">
        <f>'CBB Games'!Z66</f>
        <v/>
      </c>
      <c r="G66" s="13" t="str">
        <f>'CBB Games'!AA66</f>
        <v/>
      </c>
      <c r="H66" s="13" t="str">
        <f>'CBB Games'!AB66</f>
        <v/>
      </c>
    </row>
    <row r="67" spans="2:8" hidden="1">
      <c r="B67" s="13" t="str">
        <f>'CBB Games'!V67</f>
        <v/>
      </c>
      <c r="C67" s="13" t="str">
        <f>'CBB Games'!W67</f>
        <v/>
      </c>
      <c r="D67" s="135" t="str">
        <f>'CBB Games'!X67</f>
        <v/>
      </c>
      <c r="E67" s="137" t="str">
        <f>'CBB Games'!Y67</f>
        <v/>
      </c>
      <c r="F67" s="13" t="str">
        <f>'CBB Games'!Z67</f>
        <v/>
      </c>
      <c r="G67" s="13" t="str">
        <f>'CBB Games'!AA67</f>
        <v/>
      </c>
      <c r="H67" s="13" t="str">
        <f>'CBB Games'!AB67</f>
        <v/>
      </c>
    </row>
    <row r="68" spans="2:8" hidden="1">
      <c r="B68" s="13" t="str">
        <f>'CBB Games'!V68</f>
        <v/>
      </c>
      <c r="C68" s="13" t="str">
        <f>'CBB Games'!W68</f>
        <v/>
      </c>
      <c r="D68" s="135" t="str">
        <f>'CBB Games'!X68</f>
        <v/>
      </c>
      <c r="E68" s="137" t="str">
        <f>'CBB Games'!Y68</f>
        <v/>
      </c>
      <c r="F68" s="13" t="str">
        <f>'CBB Games'!Z68</f>
        <v/>
      </c>
      <c r="G68" s="13" t="str">
        <f>'CBB Games'!AA68</f>
        <v/>
      </c>
      <c r="H68" s="13" t="str">
        <f>'CBB Games'!AB68</f>
        <v/>
      </c>
    </row>
    <row r="69" spans="2:8" hidden="1">
      <c r="B69" s="13" t="str">
        <f>'CBB Games'!V69</f>
        <v/>
      </c>
      <c r="C69" s="13" t="str">
        <f>'CBB Games'!W69</f>
        <v/>
      </c>
      <c r="D69" s="135" t="str">
        <f>'CBB Games'!X69</f>
        <v/>
      </c>
      <c r="E69" s="137" t="str">
        <f>'CBB Games'!Y69</f>
        <v/>
      </c>
      <c r="F69" s="13" t="str">
        <f>'CBB Games'!Z69</f>
        <v/>
      </c>
      <c r="G69" s="13" t="str">
        <f>'CBB Games'!AA69</f>
        <v/>
      </c>
      <c r="H69" s="13" t="str">
        <f>'CBB Games'!AB69</f>
        <v/>
      </c>
    </row>
    <row r="70" spans="2:8" hidden="1">
      <c r="B70" s="13" t="str">
        <f>'CBB Games'!V70</f>
        <v/>
      </c>
      <c r="C70" s="13" t="str">
        <f>'CBB Games'!W70</f>
        <v/>
      </c>
      <c r="D70" s="135" t="str">
        <f>'CBB Games'!X70</f>
        <v/>
      </c>
      <c r="E70" s="137" t="str">
        <f>'CBB Games'!Y70</f>
        <v/>
      </c>
      <c r="F70" s="13" t="str">
        <f>'CBB Games'!Z70</f>
        <v/>
      </c>
      <c r="G70" s="13" t="str">
        <f>'CBB Games'!AA70</f>
        <v/>
      </c>
      <c r="H70" s="13" t="str">
        <f>'CBB Games'!AB70</f>
        <v/>
      </c>
    </row>
    <row r="71" spans="2:8" hidden="1">
      <c r="B71" s="13" t="str">
        <f>'CBB Games'!V71</f>
        <v/>
      </c>
      <c r="C71" s="13" t="str">
        <f>'CBB Games'!W71</f>
        <v/>
      </c>
      <c r="D71" s="135" t="str">
        <f>'CBB Games'!X71</f>
        <v/>
      </c>
      <c r="E71" s="137" t="str">
        <f>'CBB Games'!Y71</f>
        <v/>
      </c>
      <c r="F71" s="13" t="str">
        <f>'CBB Games'!Z71</f>
        <v/>
      </c>
      <c r="G71" s="13" t="str">
        <f>'CBB Games'!AA71</f>
        <v/>
      </c>
      <c r="H71" s="13" t="str">
        <f>'CBB Games'!AB71</f>
        <v/>
      </c>
    </row>
    <row r="72" spans="2:8" hidden="1">
      <c r="B72" s="13" t="str">
        <f>'CBB Games'!V72</f>
        <v/>
      </c>
      <c r="C72" s="13" t="str">
        <f>'CBB Games'!W72</f>
        <v/>
      </c>
      <c r="D72" s="135" t="str">
        <f>'CBB Games'!X72</f>
        <v/>
      </c>
      <c r="E72" s="137" t="str">
        <f>'CBB Games'!Y72</f>
        <v/>
      </c>
      <c r="F72" s="13" t="str">
        <f>'CBB Games'!Z72</f>
        <v/>
      </c>
      <c r="G72" s="13" t="str">
        <f>'CBB Games'!AA72</f>
        <v/>
      </c>
      <c r="H72" s="13" t="str">
        <f>'CBB Games'!AB72</f>
        <v/>
      </c>
    </row>
    <row r="73" spans="2:8" hidden="1">
      <c r="B73" s="13" t="str">
        <f>'CBB Games'!V73</f>
        <v/>
      </c>
      <c r="C73" s="13" t="str">
        <f>'CBB Games'!W73</f>
        <v/>
      </c>
      <c r="D73" s="135" t="str">
        <f>'CBB Games'!X73</f>
        <v/>
      </c>
      <c r="E73" s="137" t="str">
        <f>'CBB Games'!Y73</f>
        <v/>
      </c>
      <c r="F73" s="13" t="str">
        <f>'CBB Games'!Z73</f>
        <v/>
      </c>
      <c r="G73" s="13" t="str">
        <f>'CBB Games'!AA73</f>
        <v/>
      </c>
      <c r="H73" s="13" t="str">
        <f>'CBB Games'!AB73</f>
        <v/>
      </c>
    </row>
    <row r="74" spans="2:8" hidden="1">
      <c r="B74" s="13" t="str">
        <f>'CBB Games'!V74</f>
        <v/>
      </c>
      <c r="C74" s="13" t="str">
        <f>'CBB Games'!W74</f>
        <v/>
      </c>
      <c r="D74" s="135" t="str">
        <f>'CBB Games'!X74</f>
        <v/>
      </c>
      <c r="E74" s="137" t="str">
        <f>'CBB Games'!Y74</f>
        <v/>
      </c>
      <c r="F74" s="13" t="str">
        <f>'CBB Games'!Z74</f>
        <v/>
      </c>
      <c r="G74" s="13" t="str">
        <f>'CBB Games'!AA74</f>
        <v/>
      </c>
      <c r="H74" s="13" t="str">
        <f>'CBB Games'!AB74</f>
        <v/>
      </c>
    </row>
    <row r="75" spans="2:8" hidden="1">
      <c r="B75" s="13" t="str">
        <f>'CBB Games'!V200</f>
        <v/>
      </c>
      <c r="C75" s="13" t="str">
        <f>'CBB Games'!W200</f>
        <v/>
      </c>
      <c r="D75" s="135" t="str">
        <f>'CBB Games'!X200</f>
        <v/>
      </c>
      <c r="E75" s="137" t="str">
        <f>'CBB Games'!Y200</f>
        <v/>
      </c>
      <c r="F75" s="13" t="str">
        <f>'CBB Games'!Z200</f>
        <v/>
      </c>
      <c r="G75" s="13" t="str">
        <f>'CBB Games'!AA200</f>
        <v/>
      </c>
      <c r="H75" s="13" t="str">
        <f>'CBB Games'!AB200</f>
        <v/>
      </c>
    </row>
    <row r="76" spans="2:8" hidden="1">
      <c r="B76" s="13" t="str">
        <f>'CBB Games'!V75</f>
        <v/>
      </c>
      <c r="C76" s="13" t="str">
        <f>'CBB Games'!W75</f>
        <v/>
      </c>
      <c r="D76" s="135" t="str">
        <f>'CBB Games'!X75</f>
        <v/>
      </c>
      <c r="E76" s="137" t="str">
        <f>'CBB Games'!Y75</f>
        <v/>
      </c>
      <c r="F76" s="13" t="str">
        <f>'CBB Games'!Z75</f>
        <v/>
      </c>
      <c r="G76" s="13" t="str">
        <f>'CBB Games'!AA75</f>
        <v/>
      </c>
      <c r="H76" s="13" t="str">
        <f>'CBB Games'!AB75</f>
        <v/>
      </c>
    </row>
    <row r="77" spans="2:8" hidden="1">
      <c r="B77" s="13" t="str">
        <f>'CBB Games'!V76</f>
        <v/>
      </c>
      <c r="C77" s="13" t="str">
        <f>'CBB Games'!W76</f>
        <v/>
      </c>
      <c r="D77" s="135" t="str">
        <f>'CBB Games'!X76</f>
        <v/>
      </c>
      <c r="E77" s="137" t="str">
        <f>'CBB Games'!Y76</f>
        <v/>
      </c>
      <c r="F77" s="13" t="str">
        <f>'CBB Games'!Z76</f>
        <v/>
      </c>
      <c r="G77" s="13" t="str">
        <f>'CBB Games'!AA76</f>
        <v/>
      </c>
      <c r="H77" s="13" t="str">
        <f>'CBB Games'!AB76</f>
        <v/>
      </c>
    </row>
    <row r="78" spans="2:8" hidden="1">
      <c r="B78" s="13" t="str">
        <f>'CBB Games'!V77</f>
        <v/>
      </c>
      <c r="C78" s="13" t="str">
        <f>'CBB Games'!W77</f>
        <v/>
      </c>
      <c r="D78" s="135" t="str">
        <f>'CBB Games'!X77</f>
        <v/>
      </c>
      <c r="E78" s="137" t="str">
        <f>'CBB Games'!Y77</f>
        <v/>
      </c>
      <c r="F78" s="13" t="str">
        <f>'CBB Games'!Z77</f>
        <v/>
      </c>
      <c r="G78" s="13" t="str">
        <f>'CBB Games'!AA77</f>
        <v/>
      </c>
      <c r="H78" s="13" t="str">
        <f>'CBB Games'!AB77</f>
        <v/>
      </c>
    </row>
    <row r="79" spans="2:8" hidden="1">
      <c r="B79" s="13" t="str">
        <f>'CBB Games'!V78</f>
        <v/>
      </c>
      <c r="C79" s="13" t="str">
        <f>'CBB Games'!W78</f>
        <v/>
      </c>
      <c r="D79" s="135" t="str">
        <f>'CBB Games'!X78</f>
        <v/>
      </c>
      <c r="E79" s="137" t="str">
        <f>'CBB Games'!Y78</f>
        <v/>
      </c>
      <c r="F79" s="13" t="str">
        <f>'CBB Games'!Z78</f>
        <v/>
      </c>
      <c r="G79" s="13" t="str">
        <f>'CBB Games'!AA78</f>
        <v/>
      </c>
      <c r="H79" s="13" t="str">
        <f>'CBB Games'!AB78</f>
        <v/>
      </c>
    </row>
    <row r="80" spans="2:8" hidden="1">
      <c r="B80" s="13" t="str">
        <f>'CBB Games'!V79</f>
        <v/>
      </c>
      <c r="C80" s="13" t="str">
        <f>'CBB Games'!W79</f>
        <v/>
      </c>
      <c r="D80" s="135" t="str">
        <f>'CBB Games'!X79</f>
        <v/>
      </c>
      <c r="E80" s="137" t="str">
        <f>'CBB Games'!Y79</f>
        <v/>
      </c>
      <c r="F80" s="13" t="str">
        <f>'CBB Games'!Z79</f>
        <v/>
      </c>
      <c r="G80" s="13" t="str">
        <f>'CBB Games'!AA79</f>
        <v/>
      </c>
      <c r="H80" s="13" t="str">
        <f>'CBB Games'!AB79</f>
        <v/>
      </c>
    </row>
    <row r="81" spans="2:8" hidden="1">
      <c r="B81" s="13" t="str">
        <f>'CBB Games'!V80</f>
        <v/>
      </c>
      <c r="C81" s="13" t="str">
        <f>'CBB Games'!W80</f>
        <v/>
      </c>
      <c r="D81" s="135" t="str">
        <f>'CBB Games'!X80</f>
        <v/>
      </c>
      <c r="E81" s="137" t="str">
        <f>'CBB Games'!Y80</f>
        <v/>
      </c>
      <c r="F81" s="13" t="str">
        <f>'CBB Games'!Z80</f>
        <v/>
      </c>
      <c r="G81" s="13" t="str">
        <f>'CBB Games'!AA80</f>
        <v/>
      </c>
      <c r="H81" s="13" t="str">
        <f>'CBB Games'!AB80</f>
        <v/>
      </c>
    </row>
    <row r="82" spans="2:8" hidden="1">
      <c r="B82" s="13" t="str">
        <f>'CBB Games'!V81</f>
        <v/>
      </c>
      <c r="C82" s="13" t="str">
        <f>'CBB Games'!W81</f>
        <v/>
      </c>
      <c r="D82" s="135" t="str">
        <f>'CBB Games'!X81</f>
        <v/>
      </c>
      <c r="E82" s="137" t="str">
        <f>'CBB Games'!Y81</f>
        <v/>
      </c>
      <c r="F82" s="13" t="str">
        <f>'CBB Games'!Z81</f>
        <v/>
      </c>
      <c r="G82" s="13" t="str">
        <f>'CBB Games'!AA81</f>
        <v/>
      </c>
      <c r="H82" s="13" t="str">
        <f>'CBB Games'!AB81</f>
        <v/>
      </c>
    </row>
    <row r="83" spans="2:8" hidden="1">
      <c r="B83" s="13" t="str">
        <f>'CBB Games'!V82</f>
        <v/>
      </c>
      <c r="C83" s="13" t="str">
        <f>'CBB Games'!W82</f>
        <v/>
      </c>
      <c r="D83" s="135" t="str">
        <f>'CBB Games'!X82</f>
        <v/>
      </c>
      <c r="E83" s="137" t="str">
        <f>'CBB Games'!Y82</f>
        <v/>
      </c>
      <c r="F83" s="13" t="str">
        <f>'CBB Games'!Z82</f>
        <v/>
      </c>
      <c r="G83" s="13" t="str">
        <f>'CBB Games'!AA82</f>
        <v/>
      </c>
      <c r="H83" s="13" t="str">
        <f>'CBB Games'!AB82</f>
        <v/>
      </c>
    </row>
    <row r="84" spans="2:8" hidden="1">
      <c r="B84" s="13" t="str">
        <f>'CBB Games'!V83</f>
        <v/>
      </c>
      <c r="C84" s="13" t="str">
        <f>'CBB Games'!W83</f>
        <v/>
      </c>
      <c r="D84" s="135" t="str">
        <f>'CBB Games'!X83</f>
        <v/>
      </c>
      <c r="E84" s="137" t="str">
        <f>'CBB Games'!Y83</f>
        <v/>
      </c>
      <c r="F84" s="13" t="str">
        <f>'CBB Games'!Z83</f>
        <v/>
      </c>
      <c r="G84" s="13" t="str">
        <f>'CBB Games'!AA83</f>
        <v/>
      </c>
      <c r="H84" s="13" t="str">
        <f>'CBB Games'!AB83</f>
        <v/>
      </c>
    </row>
    <row r="85" spans="2:8" hidden="1">
      <c r="B85" s="13" t="str">
        <f>'CBB Games'!V84</f>
        <v/>
      </c>
      <c r="C85" s="13" t="str">
        <f>'CBB Games'!W84</f>
        <v/>
      </c>
      <c r="D85" s="135" t="str">
        <f>'CBB Games'!X84</f>
        <v/>
      </c>
      <c r="E85" s="137" t="str">
        <f>'CBB Games'!Y84</f>
        <v/>
      </c>
      <c r="F85" s="13" t="str">
        <f>'CBB Games'!Z84</f>
        <v/>
      </c>
      <c r="G85" s="13" t="str">
        <f>'CBB Games'!AA84</f>
        <v/>
      </c>
      <c r="H85" s="13" t="str">
        <f>'CBB Games'!AB84</f>
        <v/>
      </c>
    </row>
    <row r="86" spans="2:8" hidden="1">
      <c r="B86" s="13" t="str">
        <f>'CBB Games'!V85</f>
        <v/>
      </c>
      <c r="C86" s="13" t="str">
        <f>'CBB Games'!W85</f>
        <v/>
      </c>
      <c r="D86" s="135" t="str">
        <f>'CBB Games'!X85</f>
        <v/>
      </c>
      <c r="E86" s="137" t="str">
        <f>'CBB Games'!Y85</f>
        <v/>
      </c>
      <c r="F86" s="13" t="str">
        <f>'CBB Games'!Z85</f>
        <v/>
      </c>
      <c r="G86" s="13" t="str">
        <f>'CBB Games'!AA85</f>
        <v/>
      </c>
      <c r="H86" s="13" t="str">
        <f>'CBB Games'!AB85</f>
        <v/>
      </c>
    </row>
    <row r="87" spans="2:8" hidden="1">
      <c r="B87" s="13" t="str">
        <f>'CBB Games'!V86</f>
        <v/>
      </c>
      <c r="C87" s="13" t="str">
        <f>'CBB Games'!W86</f>
        <v/>
      </c>
      <c r="D87" s="135" t="str">
        <f>'CBB Games'!X86</f>
        <v/>
      </c>
      <c r="E87" s="137" t="str">
        <f>'CBB Games'!Y86</f>
        <v/>
      </c>
      <c r="F87" s="13" t="str">
        <f>'CBB Games'!Z86</f>
        <v/>
      </c>
      <c r="G87" s="13" t="str">
        <f>'CBB Games'!AA86</f>
        <v/>
      </c>
      <c r="H87" s="13" t="str">
        <f>'CBB Games'!AB86</f>
        <v/>
      </c>
    </row>
    <row r="88" spans="2:8" hidden="1">
      <c r="B88" s="13" t="str">
        <f>'CBB Games'!V87</f>
        <v/>
      </c>
      <c r="C88" s="13" t="str">
        <f>'CBB Games'!W87</f>
        <v/>
      </c>
      <c r="D88" s="135" t="str">
        <f>'CBB Games'!X87</f>
        <v/>
      </c>
      <c r="E88" s="137" t="str">
        <f>'CBB Games'!Y87</f>
        <v/>
      </c>
      <c r="F88" s="13" t="str">
        <f>'CBB Games'!Z87</f>
        <v/>
      </c>
      <c r="G88" s="13" t="str">
        <f>'CBB Games'!AA87</f>
        <v/>
      </c>
      <c r="H88" s="13" t="str">
        <f>'CBB Games'!AB87</f>
        <v/>
      </c>
    </row>
    <row r="89" spans="2:8" hidden="1">
      <c r="B89" s="13" t="str">
        <f>'CBB Games'!V88</f>
        <v/>
      </c>
      <c r="C89" s="13" t="str">
        <f>'CBB Games'!W88</f>
        <v/>
      </c>
      <c r="D89" s="135" t="str">
        <f>'CBB Games'!X88</f>
        <v/>
      </c>
      <c r="E89" s="137" t="str">
        <f>'CBB Games'!Y88</f>
        <v/>
      </c>
      <c r="F89" s="13" t="str">
        <f>'CBB Games'!Z88</f>
        <v/>
      </c>
      <c r="G89" s="13" t="str">
        <f>'CBB Games'!AA88</f>
        <v/>
      </c>
      <c r="H89" s="13" t="str">
        <f>'CBB Games'!AB88</f>
        <v/>
      </c>
    </row>
    <row r="90" spans="2:8" hidden="1">
      <c r="B90" s="13" t="str">
        <f>'CBB Games'!V89</f>
        <v/>
      </c>
      <c r="C90" s="13" t="str">
        <f>'CBB Games'!W89</f>
        <v/>
      </c>
      <c r="D90" s="135" t="str">
        <f>'CBB Games'!X89</f>
        <v/>
      </c>
      <c r="E90" s="137" t="str">
        <f>'CBB Games'!Y89</f>
        <v/>
      </c>
      <c r="F90" s="13" t="str">
        <f>'CBB Games'!Z89</f>
        <v/>
      </c>
      <c r="G90" s="13" t="str">
        <f>'CBB Games'!AA89</f>
        <v/>
      </c>
      <c r="H90" s="13" t="str">
        <f>'CBB Games'!AB89</f>
        <v/>
      </c>
    </row>
    <row r="91" spans="2:8" hidden="1">
      <c r="B91" s="13" t="str">
        <f>'CBB Games'!V90</f>
        <v/>
      </c>
      <c r="C91" s="13" t="str">
        <f>'CBB Games'!W90</f>
        <v/>
      </c>
      <c r="D91" s="135" t="str">
        <f>'CBB Games'!X90</f>
        <v/>
      </c>
      <c r="E91" s="137" t="str">
        <f>'CBB Games'!Y90</f>
        <v/>
      </c>
      <c r="F91" s="13" t="str">
        <f>'CBB Games'!Z90</f>
        <v/>
      </c>
      <c r="G91" s="13" t="str">
        <f>'CBB Games'!AA90</f>
        <v/>
      </c>
      <c r="H91" s="13" t="str">
        <f>'CBB Games'!AB90</f>
        <v/>
      </c>
    </row>
    <row r="92" spans="2:8" hidden="1">
      <c r="B92" s="13" t="str">
        <f>'CBB Games'!V91</f>
        <v/>
      </c>
      <c r="C92" s="13" t="str">
        <f>'CBB Games'!W91</f>
        <v/>
      </c>
      <c r="D92" s="135" t="str">
        <f>'CBB Games'!X91</f>
        <v/>
      </c>
      <c r="E92" s="137" t="str">
        <f>'CBB Games'!Y91</f>
        <v/>
      </c>
      <c r="F92" s="13" t="str">
        <f>'CBB Games'!Z91</f>
        <v/>
      </c>
      <c r="G92" s="13" t="str">
        <f>'CBB Games'!AA91</f>
        <v/>
      </c>
      <c r="H92" s="13" t="str">
        <f>'CBB Games'!AB91</f>
        <v/>
      </c>
    </row>
    <row r="93" spans="2:8" hidden="1">
      <c r="B93" s="13" t="str">
        <f>'CBB Games'!V92</f>
        <v/>
      </c>
      <c r="C93" s="13" t="str">
        <f>'CBB Games'!W92</f>
        <v/>
      </c>
      <c r="D93" s="135" t="str">
        <f>'CBB Games'!X92</f>
        <v/>
      </c>
      <c r="E93" s="137" t="str">
        <f>'CBB Games'!Y92</f>
        <v/>
      </c>
      <c r="F93" s="13" t="str">
        <f>'CBB Games'!Z92</f>
        <v/>
      </c>
      <c r="G93" s="13" t="str">
        <f>'CBB Games'!AA92</f>
        <v/>
      </c>
      <c r="H93" s="13" t="str">
        <f>'CBB Games'!AB92</f>
        <v/>
      </c>
    </row>
    <row r="94" spans="2:8" hidden="1">
      <c r="B94" s="13" t="str">
        <f>'CBB Games'!V93</f>
        <v/>
      </c>
      <c r="C94" s="13" t="str">
        <f>'CBB Games'!W93</f>
        <v/>
      </c>
      <c r="D94" s="135" t="str">
        <f>'CBB Games'!X93</f>
        <v/>
      </c>
      <c r="E94" s="137" t="str">
        <f>'CBB Games'!Y93</f>
        <v/>
      </c>
      <c r="F94" s="13" t="str">
        <f>'CBB Games'!Z93</f>
        <v/>
      </c>
      <c r="G94" s="13" t="str">
        <f>'CBB Games'!AA93</f>
        <v/>
      </c>
      <c r="H94" s="13" t="str">
        <f>'CBB Games'!AB93</f>
        <v/>
      </c>
    </row>
    <row r="95" spans="2:8" hidden="1">
      <c r="B95" s="13" t="str">
        <f>'CBB Games'!V94</f>
        <v/>
      </c>
      <c r="C95" s="13" t="str">
        <f>'CBB Games'!W94</f>
        <v/>
      </c>
      <c r="D95" s="135" t="str">
        <f>'CBB Games'!X94</f>
        <v/>
      </c>
      <c r="E95" s="137" t="str">
        <f>'CBB Games'!Y94</f>
        <v/>
      </c>
      <c r="F95" s="13" t="str">
        <f>'CBB Games'!Z94</f>
        <v/>
      </c>
      <c r="G95" s="13" t="str">
        <f>'CBB Games'!AA94</f>
        <v/>
      </c>
      <c r="H95" s="13" t="str">
        <f>'CBB Games'!AB94</f>
        <v/>
      </c>
    </row>
    <row r="96" spans="2:8" hidden="1">
      <c r="B96" s="13" t="str">
        <f>'CBB Games'!V95</f>
        <v/>
      </c>
      <c r="C96" s="13" t="str">
        <f>'CBB Games'!W95</f>
        <v/>
      </c>
      <c r="D96" s="135" t="str">
        <f>'CBB Games'!X95</f>
        <v/>
      </c>
      <c r="E96" s="137" t="str">
        <f>'CBB Games'!Y95</f>
        <v/>
      </c>
      <c r="F96" s="13" t="str">
        <f>'CBB Games'!Z95</f>
        <v/>
      </c>
      <c r="G96" s="13" t="str">
        <f>'CBB Games'!AA95</f>
        <v/>
      </c>
      <c r="H96" s="13" t="str">
        <f>'CBB Games'!AB95</f>
        <v/>
      </c>
    </row>
    <row r="97" spans="2:8" hidden="1">
      <c r="B97" s="13" t="str">
        <f>'CBB Games'!V96</f>
        <v/>
      </c>
      <c r="C97" s="13" t="str">
        <f>'CBB Games'!W96</f>
        <v/>
      </c>
      <c r="D97" s="135" t="str">
        <f>'CBB Games'!X96</f>
        <v/>
      </c>
      <c r="E97" s="137" t="str">
        <f>'CBB Games'!Y96</f>
        <v/>
      </c>
      <c r="F97" s="13" t="str">
        <f>'CBB Games'!Z96</f>
        <v/>
      </c>
      <c r="G97" s="13" t="str">
        <f>'CBB Games'!AA96</f>
        <v/>
      </c>
      <c r="H97" s="13" t="str">
        <f>'CBB Games'!AB96</f>
        <v/>
      </c>
    </row>
    <row r="98" spans="2:8" hidden="1">
      <c r="B98" s="13" t="str">
        <f>'CBB Games'!V97</f>
        <v/>
      </c>
      <c r="C98" s="13" t="str">
        <f>'CBB Games'!W97</f>
        <v/>
      </c>
      <c r="D98" s="135" t="str">
        <f>'CBB Games'!X97</f>
        <v/>
      </c>
      <c r="E98" s="137" t="str">
        <f>'CBB Games'!Y97</f>
        <v/>
      </c>
      <c r="F98" s="13" t="str">
        <f>'CBB Games'!Z97</f>
        <v/>
      </c>
      <c r="G98" s="13" t="str">
        <f>'CBB Games'!AA97</f>
        <v/>
      </c>
      <c r="H98" s="13" t="str">
        <f>'CBB Games'!AB97</f>
        <v/>
      </c>
    </row>
    <row r="99" spans="2:8" hidden="1">
      <c r="B99" s="13" t="str">
        <f>'CBB Games'!V98</f>
        <v/>
      </c>
      <c r="C99" s="13" t="str">
        <f>'CBB Games'!W98</f>
        <v/>
      </c>
      <c r="D99" s="135" t="str">
        <f>'CBB Games'!X98</f>
        <v/>
      </c>
      <c r="E99" s="137" t="str">
        <f>'CBB Games'!Y98</f>
        <v/>
      </c>
      <c r="F99" s="13" t="str">
        <f>'CBB Games'!Z98</f>
        <v/>
      </c>
      <c r="G99" s="13" t="str">
        <f>'CBB Games'!AA98</f>
        <v/>
      </c>
      <c r="H99" s="13" t="str">
        <f>'CBB Games'!AB98</f>
        <v/>
      </c>
    </row>
    <row r="100" spans="2:8" hidden="1">
      <c r="B100" s="13" t="str">
        <f>'CBB Games'!V99</f>
        <v/>
      </c>
      <c r="C100" s="13" t="str">
        <f>'CBB Games'!W99</f>
        <v/>
      </c>
      <c r="D100" s="135" t="str">
        <f>'CBB Games'!X99</f>
        <v/>
      </c>
      <c r="E100" s="137" t="str">
        <f>'CBB Games'!Y99</f>
        <v/>
      </c>
      <c r="F100" s="13" t="str">
        <f>'CBB Games'!Z99</f>
        <v/>
      </c>
      <c r="G100" s="13" t="str">
        <f>'CBB Games'!AA99</f>
        <v/>
      </c>
      <c r="H100" s="13" t="str">
        <f>'CBB Games'!AB99</f>
        <v/>
      </c>
    </row>
    <row r="101" spans="2:8" hidden="1">
      <c r="B101" s="13" t="str">
        <f>'CBB Games'!V100</f>
        <v/>
      </c>
      <c r="C101" s="13" t="str">
        <f>'CBB Games'!W100</f>
        <v/>
      </c>
      <c r="D101" s="135" t="str">
        <f>'CBB Games'!X100</f>
        <v/>
      </c>
      <c r="E101" s="137" t="str">
        <f>'CBB Games'!Y100</f>
        <v/>
      </c>
      <c r="F101" s="13" t="str">
        <f>'CBB Games'!Z100</f>
        <v/>
      </c>
      <c r="G101" s="13" t="str">
        <f>'CBB Games'!AA100</f>
        <v/>
      </c>
      <c r="H101" s="13" t="str">
        <f>'CBB Games'!AB100</f>
        <v/>
      </c>
    </row>
    <row r="102" spans="2:8" hidden="1">
      <c r="B102" s="13" t="str">
        <f>'CBB Games'!V101</f>
        <v/>
      </c>
      <c r="C102" s="13" t="str">
        <f>'CBB Games'!W101</f>
        <v/>
      </c>
      <c r="D102" s="135" t="str">
        <f>'CBB Games'!X101</f>
        <v/>
      </c>
      <c r="E102" s="137" t="str">
        <f>'CBB Games'!Y101</f>
        <v/>
      </c>
      <c r="F102" s="13" t="str">
        <f>'CBB Games'!Z101</f>
        <v/>
      </c>
      <c r="G102" s="13" t="str">
        <f>'CBB Games'!AA101</f>
        <v/>
      </c>
      <c r="H102" s="13" t="str">
        <f>'CBB Games'!AB101</f>
        <v/>
      </c>
    </row>
    <row r="103" spans="2:8" hidden="1">
      <c r="B103" s="13" t="str">
        <f>'CBB Games'!V102</f>
        <v/>
      </c>
      <c r="C103" s="13" t="str">
        <f>'CBB Games'!W102</f>
        <v/>
      </c>
      <c r="D103" s="135" t="str">
        <f>'CBB Games'!X102</f>
        <v/>
      </c>
      <c r="E103" s="137" t="str">
        <f>'CBB Games'!Y102</f>
        <v/>
      </c>
      <c r="F103" s="13" t="str">
        <f>'CBB Games'!Z102</f>
        <v/>
      </c>
      <c r="G103" s="13" t="str">
        <f>'CBB Games'!AA102</f>
        <v/>
      </c>
      <c r="H103" s="13" t="str">
        <f>'CBB Games'!AB102</f>
        <v/>
      </c>
    </row>
    <row r="104" spans="2:8" hidden="1">
      <c r="B104" s="13" t="str">
        <f>'CBB Games'!V103</f>
        <v/>
      </c>
      <c r="C104" s="13" t="str">
        <f>'CBB Games'!W103</f>
        <v/>
      </c>
      <c r="D104" s="135" t="str">
        <f>'CBB Games'!X103</f>
        <v/>
      </c>
      <c r="E104" s="137" t="str">
        <f>'CBB Games'!Y103</f>
        <v/>
      </c>
      <c r="F104" s="13" t="str">
        <f>'CBB Games'!Z103</f>
        <v/>
      </c>
      <c r="G104" s="13" t="str">
        <f>'CBB Games'!AA103</f>
        <v/>
      </c>
      <c r="H104" s="13" t="str">
        <f>'CBB Games'!AB103</f>
        <v/>
      </c>
    </row>
    <row r="105" spans="2:8" hidden="1">
      <c r="B105" s="13" t="str">
        <f>'CBB Games'!V104</f>
        <v/>
      </c>
      <c r="C105" s="13" t="str">
        <f>'CBB Games'!W104</f>
        <v/>
      </c>
      <c r="D105" s="135" t="str">
        <f>'CBB Games'!X104</f>
        <v/>
      </c>
      <c r="E105" s="137" t="str">
        <f>'CBB Games'!Y104</f>
        <v/>
      </c>
      <c r="F105" s="13" t="str">
        <f>'CBB Games'!Z104</f>
        <v/>
      </c>
      <c r="G105" s="13" t="str">
        <f>'CBB Games'!AA104</f>
        <v/>
      </c>
      <c r="H105" s="13" t="str">
        <f>'CBB Games'!AB104</f>
        <v/>
      </c>
    </row>
    <row r="106" spans="2:8" hidden="1">
      <c r="B106" s="13" t="str">
        <f>'CBB Games'!V105</f>
        <v/>
      </c>
      <c r="C106" s="13" t="str">
        <f>'CBB Games'!W105</f>
        <v/>
      </c>
      <c r="D106" s="135" t="str">
        <f>'CBB Games'!X105</f>
        <v/>
      </c>
      <c r="E106" s="137" t="str">
        <f>'CBB Games'!Y105</f>
        <v/>
      </c>
      <c r="F106" s="13" t="str">
        <f>'CBB Games'!Z105</f>
        <v/>
      </c>
      <c r="G106" s="13" t="str">
        <f>'CBB Games'!AA105</f>
        <v/>
      </c>
      <c r="H106" s="13" t="str">
        <f>'CBB Games'!AB105</f>
        <v/>
      </c>
    </row>
    <row r="107" spans="2:8" hidden="1">
      <c r="B107" s="13" t="str">
        <f>'CBB Games'!V106</f>
        <v/>
      </c>
      <c r="C107" s="13" t="str">
        <f>'CBB Games'!W106</f>
        <v/>
      </c>
      <c r="D107" s="135" t="str">
        <f>'CBB Games'!X106</f>
        <v/>
      </c>
      <c r="E107" s="137" t="str">
        <f>'CBB Games'!Y106</f>
        <v/>
      </c>
      <c r="F107" s="13" t="str">
        <f>'CBB Games'!Z106</f>
        <v/>
      </c>
      <c r="G107" s="13" t="str">
        <f>'CBB Games'!AA106</f>
        <v/>
      </c>
      <c r="H107" s="13" t="str">
        <f>'CBB Games'!AB106</f>
        <v/>
      </c>
    </row>
    <row r="108" spans="2:8" hidden="1">
      <c r="B108" s="13" t="str">
        <f>'CBB Games'!V107</f>
        <v/>
      </c>
      <c r="C108" s="13" t="str">
        <f>'CBB Games'!W107</f>
        <v/>
      </c>
      <c r="D108" s="135" t="str">
        <f>'CBB Games'!X107</f>
        <v/>
      </c>
      <c r="E108" s="137" t="str">
        <f>'CBB Games'!Y107</f>
        <v/>
      </c>
      <c r="F108" s="13" t="str">
        <f>'CBB Games'!Z107</f>
        <v/>
      </c>
      <c r="G108" s="13" t="str">
        <f>'CBB Games'!AA107</f>
        <v/>
      </c>
      <c r="H108" s="13" t="str">
        <f>'CBB Games'!AB107</f>
        <v/>
      </c>
    </row>
    <row r="109" spans="2:8" hidden="1">
      <c r="B109" s="13" t="str">
        <f>'CBB Games'!V108</f>
        <v/>
      </c>
      <c r="C109" s="13" t="str">
        <f>'CBB Games'!W108</f>
        <v/>
      </c>
      <c r="D109" s="135" t="str">
        <f>'CBB Games'!X108</f>
        <v/>
      </c>
      <c r="E109" s="137" t="str">
        <f>'CBB Games'!Y108</f>
        <v/>
      </c>
      <c r="F109" s="13" t="str">
        <f>'CBB Games'!Z108</f>
        <v/>
      </c>
      <c r="G109" s="13" t="str">
        <f>'CBB Games'!AA108</f>
        <v/>
      </c>
      <c r="H109" s="13" t="str">
        <f>'CBB Games'!AB108</f>
        <v/>
      </c>
    </row>
    <row r="110" spans="2:8" hidden="1">
      <c r="B110" s="13" t="str">
        <f>'CBB Games'!V109</f>
        <v/>
      </c>
      <c r="C110" s="13" t="str">
        <f>'CBB Games'!W109</f>
        <v/>
      </c>
      <c r="D110" s="135" t="str">
        <f>'CBB Games'!X109</f>
        <v/>
      </c>
      <c r="E110" s="137" t="str">
        <f>'CBB Games'!Y109</f>
        <v/>
      </c>
      <c r="F110" s="13" t="str">
        <f>'CBB Games'!Z109</f>
        <v/>
      </c>
      <c r="G110" s="13" t="str">
        <f>'CBB Games'!AA109</f>
        <v/>
      </c>
      <c r="H110" s="13" t="str">
        <f>'CBB Games'!AB109</f>
        <v/>
      </c>
    </row>
    <row r="111" spans="2:8" hidden="1">
      <c r="B111" s="13" t="str">
        <f>'CBB Games'!V110</f>
        <v/>
      </c>
      <c r="C111" s="13" t="str">
        <f>'CBB Games'!W110</f>
        <v/>
      </c>
      <c r="D111" s="135" t="str">
        <f>'CBB Games'!X110</f>
        <v/>
      </c>
      <c r="E111" s="137" t="str">
        <f>'CBB Games'!Y110</f>
        <v/>
      </c>
      <c r="F111" s="13" t="str">
        <f>'CBB Games'!Z110</f>
        <v/>
      </c>
      <c r="G111" s="13" t="str">
        <f>'CBB Games'!AA110</f>
        <v/>
      </c>
      <c r="H111" s="13" t="str">
        <f>'CBB Games'!AB110</f>
        <v/>
      </c>
    </row>
    <row r="112" spans="2:8" hidden="1">
      <c r="B112" s="13" t="str">
        <f>'CBB Games'!V111</f>
        <v/>
      </c>
      <c r="C112" s="13" t="str">
        <f>'CBB Games'!W111</f>
        <v/>
      </c>
      <c r="D112" s="135" t="str">
        <f>'CBB Games'!X111</f>
        <v/>
      </c>
      <c r="E112" s="137" t="str">
        <f>'CBB Games'!Y111</f>
        <v/>
      </c>
      <c r="F112" s="13" t="str">
        <f>'CBB Games'!Z111</f>
        <v/>
      </c>
      <c r="G112" s="13" t="str">
        <f>'CBB Games'!AA111</f>
        <v/>
      </c>
      <c r="H112" s="13" t="str">
        <f>'CBB Games'!AB111</f>
        <v/>
      </c>
    </row>
    <row r="113" spans="2:8" hidden="1">
      <c r="B113" s="13" t="str">
        <f>'CBB Games'!V112</f>
        <v/>
      </c>
      <c r="C113" s="13" t="str">
        <f>'CBB Games'!W112</f>
        <v/>
      </c>
      <c r="D113" s="135" t="str">
        <f>'CBB Games'!X112</f>
        <v/>
      </c>
      <c r="E113" s="137" t="str">
        <f>'CBB Games'!Y112</f>
        <v/>
      </c>
      <c r="F113" s="13" t="str">
        <f>'CBB Games'!Z112</f>
        <v/>
      </c>
      <c r="G113" s="13" t="str">
        <f>'CBB Games'!AA112</f>
        <v/>
      </c>
      <c r="H113" s="13" t="str">
        <f>'CBB Games'!AB112</f>
        <v/>
      </c>
    </row>
    <row r="114" spans="2:8" hidden="1">
      <c r="B114" s="13" t="str">
        <f>'CBB Games'!V113</f>
        <v/>
      </c>
      <c r="C114" s="13" t="str">
        <f>'CBB Games'!W113</f>
        <v/>
      </c>
      <c r="D114" s="135" t="str">
        <f>'CBB Games'!X113</f>
        <v/>
      </c>
      <c r="E114" s="137" t="str">
        <f>'CBB Games'!Y113</f>
        <v/>
      </c>
      <c r="F114" s="13" t="str">
        <f>'CBB Games'!Z113</f>
        <v/>
      </c>
      <c r="G114" s="13" t="str">
        <f>'CBB Games'!AA113</f>
        <v/>
      </c>
      <c r="H114" s="13" t="str">
        <f>'CBB Games'!AB113</f>
        <v/>
      </c>
    </row>
    <row r="115" spans="2:8" hidden="1">
      <c r="B115" s="13" t="str">
        <f>'CBB Games'!V114</f>
        <v/>
      </c>
      <c r="C115" s="13" t="str">
        <f>'CBB Games'!W114</f>
        <v/>
      </c>
      <c r="D115" s="135" t="str">
        <f>'CBB Games'!X114</f>
        <v/>
      </c>
      <c r="E115" s="137" t="str">
        <f>'CBB Games'!Y114</f>
        <v/>
      </c>
      <c r="F115" s="13" t="str">
        <f>'CBB Games'!Z114</f>
        <v/>
      </c>
      <c r="G115" s="13" t="str">
        <f>'CBB Games'!AA114</f>
        <v/>
      </c>
      <c r="H115" s="13" t="str">
        <f>'CBB Games'!AB114</f>
        <v/>
      </c>
    </row>
    <row r="116" spans="2:8" hidden="1">
      <c r="B116" s="13" t="str">
        <f>'CBB Games'!V115</f>
        <v/>
      </c>
      <c r="C116" s="13" t="str">
        <f>'CBB Games'!W115</f>
        <v/>
      </c>
      <c r="D116" s="135" t="str">
        <f>'CBB Games'!X115</f>
        <v/>
      </c>
      <c r="E116" s="137" t="str">
        <f>'CBB Games'!Y115</f>
        <v/>
      </c>
      <c r="F116" s="13" t="str">
        <f>'CBB Games'!Z115</f>
        <v/>
      </c>
      <c r="G116" s="13" t="str">
        <f>'CBB Games'!AA115</f>
        <v/>
      </c>
      <c r="H116" s="13" t="str">
        <f>'CBB Games'!AB115</f>
        <v/>
      </c>
    </row>
    <row r="117" spans="2:8" hidden="1">
      <c r="B117" s="13" t="str">
        <f>'CBB Games'!V116</f>
        <v/>
      </c>
      <c r="C117" s="13" t="str">
        <f>'CBB Games'!W116</f>
        <v/>
      </c>
      <c r="D117" s="135" t="str">
        <f>'CBB Games'!X116</f>
        <v/>
      </c>
      <c r="E117" s="137" t="str">
        <f>'CBB Games'!Y116</f>
        <v/>
      </c>
      <c r="F117" s="13" t="str">
        <f>'CBB Games'!Z116</f>
        <v/>
      </c>
      <c r="G117" s="13" t="str">
        <f>'CBB Games'!AA116</f>
        <v/>
      </c>
      <c r="H117" s="13" t="str">
        <f>'CBB Games'!AB116</f>
        <v/>
      </c>
    </row>
    <row r="118" spans="2:8" hidden="1">
      <c r="B118" s="13" t="str">
        <f>'CBB Games'!V117</f>
        <v/>
      </c>
      <c r="C118" s="13" t="str">
        <f>'CBB Games'!W117</f>
        <v/>
      </c>
      <c r="D118" s="135" t="str">
        <f>'CBB Games'!X117</f>
        <v/>
      </c>
      <c r="E118" s="137" t="str">
        <f>'CBB Games'!Y117</f>
        <v/>
      </c>
      <c r="F118" s="13" t="str">
        <f>'CBB Games'!Z117</f>
        <v/>
      </c>
      <c r="G118" s="13" t="str">
        <f>'CBB Games'!AA117</f>
        <v/>
      </c>
      <c r="H118" s="13" t="str">
        <f>'CBB Games'!AB117</f>
        <v/>
      </c>
    </row>
    <row r="119" spans="2:8" hidden="1">
      <c r="B119" s="13" t="str">
        <f>'CBB Games'!V118</f>
        <v/>
      </c>
      <c r="C119" s="13" t="str">
        <f>'CBB Games'!W118</f>
        <v/>
      </c>
      <c r="D119" s="135" t="str">
        <f>'CBB Games'!X118</f>
        <v/>
      </c>
      <c r="E119" s="137" t="str">
        <f>'CBB Games'!Y118</f>
        <v/>
      </c>
      <c r="F119" s="13" t="str">
        <f>'CBB Games'!Z118</f>
        <v/>
      </c>
      <c r="G119" s="13" t="str">
        <f>'CBB Games'!AA118</f>
        <v/>
      </c>
      <c r="H119" s="13" t="str">
        <f>'CBB Games'!AB118</f>
        <v/>
      </c>
    </row>
    <row r="120" spans="2:8" hidden="1">
      <c r="B120" s="13" t="str">
        <f>'CBB Games'!V119</f>
        <v/>
      </c>
      <c r="C120" s="13" t="str">
        <f>'CBB Games'!W119</f>
        <v/>
      </c>
      <c r="D120" s="135" t="str">
        <f>'CBB Games'!X119</f>
        <v/>
      </c>
      <c r="E120" s="137" t="str">
        <f>'CBB Games'!Y119</f>
        <v/>
      </c>
      <c r="F120" s="13" t="str">
        <f>'CBB Games'!Z119</f>
        <v/>
      </c>
      <c r="G120" s="13" t="str">
        <f>'CBB Games'!AA119</f>
        <v/>
      </c>
      <c r="H120" s="13" t="str">
        <f>'CBB Games'!AB119</f>
        <v/>
      </c>
    </row>
    <row r="121" spans="2:8" hidden="1">
      <c r="B121" s="13" t="str">
        <f>'CBB Games'!V120</f>
        <v/>
      </c>
      <c r="C121" s="13" t="str">
        <f>'CBB Games'!W120</f>
        <v/>
      </c>
      <c r="D121" s="135" t="str">
        <f>'CBB Games'!X120</f>
        <v/>
      </c>
      <c r="E121" s="137" t="str">
        <f>'CBB Games'!Y120</f>
        <v/>
      </c>
      <c r="F121" s="13" t="str">
        <f>'CBB Games'!Z120</f>
        <v/>
      </c>
      <c r="G121" s="13" t="str">
        <f>'CBB Games'!AA120</f>
        <v/>
      </c>
      <c r="H121" s="13" t="str">
        <f>'CBB Games'!AB120</f>
        <v/>
      </c>
    </row>
    <row r="122" spans="2:8" hidden="1">
      <c r="B122" s="13" t="str">
        <f>'CBB Games'!V121</f>
        <v/>
      </c>
      <c r="C122" s="13" t="str">
        <f>'CBB Games'!W121</f>
        <v/>
      </c>
      <c r="D122" s="135" t="str">
        <f>'CBB Games'!X121</f>
        <v/>
      </c>
      <c r="E122" s="137" t="str">
        <f>'CBB Games'!Y121</f>
        <v/>
      </c>
      <c r="F122" s="13" t="str">
        <f>'CBB Games'!Z121</f>
        <v/>
      </c>
      <c r="G122" s="13" t="str">
        <f>'CBB Games'!AA121</f>
        <v/>
      </c>
      <c r="H122" s="13" t="str">
        <f>'CBB Games'!AB121</f>
        <v/>
      </c>
    </row>
    <row r="123" spans="2:8" hidden="1">
      <c r="B123" s="13" t="str">
        <f>'CBB Games'!V122</f>
        <v/>
      </c>
      <c r="C123" s="13" t="str">
        <f>'CBB Games'!W122</f>
        <v/>
      </c>
      <c r="D123" s="135" t="str">
        <f>'CBB Games'!X122</f>
        <v/>
      </c>
      <c r="E123" s="137" t="str">
        <f>'CBB Games'!Y122</f>
        <v/>
      </c>
      <c r="F123" s="13" t="str">
        <f>'CBB Games'!Z122</f>
        <v/>
      </c>
      <c r="G123" s="13" t="str">
        <f>'CBB Games'!AA122</f>
        <v/>
      </c>
      <c r="H123" s="13" t="str">
        <f>'CBB Games'!AB122</f>
        <v/>
      </c>
    </row>
    <row r="124" spans="2:8" hidden="1">
      <c r="B124" s="13" t="str">
        <f>'CBB Games'!V123</f>
        <v/>
      </c>
      <c r="C124" s="13" t="str">
        <f>'CBB Games'!W123</f>
        <v/>
      </c>
      <c r="D124" s="135" t="str">
        <f>'CBB Games'!X123</f>
        <v/>
      </c>
      <c r="E124" s="137" t="str">
        <f>'CBB Games'!Y123</f>
        <v/>
      </c>
      <c r="F124" s="13" t="str">
        <f>'CBB Games'!Z123</f>
        <v/>
      </c>
      <c r="G124" s="13" t="str">
        <f>'CBB Games'!AA123</f>
        <v/>
      </c>
      <c r="H124" s="13" t="str">
        <f>'CBB Games'!AB123</f>
        <v/>
      </c>
    </row>
    <row r="125" spans="2:8" hidden="1">
      <c r="B125" s="13" t="str">
        <f>'CBB Games'!V124</f>
        <v/>
      </c>
      <c r="C125" s="13" t="str">
        <f>'CBB Games'!W124</f>
        <v/>
      </c>
      <c r="D125" s="135" t="str">
        <f>'CBB Games'!X124</f>
        <v/>
      </c>
      <c r="E125" s="137" t="str">
        <f>'CBB Games'!Y124</f>
        <v/>
      </c>
      <c r="F125" s="13" t="str">
        <f>'CBB Games'!Z124</f>
        <v/>
      </c>
      <c r="G125" s="13" t="str">
        <f>'CBB Games'!AA124</f>
        <v/>
      </c>
      <c r="H125" s="13" t="str">
        <f>'CBB Games'!AB124</f>
        <v/>
      </c>
    </row>
    <row r="126" spans="2:8" hidden="1">
      <c r="B126" s="13" t="str">
        <f>'CBB Games'!V125</f>
        <v/>
      </c>
      <c r="C126" s="13" t="str">
        <f>'CBB Games'!W125</f>
        <v/>
      </c>
      <c r="D126" s="135" t="str">
        <f>'CBB Games'!X125</f>
        <v/>
      </c>
      <c r="E126" s="137" t="str">
        <f>'CBB Games'!Y125</f>
        <v/>
      </c>
      <c r="F126" s="13" t="str">
        <f>'CBB Games'!Z125</f>
        <v/>
      </c>
      <c r="G126" s="13" t="str">
        <f>'CBB Games'!AA125</f>
        <v/>
      </c>
      <c r="H126" s="13" t="str">
        <f>'CBB Games'!AB125</f>
        <v/>
      </c>
    </row>
    <row r="127" spans="2:8" hidden="1">
      <c r="B127" s="13" t="str">
        <f>'CBB Games'!V126</f>
        <v/>
      </c>
      <c r="C127" s="13" t="str">
        <f>'CBB Games'!W126</f>
        <v/>
      </c>
      <c r="D127" s="135" t="str">
        <f>'CBB Games'!X126</f>
        <v/>
      </c>
      <c r="E127" s="137" t="str">
        <f>'CBB Games'!Y126</f>
        <v/>
      </c>
      <c r="F127" s="13" t="str">
        <f>'CBB Games'!Z126</f>
        <v/>
      </c>
      <c r="G127" s="13" t="str">
        <f>'CBB Games'!AA126</f>
        <v/>
      </c>
      <c r="H127" s="13" t="str">
        <f>'CBB Games'!AB126</f>
        <v/>
      </c>
    </row>
    <row r="128" spans="2:8" hidden="1">
      <c r="B128" s="13" t="str">
        <f>'CBB Games'!V127</f>
        <v/>
      </c>
      <c r="C128" s="13" t="str">
        <f>'CBB Games'!W127</f>
        <v/>
      </c>
      <c r="D128" s="135" t="str">
        <f>'CBB Games'!X127</f>
        <v/>
      </c>
      <c r="E128" s="137" t="str">
        <f>'CBB Games'!Y127</f>
        <v/>
      </c>
      <c r="F128" s="13" t="str">
        <f>'CBB Games'!Z127</f>
        <v/>
      </c>
      <c r="G128" s="13" t="str">
        <f>'CBB Games'!AA127</f>
        <v/>
      </c>
      <c r="H128" s="13" t="str">
        <f>'CBB Games'!AB127</f>
        <v/>
      </c>
    </row>
    <row r="129" spans="2:8" hidden="1">
      <c r="B129" s="13" t="str">
        <f>'CBB Games'!V128</f>
        <v/>
      </c>
      <c r="C129" s="13" t="str">
        <f>'CBB Games'!W128</f>
        <v/>
      </c>
      <c r="D129" s="135" t="str">
        <f>'CBB Games'!X128</f>
        <v/>
      </c>
      <c r="E129" s="137" t="str">
        <f>'CBB Games'!Y128</f>
        <v/>
      </c>
      <c r="F129" s="13" t="str">
        <f>'CBB Games'!Z128</f>
        <v/>
      </c>
      <c r="G129" s="13" t="str">
        <f>'CBB Games'!AA128</f>
        <v/>
      </c>
      <c r="H129" s="13" t="str">
        <f>'CBB Games'!AB128</f>
        <v/>
      </c>
    </row>
    <row r="130" spans="2:8" hidden="1">
      <c r="B130" s="13" t="str">
        <f>'CBB Games'!V129</f>
        <v/>
      </c>
      <c r="C130" s="13" t="str">
        <f>'CBB Games'!W129</f>
        <v/>
      </c>
      <c r="D130" s="135" t="str">
        <f>'CBB Games'!X129</f>
        <v/>
      </c>
      <c r="E130" s="137" t="str">
        <f>'CBB Games'!Y129</f>
        <v/>
      </c>
      <c r="F130" s="13" t="str">
        <f>'CBB Games'!Z129</f>
        <v/>
      </c>
      <c r="G130" s="13" t="str">
        <f>'CBB Games'!AA129</f>
        <v/>
      </c>
      <c r="H130" s="13" t="str">
        <f>'CBB Games'!AB129</f>
        <v/>
      </c>
    </row>
    <row r="131" spans="2:8" hidden="1">
      <c r="B131" s="13" t="str">
        <f>'CBB Games'!V130</f>
        <v/>
      </c>
      <c r="C131" s="13" t="str">
        <f>'CBB Games'!W130</f>
        <v/>
      </c>
      <c r="D131" s="135" t="str">
        <f>'CBB Games'!X130</f>
        <v/>
      </c>
      <c r="E131" s="137" t="str">
        <f>'CBB Games'!Y130</f>
        <v/>
      </c>
      <c r="F131" s="13" t="str">
        <f>'CBB Games'!Z130</f>
        <v/>
      </c>
      <c r="G131" s="13" t="str">
        <f>'CBB Games'!AA130</f>
        <v/>
      </c>
      <c r="H131" s="13" t="str">
        <f>'CBB Games'!AB130</f>
        <v/>
      </c>
    </row>
    <row r="132" spans="2:8" hidden="1">
      <c r="B132" s="13" t="str">
        <f>'CBB Games'!V131</f>
        <v/>
      </c>
      <c r="C132" s="13" t="str">
        <f>'CBB Games'!W131</f>
        <v/>
      </c>
      <c r="D132" s="135" t="str">
        <f>'CBB Games'!X131</f>
        <v/>
      </c>
      <c r="E132" s="137" t="str">
        <f>'CBB Games'!Y131</f>
        <v/>
      </c>
      <c r="F132" s="13" t="str">
        <f>'CBB Games'!Z131</f>
        <v/>
      </c>
      <c r="G132" s="13" t="str">
        <f>'CBB Games'!AA131</f>
        <v/>
      </c>
      <c r="H132" s="13" t="str">
        <f>'CBB Games'!AB131</f>
        <v/>
      </c>
    </row>
    <row r="133" spans="2:8" hidden="1">
      <c r="B133" s="13" t="str">
        <f>'CBB Games'!V132</f>
        <v/>
      </c>
      <c r="C133" s="13" t="str">
        <f>'CBB Games'!W132</f>
        <v/>
      </c>
      <c r="D133" s="135" t="str">
        <f>'CBB Games'!X132</f>
        <v/>
      </c>
      <c r="E133" s="137" t="str">
        <f>'CBB Games'!Y132</f>
        <v/>
      </c>
      <c r="F133" s="13" t="str">
        <f>'CBB Games'!Z132</f>
        <v/>
      </c>
      <c r="G133" s="13" t="str">
        <f>'CBB Games'!AA132</f>
        <v/>
      </c>
      <c r="H133" s="13" t="str">
        <f>'CBB Games'!AB132</f>
        <v/>
      </c>
    </row>
    <row r="134" spans="2:8" hidden="1">
      <c r="B134" s="13" t="str">
        <f>'CBB Games'!V133</f>
        <v/>
      </c>
      <c r="C134" s="13" t="str">
        <f>'CBB Games'!W133</f>
        <v/>
      </c>
      <c r="D134" s="135" t="str">
        <f>'CBB Games'!X133</f>
        <v/>
      </c>
      <c r="E134" s="137" t="str">
        <f>'CBB Games'!Y133</f>
        <v/>
      </c>
      <c r="F134" s="13" t="str">
        <f>'CBB Games'!Z133</f>
        <v/>
      </c>
      <c r="G134" s="13" t="str">
        <f>'CBB Games'!AA133</f>
        <v/>
      </c>
      <c r="H134" s="13" t="str">
        <f>'CBB Games'!AB133</f>
        <v/>
      </c>
    </row>
    <row r="135" spans="2:8" hidden="1">
      <c r="B135" s="13" t="str">
        <f>'CBB Games'!V134</f>
        <v/>
      </c>
      <c r="C135" s="13" t="str">
        <f>'CBB Games'!W134</f>
        <v/>
      </c>
      <c r="D135" s="135" t="str">
        <f>'CBB Games'!X134</f>
        <v/>
      </c>
      <c r="E135" s="137" t="str">
        <f>'CBB Games'!Y134</f>
        <v/>
      </c>
      <c r="F135" s="13" t="str">
        <f>'CBB Games'!Z134</f>
        <v/>
      </c>
      <c r="G135" s="13" t="str">
        <f>'CBB Games'!AA134</f>
        <v/>
      </c>
      <c r="H135" s="13" t="str">
        <f>'CBB Games'!AB134</f>
        <v/>
      </c>
    </row>
    <row r="136" spans="2:8" hidden="1">
      <c r="B136" s="13" t="str">
        <f>'CBB Games'!V135</f>
        <v/>
      </c>
      <c r="C136" s="13" t="str">
        <f>'CBB Games'!W135</f>
        <v/>
      </c>
      <c r="D136" s="135" t="str">
        <f>'CBB Games'!X135</f>
        <v/>
      </c>
      <c r="E136" s="137" t="str">
        <f>'CBB Games'!Y135</f>
        <v/>
      </c>
      <c r="F136" s="13" t="str">
        <f>'CBB Games'!Z135</f>
        <v/>
      </c>
      <c r="G136" s="13" t="str">
        <f>'CBB Games'!AA135</f>
        <v/>
      </c>
      <c r="H136" s="13" t="str">
        <f>'CBB Games'!AB135</f>
        <v/>
      </c>
    </row>
    <row r="137" spans="2:8" hidden="1">
      <c r="B137" s="13" t="str">
        <f>'CBB Games'!V136</f>
        <v/>
      </c>
      <c r="C137" s="13" t="str">
        <f>'CBB Games'!W136</f>
        <v/>
      </c>
      <c r="D137" s="135" t="str">
        <f>'CBB Games'!X136</f>
        <v/>
      </c>
      <c r="E137" s="137" t="str">
        <f>'CBB Games'!Y136</f>
        <v/>
      </c>
      <c r="F137" s="13" t="str">
        <f>'CBB Games'!Z136</f>
        <v/>
      </c>
      <c r="G137" s="13" t="str">
        <f>'CBB Games'!AA136</f>
        <v/>
      </c>
      <c r="H137" s="13" t="str">
        <f>'CBB Games'!AB136</f>
        <v/>
      </c>
    </row>
    <row r="138" spans="2:8" hidden="1">
      <c r="B138" s="13" t="str">
        <f>'CBB Games'!V137</f>
        <v/>
      </c>
      <c r="C138" s="13" t="str">
        <f>'CBB Games'!W137</f>
        <v/>
      </c>
      <c r="D138" s="135" t="str">
        <f>'CBB Games'!X137</f>
        <v/>
      </c>
      <c r="E138" s="137" t="str">
        <f>'CBB Games'!Y137</f>
        <v/>
      </c>
      <c r="F138" s="13" t="str">
        <f>'CBB Games'!Z137</f>
        <v/>
      </c>
      <c r="G138" s="13" t="str">
        <f>'CBB Games'!AA137</f>
        <v/>
      </c>
      <c r="H138" s="13" t="str">
        <f>'CBB Games'!AB137</f>
        <v/>
      </c>
    </row>
    <row r="139" spans="2:8" hidden="1">
      <c r="B139" s="13" t="str">
        <f>'CBB Games'!V138</f>
        <v/>
      </c>
      <c r="C139" s="13" t="str">
        <f>'CBB Games'!W138</f>
        <v/>
      </c>
      <c r="D139" s="135" t="str">
        <f>'CBB Games'!X138</f>
        <v/>
      </c>
      <c r="E139" s="137" t="str">
        <f>'CBB Games'!Y138</f>
        <v/>
      </c>
      <c r="F139" s="13" t="str">
        <f>'CBB Games'!Z138</f>
        <v/>
      </c>
      <c r="G139" s="13" t="str">
        <f>'CBB Games'!AA138</f>
        <v/>
      </c>
      <c r="H139" s="13" t="str">
        <f>'CBB Games'!AB138</f>
        <v/>
      </c>
    </row>
    <row r="140" spans="2:8" hidden="1">
      <c r="B140" s="13" t="str">
        <f>'CBB Games'!V139</f>
        <v/>
      </c>
      <c r="C140" s="13" t="str">
        <f>'CBB Games'!W139</f>
        <v/>
      </c>
      <c r="D140" s="135" t="str">
        <f>'CBB Games'!X139</f>
        <v/>
      </c>
      <c r="E140" s="137" t="str">
        <f>'CBB Games'!Y139</f>
        <v/>
      </c>
      <c r="F140" s="13" t="str">
        <f>'CBB Games'!Z139</f>
        <v/>
      </c>
      <c r="G140" s="13" t="str">
        <f>'CBB Games'!AA139</f>
        <v/>
      </c>
      <c r="H140" s="13" t="str">
        <f>'CBB Games'!AB139</f>
        <v/>
      </c>
    </row>
    <row r="141" spans="2:8" hidden="1">
      <c r="B141" s="13" t="str">
        <f>'CBB Games'!V140</f>
        <v/>
      </c>
      <c r="C141" s="13" t="str">
        <f>'CBB Games'!W140</f>
        <v/>
      </c>
      <c r="D141" s="135" t="str">
        <f>'CBB Games'!X140</f>
        <v/>
      </c>
      <c r="E141" s="137" t="str">
        <f>'CBB Games'!Y140</f>
        <v/>
      </c>
      <c r="F141" s="13" t="str">
        <f>'CBB Games'!Z140</f>
        <v/>
      </c>
      <c r="G141" s="13" t="str">
        <f>'CBB Games'!AA140</f>
        <v/>
      </c>
      <c r="H141" s="13" t="str">
        <f>'CBB Games'!AB140</f>
        <v/>
      </c>
    </row>
    <row r="142" spans="2:8" hidden="1">
      <c r="B142" s="13" t="str">
        <f>'CBB Games'!V141</f>
        <v/>
      </c>
      <c r="C142" s="13" t="str">
        <f>'CBB Games'!W141</f>
        <v/>
      </c>
      <c r="D142" s="135" t="str">
        <f>'CBB Games'!X141</f>
        <v/>
      </c>
      <c r="E142" s="137" t="str">
        <f>'CBB Games'!Y141</f>
        <v/>
      </c>
      <c r="F142" s="13" t="str">
        <f>'CBB Games'!Z141</f>
        <v/>
      </c>
      <c r="G142" s="13" t="str">
        <f>'CBB Games'!AA141</f>
        <v/>
      </c>
      <c r="H142" s="13" t="str">
        <f>'CBB Games'!AB141</f>
        <v/>
      </c>
    </row>
    <row r="143" spans="2:8" hidden="1">
      <c r="B143" s="13" t="str">
        <f>'CBB Games'!V142</f>
        <v/>
      </c>
      <c r="C143" s="13" t="str">
        <f>'CBB Games'!W142</f>
        <v/>
      </c>
      <c r="D143" s="135" t="str">
        <f>'CBB Games'!X142</f>
        <v/>
      </c>
      <c r="E143" s="137" t="str">
        <f>'CBB Games'!Y142</f>
        <v/>
      </c>
      <c r="F143" s="13" t="str">
        <f>'CBB Games'!Z142</f>
        <v/>
      </c>
      <c r="G143" s="13" t="str">
        <f>'CBB Games'!AA142</f>
        <v/>
      </c>
      <c r="H143" s="13" t="str">
        <f>'CBB Games'!AB142</f>
        <v/>
      </c>
    </row>
    <row r="144" spans="2:8" hidden="1">
      <c r="B144" s="13" t="str">
        <f>'CBB Games'!V143</f>
        <v/>
      </c>
      <c r="C144" s="13" t="str">
        <f>'CBB Games'!W143</f>
        <v/>
      </c>
      <c r="D144" s="135" t="str">
        <f>'CBB Games'!X143</f>
        <v/>
      </c>
      <c r="E144" s="137" t="str">
        <f>'CBB Games'!Y143</f>
        <v/>
      </c>
      <c r="F144" s="13" t="str">
        <f>'CBB Games'!Z143</f>
        <v/>
      </c>
      <c r="G144" s="13" t="str">
        <f>'CBB Games'!AA143</f>
        <v/>
      </c>
      <c r="H144" s="13" t="str">
        <f>'CBB Games'!AB143</f>
        <v/>
      </c>
    </row>
    <row r="145" spans="2:8" hidden="1">
      <c r="B145" s="13" t="str">
        <f>'CBB Games'!V144</f>
        <v/>
      </c>
      <c r="C145" s="13" t="str">
        <f>'CBB Games'!W144</f>
        <v/>
      </c>
      <c r="D145" s="135" t="str">
        <f>'CBB Games'!X144</f>
        <v/>
      </c>
      <c r="E145" s="137" t="str">
        <f>'CBB Games'!Y144</f>
        <v/>
      </c>
      <c r="F145" s="13" t="str">
        <f>'CBB Games'!Z144</f>
        <v/>
      </c>
      <c r="G145" s="13" t="str">
        <f>'CBB Games'!AA144</f>
        <v/>
      </c>
      <c r="H145" s="13" t="str">
        <f>'CBB Games'!AB144</f>
        <v/>
      </c>
    </row>
    <row r="146" spans="2:8" hidden="1">
      <c r="B146" s="13" t="str">
        <f>'CBB Games'!V145</f>
        <v/>
      </c>
      <c r="C146" s="13" t="str">
        <f>'CBB Games'!W145</f>
        <v/>
      </c>
      <c r="D146" s="135" t="str">
        <f>'CBB Games'!X145</f>
        <v/>
      </c>
      <c r="E146" s="137" t="str">
        <f>'CBB Games'!Y145</f>
        <v/>
      </c>
      <c r="F146" s="13" t="str">
        <f>'CBB Games'!Z145</f>
        <v/>
      </c>
      <c r="G146" s="13" t="str">
        <f>'CBB Games'!AA145</f>
        <v/>
      </c>
      <c r="H146" s="13" t="str">
        <f>'CBB Games'!AB145</f>
        <v/>
      </c>
    </row>
    <row r="147" spans="2:8" hidden="1">
      <c r="B147" s="13" t="str">
        <f>'CBB Games'!V146</f>
        <v/>
      </c>
      <c r="C147" s="13" t="str">
        <f>'CBB Games'!W146</f>
        <v/>
      </c>
      <c r="D147" s="135" t="str">
        <f>'CBB Games'!X146</f>
        <v/>
      </c>
      <c r="E147" s="137" t="str">
        <f>'CBB Games'!Y146</f>
        <v/>
      </c>
      <c r="F147" s="13" t="str">
        <f>'CBB Games'!Z146</f>
        <v/>
      </c>
      <c r="G147" s="13" t="str">
        <f>'CBB Games'!AA146</f>
        <v/>
      </c>
      <c r="H147" s="13" t="str">
        <f>'CBB Games'!AB146</f>
        <v/>
      </c>
    </row>
    <row r="148" spans="2:8" hidden="1">
      <c r="B148" s="13" t="str">
        <f>'CBB Games'!V147</f>
        <v/>
      </c>
      <c r="C148" s="13" t="str">
        <f>'CBB Games'!W147</f>
        <v/>
      </c>
      <c r="D148" s="135" t="str">
        <f>'CBB Games'!X147</f>
        <v/>
      </c>
      <c r="E148" s="137" t="str">
        <f>'CBB Games'!Y147</f>
        <v/>
      </c>
      <c r="F148" s="13" t="str">
        <f>'CBB Games'!Z147</f>
        <v/>
      </c>
      <c r="G148" s="13" t="str">
        <f>'CBB Games'!AA147</f>
        <v/>
      </c>
      <c r="H148" s="13" t="str">
        <f>'CBB Games'!AB147</f>
        <v/>
      </c>
    </row>
    <row r="149" spans="2:8" hidden="1">
      <c r="B149" s="13" t="str">
        <f>'CBB Games'!V148</f>
        <v/>
      </c>
      <c r="C149" s="13" t="str">
        <f>'CBB Games'!W148</f>
        <v/>
      </c>
      <c r="D149" s="135" t="str">
        <f>'CBB Games'!X148</f>
        <v/>
      </c>
      <c r="E149" s="137" t="str">
        <f>'CBB Games'!Y148</f>
        <v/>
      </c>
      <c r="F149" s="13" t="str">
        <f>'CBB Games'!Z148</f>
        <v/>
      </c>
      <c r="G149" s="13" t="str">
        <f>'CBB Games'!AA148</f>
        <v/>
      </c>
      <c r="H149" s="13" t="str">
        <f>'CBB Games'!AB148</f>
        <v/>
      </c>
    </row>
    <row r="150" spans="2:8" hidden="1">
      <c r="B150" s="13" t="str">
        <f>'CBB Games'!V149</f>
        <v/>
      </c>
      <c r="C150" s="13" t="str">
        <f>'CBB Games'!W149</f>
        <v/>
      </c>
      <c r="D150" s="135" t="str">
        <f>'CBB Games'!X149</f>
        <v/>
      </c>
      <c r="E150" s="137" t="str">
        <f>'CBB Games'!Y149</f>
        <v/>
      </c>
      <c r="F150" s="13" t="str">
        <f>'CBB Games'!Z149</f>
        <v/>
      </c>
      <c r="G150" s="13" t="str">
        <f>'CBB Games'!AA149</f>
        <v/>
      </c>
      <c r="H150" s="13" t="str">
        <f>'CBB Games'!AB149</f>
        <v/>
      </c>
    </row>
    <row r="151" spans="2:8" hidden="1">
      <c r="B151" s="13" t="str">
        <f>'CBB Games'!V150</f>
        <v/>
      </c>
      <c r="C151" s="13" t="str">
        <f>'CBB Games'!W150</f>
        <v/>
      </c>
      <c r="D151" s="135" t="str">
        <f>'CBB Games'!X150</f>
        <v/>
      </c>
      <c r="E151" s="137" t="str">
        <f>'CBB Games'!Y150</f>
        <v/>
      </c>
      <c r="F151" s="13" t="str">
        <f>'CBB Games'!Z150</f>
        <v/>
      </c>
      <c r="G151" s="13" t="str">
        <f>'CBB Games'!AA150</f>
        <v/>
      </c>
      <c r="H151" s="13" t="str">
        <f>'CBB Games'!AB150</f>
        <v/>
      </c>
    </row>
    <row r="152" spans="2:8" hidden="1">
      <c r="B152" s="13" t="str">
        <f>'CBB Games'!V151</f>
        <v/>
      </c>
      <c r="C152" s="13" t="str">
        <f>'CBB Games'!W151</f>
        <v/>
      </c>
      <c r="D152" s="135" t="str">
        <f>'CBB Games'!X151</f>
        <v/>
      </c>
      <c r="E152" s="137" t="str">
        <f>'CBB Games'!Y151</f>
        <v/>
      </c>
      <c r="F152" s="13" t="str">
        <f>'CBB Games'!Z151</f>
        <v/>
      </c>
      <c r="G152" s="13" t="str">
        <f>'CBB Games'!AA151</f>
        <v/>
      </c>
      <c r="H152" s="13" t="str">
        <f>'CBB Games'!AB151</f>
        <v/>
      </c>
    </row>
    <row r="153" spans="2:8" hidden="1">
      <c r="B153" s="13" t="str">
        <f>'CBB Games'!V152</f>
        <v/>
      </c>
      <c r="C153" s="13" t="str">
        <f>'CBB Games'!W152</f>
        <v/>
      </c>
      <c r="D153" s="135" t="str">
        <f>'CBB Games'!X152</f>
        <v/>
      </c>
      <c r="E153" s="137" t="str">
        <f>'CBB Games'!Y152</f>
        <v/>
      </c>
      <c r="F153" s="13" t="str">
        <f>'CBB Games'!Z152</f>
        <v/>
      </c>
      <c r="G153" s="13" t="str">
        <f>'CBB Games'!AA152</f>
        <v/>
      </c>
      <c r="H153" s="13" t="str">
        <f>'CBB Games'!AB152</f>
        <v/>
      </c>
    </row>
    <row r="154" spans="2:8" hidden="1">
      <c r="B154" s="13" t="str">
        <f>'CBB Games'!V153</f>
        <v/>
      </c>
      <c r="C154" s="13" t="str">
        <f>'CBB Games'!W153</f>
        <v/>
      </c>
      <c r="D154" s="135" t="str">
        <f>'CBB Games'!X153</f>
        <v/>
      </c>
      <c r="E154" s="137" t="str">
        <f>'CBB Games'!Y153</f>
        <v/>
      </c>
      <c r="F154" s="13" t="str">
        <f>'CBB Games'!Z153</f>
        <v/>
      </c>
      <c r="G154" s="13" t="str">
        <f>'CBB Games'!AA153</f>
        <v/>
      </c>
      <c r="H154" s="13" t="str">
        <f>'CBB Games'!AB153</f>
        <v/>
      </c>
    </row>
    <row r="155" spans="2:8" hidden="1">
      <c r="B155" s="13" t="str">
        <f>'CBB Games'!V154</f>
        <v/>
      </c>
      <c r="C155" s="13" t="str">
        <f>'CBB Games'!W154</f>
        <v/>
      </c>
      <c r="D155" s="135" t="str">
        <f>'CBB Games'!X154</f>
        <v/>
      </c>
      <c r="E155" s="137" t="str">
        <f>'CBB Games'!Y154</f>
        <v/>
      </c>
      <c r="F155" s="13" t="str">
        <f>'CBB Games'!Z154</f>
        <v/>
      </c>
      <c r="G155" s="13" t="str">
        <f>'CBB Games'!AA154</f>
        <v/>
      </c>
      <c r="H155" s="13" t="str">
        <f>'CBB Games'!AB154</f>
        <v/>
      </c>
    </row>
    <row r="156" spans="2:8" hidden="1">
      <c r="B156" s="13" t="str">
        <f>'CBB Games'!V155</f>
        <v/>
      </c>
      <c r="C156" s="13" t="str">
        <f>'CBB Games'!W155</f>
        <v/>
      </c>
      <c r="D156" s="135" t="str">
        <f>'CBB Games'!X155</f>
        <v/>
      </c>
      <c r="E156" s="137" t="str">
        <f>'CBB Games'!Y155</f>
        <v/>
      </c>
      <c r="F156" s="13" t="str">
        <f>'CBB Games'!Z155</f>
        <v/>
      </c>
      <c r="G156" s="13" t="str">
        <f>'CBB Games'!AA155</f>
        <v/>
      </c>
      <c r="H156" s="13" t="str">
        <f>'CBB Games'!AB155</f>
        <v/>
      </c>
    </row>
    <row r="157" spans="2:8" hidden="1">
      <c r="B157" s="13" t="str">
        <f>'CBB Games'!V156</f>
        <v/>
      </c>
      <c r="C157" s="13" t="str">
        <f>'CBB Games'!W156</f>
        <v/>
      </c>
      <c r="D157" s="135" t="str">
        <f>'CBB Games'!X156</f>
        <v/>
      </c>
      <c r="E157" s="137" t="str">
        <f>'CBB Games'!Y156</f>
        <v/>
      </c>
      <c r="F157" s="13" t="str">
        <f>'CBB Games'!Z156</f>
        <v/>
      </c>
      <c r="G157" s="13" t="str">
        <f>'CBB Games'!AA156</f>
        <v/>
      </c>
      <c r="H157" s="13" t="str">
        <f>'CBB Games'!AB156</f>
        <v/>
      </c>
    </row>
    <row r="158" spans="2:8" hidden="1">
      <c r="B158" s="13" t="str">
        <f>'CBB Games'!V157</f>
        <v/>
      </c>
      <c r="C158" s="13" t="str">
        <f>'CBB Games'!W157</f>
        <v/>
      </c>
      <c r="D158" s="135" t="str">
        <f>'CBB Games'!X157</f>
        <v/>
      </c>
      <c r="E158" s="137" t="str">
        <f>'CBB Games'!Y157</f>
        <v/>
      </c>
      <c r="F158" s="13" t="str">
        <f>'CBB Games'!Z157</f>
        <v/>
      </c>
      <c r="G158" s="13" t="str">
        <f>'CBB Games'!AA157</f>
        <v/>
      </c>
      <c r="H158" s="13" t="str">
        <f>'CBB Games'!AB157</f>
        <v/>
      </c>
    </row>
    <row r="159" spans="2:8" hidden="1">
      <c r="B159" s="13" t="str">
        <f>'CBB Games'!V158</f>
        <v/>
      </c>
      <c r="C159" s="13" t="str">
        <f>'CBB Games'!W158</f>
        <v/>
      </c>
      <c r="D159" s="135" t="str">
        <f>'CBB Games'!X158</f>
        <v/>
      </c>
      <c r="E159" s="137" t="str">
        <f>'CBB Games'!Y158</f>
        <v/>
      </c>
      <c r="F159" s="13" t="str">
        <f>'CBB Games'!Z158</f>
        <v/>
      </c>
      <c r="G159" s="13" t="str">
        <f>'CBB Games'!AA158</f>
        <v/>
      </c>
      <c r="H159" s="13" t="str">
        <f>'CBB Games'!AB158</f>
        <v/>
      </c>
    </row>
    <row r="160" spans="2:8" hidden="1">
      <c r="B160" s="13" t="str">
        <f>'CBB Games'!V159</f>
        <v/>
      </c>
      <c r="C160" s="13" t="str">
        <f>'CBB Games'!W159</f>
        <v/>
      </c>
      <c r="D160" s="135" t="str">
        <f>'CBB Games'!X159</f>
        <v/>
      </c>
      <c r="E160" s="137" t="str">
        <f>'CBB Games'!Y159</f>
        <v/>
      </c>
      <c r="F160" s="13" t="str">
        <f>'CBB Games'!Z159</f>
        <v/>
      </c>
      <c r="G160" s="13" t="str">
        <f>'CBB Games'!AA159</f>
        <v/>
      </c>
      <c r="H160" s="13" t="str">
        <f>'CBB Games'!AB159</f>
        <v/>
      </c>
    </row>
    <row r="161" spans="2:8" hidden="1">
      <c r="B161" s="13" t="str">
        <f>'CBB Games'!V160</f>
        <v/>
      </c>
      <c r="C161" s="13" t="str">
        <f>'CBB Games'!W160</f>
        <v/>
      </c>
      <c r="D161" s="135" t="str">
        <f>'CBB Games'!X160</f>
        <v/>
      </c>
      <c r="E161" s="137" t="str">
        <f>'CBB Games'!Y160</f>
        <v/>
      </c>
      <c r="F161" s="13" t="str">
        <f>'CBB Games'!Z160</f>
        <v/>
      </c>
      <c r="G161" s="13" t="str">
        <f>'CBB Games'!AA160</f>
        <v/>
      </c>
      <c r="H161" s="13" t="str">
        <f>'CBB Games'!AB160</f>
        <v/>
      </c>
    </row>
    <row r="162" spans="2:8" hidden="1">
      <c r="B162" s="13" t="str">
        <f>'CBB Games'!V161</f>
        <v/>
      </c>
      <c r="C162" s="13" t="str">
        <f>'CBB Games'!W161</f>
        <v/>
      </c>
      <c r="D162" s="135" t="str">
        <f>'CBB Games'!X161</f>
        <v/>
      </c>
      <c r="E162" s="137" t="str">
        <f>'CBB Games'!Y161</f>
        <v/>
      </c>
      <c r="F162" s="13" t="str">
        <f>'CBB Games'!Z161</f>
        <v/>
      </c>
      <c r="G162" s="13" t="str">
        <f>'CBB Games'!AA161</f>
        <v/>
      </c>
      <c r="H162" s="13" t="str">
        <f>'CBB Games'!AB161</f>
        <v/>
      </c>
    </row>
    <row r="163" spans="2:8" hidden="1">
      <c r="B163" s="13" t="str">
        <f>'CBB Games'!V162</f>
        <v/>
      </c>
      <c r="C163" s="13" t="str">
        <f>'CBB Games'!W162</f>
        <v/>
      </c>
      <c r="D163" s="135" t="str">
        <f>'CBB Games'!X162</f>
        <v/>
      </c>
      <c r="E163" s="137" t="str">
        <f>'CBB Games'!Y162</f>
        <v/>
      </c>
      <c r="F163" s="13" t="str">
        <f>'CBB Games'!Z162</f>
        <v/>
      </c>
      <c r="G163" s="13" t="str">
        <f>'CBB Games'!AA162</f>
        <v/>
      </c>
      <c r="H163" s="13" t="str">
        <f>'CBB Games'!AB162</f>
        <v/>
      </c>
    </row>
    <row r="164" spans="2:8" hidden="1">
      <c r="B164" s="13" t="str">
        <f>'CBB Games'!V163</f>
        <v/>
      </c>
      <c r="C164" s="13" t="str">
        <f>'CBB Games'!W163</f>
        <v/>
      </c>
      <c r="D164" s="135" t="str">
        <f>'CBB Games'!X163</f>
        <v/>
      </c>
      <c r="E164" s="137" t="str">
        <f>'CBB Games'!Y163</f>
        <v/>
      </c>
      <c r="F164" s="13" t="str">
        <f>'CBB Games'!Z163</f>
        <v/>
      </c>
      <c r="G164" s="13" t="str">
        <f>'CBB Games'!AA163</f>
        <v/>
      </c>
      <c r="H164" s="13" t="str">
        <f>'CBB Games'!AB163</f>
        <v/>
      </c>
    </row>
    <row r="165" spans="2:8" hidden="1">
      <c r="B165" s="13" t="str">
        <f>'CBB Games'!V164</f>
        <v/>
      </c>
      <c r="C165" s="13" t="str">
        <f>'CBB Games'!W164</f>
        <v/>
      </c>
      <c r="D165" s="135" t="str">
        <f>'CBB Games'!X164</f>
        <v/>
      </c>
      <c r="E165" s="137" t="str">
        <f>'CBB Games'!Y164</f>
        <v/>
      </c>
      <c r="F165" s="13" t="str">
        <f>'CBB Games'!Z164</f>
        <v/>
      </c>
      <c r="G165" s="13" t="str">
        <f>'CBB Games'!AA164</f>
        <v/>
      </c>
      <c r="H165" s="13" t="str">
        <f>'CBB Games'!AB164</f>
        <v/>
      </c>
    </row>
    <row r="166" spans="2:8" hidden="1">
      <c r="B166" s="13" t="str">
        <f>'CBB Games'!V165</f>
        <v/>
      </c>
      <c r="C166" s="13" t="str">
        <f>'CBB Games'!W165</f>
        <v/>
      </c>
      <c r="D166" s="135" t="str">
        <f>'CBB Games'!X165</f>
        <v/>
      </c>
      <c r="E166" s="137" t="str">
        <f>'CBB Games'!Y165</f>
        <v/>
      </c>
      <c r="F166" s="13" t="str">
        <f>'CBB Games'!Z165</f>
        <v/>
      </c>
      <c r="G166" s="13" t="str">
        <f>'CBB Games'!AA165</f>
        <v/>
      </c>
      <c r="H166" s="13" t="str">
        <f>'CBB Games'!AB165</f>
        <v/>
      </c>
    </row>
    <row r="167" spans="2:8" hidden="1">
      <c r="B167" s="13" t="str">
        <f>'CBB Games'!V166</f>
        <v/>
      </c>
      <c r="C167" s="13" t="str">
        <f>'CBB Games'!W166</f>
        <v/>
      </c>
      <c r="D167" s="135" t="str">
        <f>'CBB Games'!X166</f>
        <v/>
      </c>
      <c r="E167" s="137" t="str">
        <f>'CBB Games'!Y166</f>
        <v/>
      </c>
      <c r="F167" s="13" t="str">
        <f>'CBB Games'!Z166</f>
        <v/>
      </c>
      <c r="G167" s="13" t="str">
        <f>'CBB Games'!AA166</f>
        <v/>
      </c>
      <c r="H167" s="13" t="str">
        <f>'CBB Games'!AB166</f>
        <v/>
      </c>
    </row>
    <row r="168" spans="2:8" hidden="1">
      <c r="B168" s="13" t="str">
        <f>'CBB Games'!V167</f>
        <v/>
      </c>
      <c r="C168" s="13" t="str">
        <f>'CBB Games'!W167</f>
        <v/>
      </c>
      <c r="D168" s="135" t="str">
        <f>'CBB Games'!X167</f>
        <v/>
      </c>
      <c r="E168" s="137" t="str">
        <f>'CBB Games'!Y167</f>
        <v/>
      </c>
      <c r="F168" s="13" t="str">
        <f>'CBB Games'!Z167</f>
        <v/>
      </c>
      <c r="G168" s="13" t="str">
        <f>'CBB Games'!AA167</f>
        <v/>
      </c>
      <c r="H168" s="13" t="str">
        <f>'CBB Games'!AB167</f>
        <v/>
      </c>
    </row>
    <row r="169" spans="2:8" hidden="1">
      <c r="B169" s="13" t="str">
        <f>'CBB Games'!V168</f>
        <v/>
      </c>
      <c r="C169" s="13" t="str">
        <f>'CBB Games'!W168</f>
        <v/>
      </c>
      <c r="D169" s="135" t="str">
        <f>'CBB Games'!X168</f>
        <v/>
      </c>
      <c r="E169" s="137" t="str">
        <f>'CBB Games'!Y168</f>
        <v/>
      </c>
      <c r="F169" s="13" t="str">
        <f>'CBB Games'!Z168</f>
        <v/>
      </c>
      <c r="G169" s="13" t="str">
        <f>'CBB Games'!AA168</f>
        <v/>
      </c>
      <c r="H169" s="13" t="str">
        <f>'CBB Games'!AB168</f>
        <v/>
      </c>
    </row>
    <row r="170" spans="2:8" hidden="1">
      <c r="B170" s="13" t="str">
        <f>'CBB Games'!V169</f>
        <v/>
      </c>
      <c r="C170" s="13" t="str">
        <f>'CBB Games'!W169</f>
        <v/>
      </c>
      <c r="D170" s="135" t="str">
        <f>'CBB Games'!X169</f>
        <v/>
      </c>
      <c r="E170" s="137" t="str">
        <f>'CBB Games'!Y169</f>
        <v/>
      </c>
      <c r="F170" s="13" t="str">
        <f>'CBB Games'!Z169</f>
        <v/>
      </c>
      <c r="G170" s="13" t="str">
        <f>'CBB Games'!AA169</f>
        <v/>
      </c>
      <c r="H170" s="13" t="str">
        <f>'CBB Games'!AB169</f>
        <v/>
      </c>
    </row>
    <row r="171" spans="2:8" hidden="1">
      <c r="B171" s="13" t="str">
        <f>'CBB Games'!V170</f>
        <v/>
      </c>
      <c r="C171" s="13" t="str">
        <f>'CBB Games'!W170</f>
        <v/>
      </c>
      <c r="D171" s="135" t="str">
        <f>'CBB Games'!X170</f>
        <v/>
      </c>
      <c r="E171" s="137" t="str">
        <f>'CBB Games'!Y170</f>
        <v/>
      </c>
      <c r="F171" s="13" t="str">
        <f>'CBB Games'!Z170</f>
        <v/>
      </c>
      <c r="G171" s="13" t="str">
        <f>'CBB Games'!AA170</f>
        <v/>
      </c>
      <c r="H171" s="13" t="str">
        <f>'CBB Games'!AB170</f>
        <v/>
      </c>
    </row>
    <row r="172" spans="2:8" hidden="1">
      <c r="B172" s="13" t="str">
        <f>'CBB Games'!V171</f>
        <v/>
      </c>
      <c r="C172" s="13" t="str">
        <f>'CBB Games'!W171</f>
        <v/>
      </c>
      <c r="D172" s="135" t="str">
        <f>'CBB Games'!X171</f>
        <v/>
      </c>
      <c r="E172" s="137" t="str">
        <f>'CBB Games'!Y171</f>
        <v/>
      </c>
      <c r="F172" s="13" t="str">
        <f>'CBB Games'!Z171</f>
        <v/>
      </c>
      <c r="G172" s="13" t="str">
        <f>'CBB Games'!AA171</f>
        <v/>
      </c>
      <c r="H172" s="13" t="str">
        <f>'CBB Games'!AB171</f>
        <v/>
      </c>
    </row>
    <row r="173" spans="2:8" hidden="1">
      <c r="B173" s="13" t="str">
        <f>'CBB Games'!V172</f>
        <v/>
      </c>
      <c r="C173" s="13" t="str">
        <f>'CBB Games'!W172</f>
        <v/>
      </c>
      <c r="D173" s="135" t="str">
        <f>'CBB Games'!X172</f>
        <v/>
      </c>
      <c r="E173" s="137" t="str">
        <f>'CBB Games'!Y172</f>
        <v/>
      </c>
      <c r="F173" s="13" t="str">
        <f>'CBB Games'!Z172</f>
        <v/>
      </c>
      <c r="G173" s="13" t="str">
        <f>'CBB Games'!AA172</f>
        <v/>
      </c>
      <c r="H173" s="13" t="str">
        <f>'CBB Games'!AB172</f>
        <v/>
      </c>
    </row>
    <row r="174" spans="2:8" hidden="1">
      <c r="B174" s="13" t="str">
        <f>'CBB Games'!V173</f>
        <v/>
      </c>
      <c r="C174" s="13" t="str">
        <f>'CBB Games'!W173</f>
        <v/>
      </c>
      <c r="D174" s="135" t="str">
        <f>'CBB Games'!X173</f>
        <v/>
      </c>
      <c r="E174" s="137" t="str">
        <f>'CBB Games'!Y173</f>
        <v/>
      </c>
      <c r="F174" s="13" t="str">
        <f>'CBB Games'!Z173</f>
        <v/>
      </c>
      <c r="G174" s="13" t="str">
        <f>'CBB Games'!AA173</f>
        <v/>
      </c>
      <c r="H174" s="13" t="str">
        <f>'CBB Games'!AB173</f>
        <v/>
      </c>
    </row>
    <row r="175" spans="2:8" hidden="1">
      <c r="B175" s="13" t="str">
        <f>'CBB Games'!V174</f>
        <v/>
      </c>
      <c r="C175" s="13" t="str">
        <f>'CBB Games'!W174</f>
        <v/>
      </c>
      <c r="D175" s="135" t="str">
        <f>'CBB Games'!X174</f>
        <v/>
      </c>
      <c r="E175" s="137" t="str">
        <f>'CBB Games'!Y174</f>
        <v/>
      </c>
      <c r="F175" s="13" t="str">
        <f>'CBB Games'!Z174</f>
        <v/>
      </c>
      <c r="G175" s="13" t="str">
        <f>'CBB Games'!AA174</f>
        <v/>
      </c>
      <c r="H175" s="13" t="str">
        <f>'CBB Games'!AB174</f>
        <v/>
      </c>
    </row>
    <row r="176" spans="2:8" hidden="1">
      <c r="B176" s="13" t="str">
        <f>'CBB Games'!V175</f>
        <v/>
      </c>
      <c r="C176" s="13" t="str">
        <f>'CBB Games'!W175</f>
        <v/>
      </c>
      <c r="D176" s="135" t="str">
        <f>'CBB Games'!X175</f>
        <v/>
      </c>
      <c r="E176" s="137" t="str">
        <f>'CBB Games'!Y175</f>
        <v/>
      </c>
      <c r="F176" s="13" t="str">
        <f>'CBB Games'!Z175</f>
        <v/>
      </c>
      <c r="G176" s="13" t="str">
        <f>'CBB Games'!AA175</f>
        <v/>
      </c>
      <c r="H176" s="13" t="str">
        <f>'CBB Games'!AB175</f>
        <v/>
      </c>
    </row>
    <row r="177" spans="2:8" hidden="1">
      <c r="B177" s="13" t="str">
        <f>'CBB Games'!V176</f>
        <v/>
      </c>
      <c r="C177" s="13" t="str">
        <f>'CBB Games'!W176</f>
        <v/>
      </c>
      <c r="D177" s="135" t="str">
        <f>'CBB Games'!X176</f>
        <v/>
      </c>
      <c r="E177" s="137" t="str">
        <f>'CBB Games'!Y176</f>
        <v/>
      </c>
      <c r="F177" s="13" t="str">
        <f>'CBB Games'!Z176</f>
        <v/>
      </c>
      <c r="G177" s="13" t="str">
        <f>'CBB Games'!AA176</f>
        <v/>
      </c>
      <c r="H177" s="13" t="str">
        <f>'CBB Games'!AB176</f>
        <v/>
      </c>
    </row>
    <row r="178" spans="2:8" hidden="1">
      <c r="B178" s="13" t="str">
        <f>'CBB Games'!V177</f>
        <v/>
      </c>
      <c r="C178" s="13" t="str">
        <f>'CBB Games'!W177</f>
        <v/>
      </c>
      <c r="D178" s="135" t="str">
        <f>'CBB Games'!X177</f>
        <v/>
      </c>
      <c r="E178" s="137" t="str">
        <f>'CBB Games'!Y177</f>
        <v/>
      </c>
      <c r="F178" s="13" t="str">
        <f>'CBB Games'!Z177</f>
        <v/>
      </c>
      <c r="G178" s="13" t="str">
        <f>'CBB Games'!AA177</f>
        <v/>
      </c>
      <c r="H178" s="13" t="str">
        <f>'CBB Games'!AB177</f>
        <v/>
      </c>
    </row>
    <row r="179" spans="2:8" hidden="1">
      <c r="B179" s="13" t="str">
        <f>'CBB Games'!V178</f>
        <v/>
      </c>
      <c r="C179" s="13" t="str">
        <f>'CBB Games'!W178</f>
        <v/>
      </c>
      <c r="D179" s="135" t="str">
        <f>'CBB Games'!X178</f>
        <v/>
      </c>
      <c r="E179" s="137" t="str">
        <f>'CBB Games'!Y178</f>
        <v/>
      </c>
      <c r="F179" s="13" t="str">
        <f>'CBB Games'!Z178</f>
        <v/>
      </c>
      <c r="G179" s="13" t="str">
        <f>'CBB Games'!AA178</f>
        <v/>
      </c>
      <c r="H179" s="13" t="str">
        <f>'CBB Games'!AB178</f>
        <v/>
      </c>
    </row>
    <row r="180" spans="2:8" hidden="1">
      <c r="B180" s="13" t="str">
        <f>'CBB Games'!V179</f>
        <v/>
      </c>
      <c r="C180" s="13" t="str">
        <f>'CBB Games'!W179</f>
        <v/>
      </c>
      <c r="D180" s="135" t="str">
        <f>'CBB Games'!X179</f>
        <v/>
      </c>
      <c r="E180" s="137" t="str">
        <f>'CBB Games'!Y179</f>
        <v/>
      </c>
      <c r="F180" s="13" t="str">
        <f>'CBB Games'!Z179</f>
        <v/>
      </c>
      <c r="G180" s="13" t="str">
        <f>'CBB Games'!AA179</f>
        <v/>
      </c>
      <c r="H180" s="13" t="str">
        <f>'CBB Games'!AB179</f>
        <v/>
      </c>
    </row>
    <row r="181" spans="2:8" hidden="1">
      <c r="B181" s="13" t="str">
        <f>'CBB Games'!V180</f>
        <v/>
      </c>
      <c r="C181" s="13" t="str">
        <f>'CBB Games'!W180</f>
        <v/>
      </c>
      <c r="D181" s="135" t="str">
        <f>'CBB Games'!X180</f>
        <v/>
      </c>
      <c r="E181" s="137" t="str">
        <f>'CBB Games'!Y180</f>
        <v/>
      </c>
      <c r="F181" s="13" t="str">
        <f>'CBB Games'!Z180</f>
        <v/>
      </c>
      <c r="G181" s="13" t="str">
        <f>'CBB Games'!AA180</f>
        <v/>
      </c>
      <c r="H181" s="13" t="str">
        <f>'CBB Games'!AB180</f>
        <v/>
      </c>
    </row>
    <row r="182" spans="2:8" hidden="1">
      <c r="B182" s="13" t="str">
        <f>'CBB Games'!V181</f>
        <v/>
      </c>
      <c r="C182" s="13" t="str">
        <f>'CBB Games'!W181</f>
        <v/>
      </c>
      <c r="D182" s="135" t="str">
        <f>'CBB Games'!X181</f>
        <v/>
      </c>
      <c r="E182" s="137" t="str">
        <f>'CBB Games'!Y181</f>
        <v/>
      </c>
      <c r="F182" s="13" t="str">
        <f>'CBB Games'!Z181</f>
        <v/>
      </c>
      <c r="G182" s="13" t="str">
        <f>'CBB Games'!AA181</f>
        <v/>
      </c>
      <c r="H182" s="13" t="str">
        <f>'CBB Games'!AB181</f>
        <v/>
      </c>
    </row>
    <row r="183" spans="2:8" hidden="1">
      <c r="B183" s="13" t="str">
        <f>'CBB Games'!V182</f>
        <v/>
      </c>
      <c r="C183" s="13" t="str">
        <f>'CBB Games'!W182</f>
        <v/>
      </c>
      <c r="D183" s="135" t="str">
        <f>'CBB Games'!X182</f>
        <v/>
      </c>
      <c r="E183" s="137" t="str">
        <f>'CBB Games'!Y182</f>
        <v/>
      </c>
      <c r="F183" s="13" t="str">
        <f>'CBB Games'!Z182</f>
        <v/>
      </c>
      <c r="G183" s="13" t="str">
        <f>'CBB Games'!AA182</f>
        <v/>
      </c>
      <c r="H183" s="13" t="str">
        <f>'CBB Games'!AB182</f>
        <v/>
      </c>
    </row>
    <row r="184" spans="2:8" hidden="1">
      <c r="B184" s="13" t="str">
        <f>'CBB Games'!V183</f>
        <v/>
      </c>
      <c r="C184" s="13" t="str">
        <f>'CBB Games'!W183</f>
        <v/>
      </c>
      <c r="D184" s="135" t="str">
        <f>'CBB Games'!X183</f>
        <v/>
      </c>
      <c r="E184" s="137" t="str">
        <f>'CBB Games'!Y183</f>
        <v/>
      </c>
      <c r="F184" s="13" t="str">
        <f>'CBB Games'!Z183</f>
        <v/>
      </c>
      <c r="G184" s="13" t="str">
        <f>'CBB Games'!AA183</f>
        <v/>
      </c>
      <c r="H184" s="13" t="str">
        <f>'CBB Games'!AB183</f>
        <v/>
      </c>
    </row>
    <row r="185" spans="2:8" hidden="1">
      <c r="B185" s="13" t="str">
        <f>'CBB Games'!V184</f>
        <v/>
      </c>
      <c r="C185" s="13" t="str">
        <f>'CBB Games'!W184</f>
        <v/>
      </c>
      <c r="D185" s="135" t="str">
        <f>'CBB Games'!X184</f>
        <v/>
      </c>
      <c r="E185" s="137" t="str">
        <f>'CBB Games'!Y184</f>
        <v/>
      </c>
      <c r="F185" s="13" t="str">
        <f>'CBB Games'!Z184</f>
        <v/>
      </c>
      <c r="G185" s="13" t="str">
        <f>'CBB Games'!AA184</f>
        <v/>
      </c>
      <c r="H185" s="13" t="str">
        <f>'CBB Games'!AB184</f>
        <v/>
      </c>
    </row>
    <row r="186" spans="2:8" hidden="1">
      <c r="B186" s="13" t="str">
        <f>'CBB Games'!V185</f>
        <v/>
      </c>
      <c r="C186" s="13" t="str">
        <f>'CBB Games'!W185</f>
        <v/>
      </c>
      <c r="D186" s="135" t="str">
        <f>'CBB Games'!X185</f>
        <v/>
      </c>
      <c r="E186" s="137" t="str">
        <f>'CBB Games'!Y185</f>
        <v/>
      </c>
      <c r="F186" s="13" t="str">
        <f>'CBB Games'!Z185</f>
        <v/>
      </c>
      <c r="G186" s="13" t="str">
        <f>'CBB Games'!AA185</f>
        <v/>
      </c>
      <c r="H186" s="13" t="str">
        <f>'CBB Games'!AB185</f>
        <v/>
      </c>
    </row>
    <row r="187" spans="2:8" hidden="1">
      <c r="B187" s="13" t="str">
        <f>'CBB Games'!V186</f>
        <v/>
      </c>
      <c r="C187" s="13" t="str">
        <f>'CBB Games'!W186</f>
        <v/>
      </c>
      <c r="D187" s="135" t="str">
        <f>'CBB Games'!X186</f>
        <v/>
      </c>
      <c r="E187" s="137" t="str">
        <f>'CBB Games'!Y186</f>
        <v/>
      </c>
      <c r="F187" s="13" t="str">
        <f>'CBB Games'!Z186</f>
        <v/>
      </c>
      <c r="G187" s="13" t="str">
        <f>'CBB Games'!AA186</f>
        <v/>
      </c>
      <c r="H187" s="13" t="str">
        <f>'CBB Games'!AB186</f>
        <v/>
      </c>
    </row>
    <row r="188" spans="2:8" hidden="1">
      <c r="B188" s="13" t="str">
        <f>'CBB Games'!V187</f>
        <v/>
      </c>
      <c r="C188" s="13" t="str">
        <f>'CBB Games'!W187</f>
        <v/>
      </c>
      <c r="D188" s="135" t="str">
        <f>'CBB Games'!X187</f>
        <v/>
      </c>
      <c r="E188" s="137" t="str">
        <f>'CBB Games'!Y187</f>
        <v/>
      </c>
      <c r="F188" s="13" t="str">
        <f>'CBB Games'!Z187</f>
        <v/>
      </c>
      <c r="G188" s="13" t="str">
        <f>'CBB Games'!AA187</f>
        <v/>
      </c>
      <c r="H188" s="13" t="str">
        <f>'CBB Games'!AB187</f>
        <v/>
      </c>
    </row>
    <row r="189" spans="2:8" hidden="1">
      <c r="B189" s="13" t="str">
        <f>'CBB Games'!V188</f>
        <v/>
      </c>
      <c r="C189" s="13" t="str">
        <f>'CBB Games'!W188</f>
        <v/>
      </c>
      <c r="D189" s="135" t="str">
        <f>'CBB Games'!X188</f>
        <v/>
      </c>
      <c r="E189" s="137" t="str">
        <f>'CBB Games'!Y188</f>
        <v/>
      </c>
      <c r="F189" s="13" t="str">
        <f>'CBB Games'!Z188</f>
        <v/>
      </c>
      <c r="G189" s="13" t="str">
        <f>'CBB Games'!AA188</f>
        <v/>
      </c>
      <c r="H189" s="13" t="str">
        <f>'CBB Games'!AB188</f>
        <v/>
      </c>
    </row>
    <row r="190" spans="2:8" hidden="1">
      <c r="B190" s="13" t="str">
        <f>'CBB Games'!V189</f>
        <v/>
      </c>
      <c r="C190" s="13" t="str">
        <f>'CBB Games'!W189</f>
        <v/>
      </c>
      <c r="D190" s="135" t="str">
        <f>'CBB Games'!X189</f>
        <v/>
      </c>
      <c r="E190" s="137" t="str">
        <f>'CBB Games'!Y189</f>
        <v/>
      </c>
      <c r="F190" s="13" t="str">
        <f>'CBB Games'!Z189</f>
        <v/>
      </c>
      <c r="G190" s="13" t="str">
        <f>'CBB Games'!AA189</f>
        <v/>
      </c>
      <c r="H190" s="13" t="str">
        <f>'CBB Games'!AB189</f>
        <v/>
      </c>
    </row>
    <row r="191" spans="2:8" hidden="1">
      <c r="B191" s="13" t="str">
        <f>'CBB Games'!V190</f>
        <v/>
      </c>
      <c r="C191" s="13" t="str">
        <f>'CBB Games'!W190</f>
        <v/>
      </c>
      <c r="D191" s="135" t="str">
        <f>'CBB Games'!X190</f>
        <v/>
      </c>
      <c r="E191" s="137" t="str">
        <f>'CBB Games'!Y190</f>
        <v/>
      </c>
      <c r="F191" s="13" t="str">
        <f>'CBB Games'!Z190</f>
        <v/>
      </c>
      <c r="G191" s="13" t="str">
        <f>'CBB Games'!AA190</f>
        <v/>
      </c>
      <c r="H191" s="13" t="str">
        <f>'CBB Games'!AB190</f>
        <v/>
      </c>
    </row>
    <row r="192" spans="2:8" hidden="1">
      <c r="B192" s="13" t="str">
        <f>'CBB Games'!V191</f>
        <v/>
      </c>
      <c r="C192" s="13" t="str">
        <f>'CBB Games'!W191</f>
        <v/>
      </c>
      <c r="D192" s="135" t="str">
        <f>'CBB Games'!X191</f>
        <v/>
      </c>
      <c r="E192" s="137" t="str">
        <f>'CBB Games'!Y191</f>
        <v/>
      </c>
      <c r="F192" s="13" t="str">
        <f>'CBB Games'!Z191</f>
        <v/>
      </c>
      <c r="G192" s="13" t="str">
        <f>'CBB Games'!AA191</f>
        <v/>
      </c>
      <c r="H192" s="13" t="str">
        <f>'CBB Games'!AB191</f>
        <v/>
      </c>
    </row>
    <row r="193" spans="2:8" hidden="1">
      <c r="B193" s="13" t="str">
        <f>'CBB Games'!V192</f>
        <v/>
      </c>
      <c r="C193" s="13" t="str">
        <f>'CBB Games'!W192</f>
        <v/>
      </c>
      <c r="D193" s="135" t="str">
        <f>'CBB Games'!X192</f>
        <v/>
      </c>
      <c r="E193" s="137" t="str">
        <f>'CBB Games'!Y192</f>
        <v/>
      </c>
      <c r="F193" s="13" t="str">
        <f>'CBB Games'!Z192</f>
        <v/>
      </c>
      <c r="G193" s="13" t="str">
        <f>'CBB Games'!AA192</f>
        <v/>
      </c>
      <c r="H193" s="13" t="str">
        <f>'CBB Games'!AB192</f>
        <v/>
      </c>
    </row>
    <row r="194" spans="2:8" hidden="1">
      <c r="B194" s="13" t="str">
        <f>'CBB Games'!V193</f>
        <v/>
      </c>
      <c r="C194" s="13" t="str">
        <f>'CBB Games'!W193</f>
        <v/>
      </c>
      <c r="D194" s="135" t="str">
        <f>'CBB Games'!X193</f>
        <v/>
      </c>
      <c r="E194" s="137" t="str">
        <f>'CBB Games'!Y193</f>
        <v/>
      </c>
      <c r="F194" s="13" t="str">
        <f>'CBB Games'!Z193</f>
        <v/>
      </c>
      <c r="G194" s="13" t="str">
        <f>'CBB Games'!AA193</f>
        <v/>
      </c>
      <c r="H194" s="13" t="str">
        <f>'CBB Games'!AB193</f>
        <v/>
      </c>
    </row>
    <row r="195" spans="2:8" hidden="1">
      <c r="B195" s="13" t="str">
        <f>'CBB Games'!V194</f>
        <v/>
      </c>
      <c r="C195" s="13" t="str">
        <f>'CBB Games'!W194</f>
        <v/>
      </c>
      <c r="D195" s="135" t="str">
        <f>'CBB Games'!X194</f>
        <v/>
      </c>
      <c r="E195" s="137" t="str">
        <f>'CBB Games'!Y194</f>
        <v/>
      </c>
      <c r="F195" s="13" t="str">
        <f>'CBB Games'!Z194</f>
        <v/>
      </c>
      <c r="G195" s="13" t="str">
        <f>'CBB Games'!AA194</f>
        <v/>
      </c>
      <c r="H195" s="13" t="str">
        <f>'CBB Games'!AB194</f>
        <v/>
      </c>
    </row>
    <row r="196" spans="2:8" hidden="1">
      <c r="B196" s="13" t="str">
        <f>'CBB Games'!V195</f>
        <v/>
      </c>
      <c r="C196" s="13" t="str">
        <f>'CBB Games'!W195</f>
        <v/>
      </c>
      <c r="D196" s="135" t="str">
        <f>'CBB Games'!X195</f>
        <v/>
      </c>
      <c r="E196" s="137" t="str">
        <f>'CBB Games'!Y195</f>
        <v/>
      </c>
      <c r="F196" s="13" t="str">
        <f>'CBB Games'!Z195</f>
        <v/>
      </c>
      <c r="G196" s="13" t="str">
        <f>'CBB Games'!AA195</f>
        <v/>
      </c>
      <c r="H196" s="13" t="str">
        <f>'CBB Games'!AB195</f>
        <v/>
      </c>
    </row>
    <row r="197" spans="2:8" hidden="1">
      <c r="B197" s="13" t="str">
        <f>'CBB Games'!V196</f>
        <v/>
      </c>
      <c r="C197" s="13" t="str">
        <f>'CBB Games'!W196</f>
        <v/>
      </c>
      <c r="D197" s="135" t="str">
        <f>'CBB Games'!X196</f>
        <v/>
      </c>
      <c r="E197" s="137" t="str">
        <f>'CBB Games'!Y196</f>
        <v/>
      </c>
      <c r="F197" s="13" t="str">
        <f>'CBB Games'!Z196</f>
        <v/>
      </c>
      <c r="G197" s="13" t="str">
        <f>'CBB Games'!AA196</f>
        <v/>
      </c>
      <c r="H197" s="13" t="str">
        <f>'CBB Games'!AB196</f>
        <v/>
      </c>
    </row>
    <row r="198" spans="2:8" hidden="1">
      <c r="B198" s="13" t="str">
        <f>'CBB Games'!V197</f>
        <v/>
      </c>
      <c r="C198" s="13" t="str">
        <f>'CBB Games'!W197</f>
        <v/>
      </c>
      <c r="D198" s="135" t="str">
        <f>'CBB Games'!X197</f>
        <v/>
      </c>
      <c r="E198" s="137" t="str">
        <f>'CBB Games'!Y197</f>
        <v/>
      </c>
      <c r="F198" s="13" t="str">
        <f>'CBB Games'!Z197</f>
        <v/>
      </c>
      <c r="G198" s="13" t="str">
        <f>'CBB Games'!AA197</f>
        <v/>
      </c>
      <c r="H198" s="13" t="str">
        <f>'CBB Games'!AB197</f>
        <v/>
      </c>
    </row>
    <row r="199" spans="2:8" hidden="1">
      <c r="B199" s="13" t="str">
        <f>'CBB Games'!V198</f>
        <v/>
      </c>
      <c r="C199" s="13" t="str">
        <f>'CBB Games'!W198</f>
        <v/>
      </c>
      <c r="D199" s="135" t="str">
        <f>'CBB Games'!X198</f>
        <v/>
      </c>
      <c r="E199" s="137" t="str">
        <f>'CBB Games'!Y198</f>
        <v/>
      </c>
      <c r="F199" s="13" t="str">
        <f>'CBB Games'!Z198</f>
        <v/>
      </c>
      <c r="G199" s="13" t="str">
        <f>'CBB Games'!AA198</f>
        <v/>
      </c>
      <c r="H199" s="13" t="str">
        <f>'CBB Games'!AB198</f>
        <v/>
      </c>
    </row>
    <row r="200" spans="2:8" hidden="1">
      <c r="B200" s="13" t="str">
        <f>'CBB Games'!V199</f>
        <v/>
      </c>
      <c r="C200" s="13" t="str">
        <f>'CBB Games'!W199</f>
        <v/>
      </c>
      <c r="D200" s="135" t="str">
        <f>'CBB Games'!X199</f>
        <v/>
      </c>
      <c r="E200" s="137" t="str">
        <f>'CBB Games'!Y199</f>
        <v/>
      </c>
      <c r="F200" s="13" t="str">
        <f>'CBB Games'!Z199</f>
        <v/>
      </c>
      <c r="G200" s="13" t="str">
        <f>'CBB Games'!AA199</f>
        <v/>
      </c>
      <c r="H200" s="13" t="str">
        <f>'CBB Games'!AB199</f>
        <v/>
      </c>
    </row>
  </sheetData>
  <pageMargins left="0.7" right="0.7" top="0.75" bottom="0.75" header="0.3" footer="0.3"/>
  <ignoredErrors>
    <ignoredError sqref="B123:H173 B80:H113 B78:H79 B114:H121 B122:H122 B77:H77" calculatedColumn="1"/>
  </ignoredErrors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193E-9EA9-4405-978F-E7D2A5FDE9C9}">
  <dimension ref="B2:M200"/>
  <sheetViews>
    <sheetView workbookViewId="0">
      <selection activeCell="K42" sqref="K42"/>
    </sheetView>
  </sheetViews>
  <sheetFormatPr defaultRowHeight="15"/>
  <cols>
    <col min="2" max="3" width="10" style="13" customWidth="1"/>
    <col min="4" max="4" width="10" style="135" customWidth="1"/>
    <col min="5" max="5" width="6.140625" style="135" customWidth="1"/>
    <col min="6" max="6" width="27.85546875" style="137" bestFit="1" customWidth="1"/>
    <col min="7" max="8" width="9.140625" style="13"/>
    <col min="9" max="10" width="14.28515625" style="13" bestFit="1" customWidth="1"/>
    <col min="11" max="13" width="11.42578125" style="13" customWidth="1"/>
  </cols>
  <sheetData>
    <row r="2" spans="2:13">
      <c r="B2" s="13" t="s">
        <v>1244</v>
      </c>
      <c r="C2" s="13" t="s">
        <v>1344</v>
      </c>
      <c r="D2" s="135" t="s">
        <v>1345</v>
      </c>
      <c r="E2" s="135" t="s">
        <v>1362</v>
      </c>
      <c r="F2" s="137" t="s">
        <v>1346</v>
      </c>
      <c r="G2" s="13" t="s">
        <v>1347</v>
      </c>
      <c r="H2" s="13" t="s">
        <v>1348</v>
      </c>
      <c r="I2" s="13" t="s">
        <v>1334</v>
      </c>
      <c r="J2" s="13" t="s">
        <v>1352</v>
      </c>
      <c r="K2" s="13" t="s">
        <v>1349</v>
      </c>
      <c r="L2" s="13" t="s">
        <v>1350</v>
      </c>
      <c r="M2" s="13" t="s">
        <v>1351</v>
      </c>
    </row>
    <row r="3" spans="2:13">
      <c r="B3" s="13" t="str">
        <f>'CBB Games'!AD3</f>
        <v>Y</v>
      </c>
      <c r="C3" s="13" t="str">
        <f>'CBB Games'!AE3</f>
        <v>BI</v>
      </c>
      <c r="D3" s="135" t="str">
        <f>'CBB Games'!AF3</f>
        <v>Time</v>
      </c>
      <c r="F3" s="137" t="str">
        <f>'CBB Games'!AG3</f>
        <v>Game</v>
      </c>
      <c r="G3" s="13" t="str">
        <f>'CBB Games'!AH3</f>
        <v>College BK</v>
      </c>
      <c r="H3" s="13" t="str">
        <f>'CBB Games'!AI3</f>
        <v>Team Codes</v>
      </c>
      <c r="I3" s="13" t="str">
        <f>'CBB Games'!AK3</f>
        <v>Markets</v>
      </c>
      <c r="J3" s="13" t="str">
        <f>'CBB Games'!AL3</f>
        <v>Do Not MAP</v>
      </c>
      <c r="K3" s="13" t="str">
        <f>'CBB Games'!AM3</f>
        <v>NJ Location</v>
      </c>
      <c r="L3" s="13" t="str">
        <f>'CBB Games'!AN3</f>
        <v>NJ Team 1</v>
      </c>
      <c r="M3" s="13" t="str">
        <f>'CBB Games'!AO3</f>
        <v>NJ Team 2</v>
      </c>
    </row>
    <row r="4" spans="2:13" hidden="1">
      <c r="B4" s="13" t="str">
        <f>'CBB Games'!AD4</f>
        <v/>
      </c>
      <c r="C4" s="13" t="str">
        <f>'CBB Games'!AE4</f>
        <v/>
      </c>
      <c r="D4" s="135" t="str">
        <f>'CBB Games'!AF4</f>
        <v/>
      </c>
      <c r="F4" s="137" t="str">
        <f>'CBB Games'!AG4</f>
        <v/>
      </c>
      <c r="G4" s="13" t="str">
        <f>'CBB Games'!AH4</f>
        <v/>
      </c>
      <c r="H4" s="13" t="str">
        <f>'CBB Games'!AI4</f>
        <v/>
      </c>
      <c r="I4" s="13" t="str">
        <f>'CBB Games'!AK4</f>
        <v/>
      </c>
      <c r="J4" s="13" t="str">
        <f>'CBB Games'!AL4</f>
        <v/>
      </c>
      <c r="K4" s="13" t="str">
        <f>'CBB Games'!AM4</f>
        <v/>
      </c>
      <c r="L4" s="13" t="str">
        <f>'CBB Games'!AN4</f>
        <v/>
      </c>
      <c r="M4" s="13" t="str">
        <f>'CBB Games'!AO4</f>
        <v/>
      </c>
    </row>
    <row r="5" spans="2:13" hidden="1">
      <c r="B5" s="13" t="str">
        <f>'CBB Games'!AD5</f>
        <v/>
      </c>
      <c r="C5" s="13" t="str">
        <f>'CBB Games'!AE5</f>
        <v/>
      </c>
      <c r="D5" s="135" t="str">
        <f>'CBB Games'!AF5</f>
        <v/>
      </c>
      <c r="F5" s="137" t="str">
        <f>'CBB Games'!AG5</f>
        <v/>
      </c>
      <c r="G5" s="13" t="str">
        <f>'CBB Games'!AH5</f>
        <v/>
      </c>
      <c r="H5" s="13" t="str">
        <f>'CBB Games'!AI5</f>
        <v/>
      </c>
      <c r="I5" s="13" t="str">
        <f>'CBB Games'!AK5</f>
        <v/>
      </c>
      <c r="J5" s="13" t="str">
        <f>'CBB Games'!AL5</f>
        <v/>
      </c>
      <c r="K5" s="13" t="str">
        <f>'CBB Games'!AM5</f>
        <v/>
      </c>
      <c r="L5" s="13" t="str">
        <f>'CBB Games'!AN5</f>
        <v/>
      </c>
      <c r="M5" s="13" t="str">
        <f>'CBB Games'!AO5</f>
        <v/>
      </c>
    </row>
    <row r="6" spans="2:13">
      <c r="B6" s="13" t="str">
        <f>'CBB Games'!AD6</f>
        <v>InPlay</v>
      </c>
      <c r="C6" s="13">
        <f>'CBB Games'!AE6</f>
        <v>727</v>
      </c>
      <c r="D6" s="135">
        <f>'CBB Games'!AF6</f>
        <v>0.3125</v>
      </c>
      <c r="F6" s="137" t="str">
        <f>'CBB Games'!AG6</f>
        <v>Temple v Elon</v>
      </c>
      <c r="G6" s="13" t="str">
        <f>'CBB Games'!AH6</f>
        <v>College BK</v>
      </c>
      <c r="H6" s="13" t="str">
        <f>'CBB Games'!AI6</f>
        <v>429 v 113</v>
      </c>
      <c r="I6" s="13" t="str">
        <f>'CBB Games'!AK6</f>
        <v>Primary</v>
      </c>
      <c r="J6" s="13" t="str">
        <f>'CBB Games'!AL6</f>
        <v/>
      </c>
      <c r="K6" s="13" t="str">
        <f>'CBB Games'!AM6</f>
        <v/>
      </c>
      <c r="L6" s="13" t="str">
        <f>'CBB Games'!AN6</f>
        <v/>
      </c>
      <c r="M6" s="13" t="str">
        <f>'CBB Games'!AO6</f>
        <v/>
      </c>
    </row>
    <row r="7" spans="2:13">
      <c r="B7" s="13" t="str">
        <f>'CBB Games'!AD7</f>
        <v>InPlay</v>
      </c>
      <c r="C7" s="13">
        <f>'CBB Games'!AE7</f>
        <v>701</v>
      </c>
      <c r="D7" s="135">
        <f>'CBB Games'!AF7</f>
        <v>0.375</v>
      </c>
      <c r="F7" s="137" t="str">
        <f>'CBB Games'!AG7</f>
        <v>Wisconsin Green Bay v Weber State</v>
      </c>
      <c r="G7" s="13" t="str">
        <f>'CBB Games'!AH7</f>
        <v>College BK</v>
      </c>
      <c r="H7" s="13" t="str">
        <f>'CBB Games'!AI7</f>
        <v>502 v 498</v>
      </c>
      <c r="I7" s="13" t="str">
        <f>'CBB Games'!AK7</f>
        <v>Primary</v>
      </c>
      <c r="J7" s="13" t="str">
        <f>'CBB Games'!AL7</f>
        <v/>
      </c>
      <c r="K7" s="13" t="str">
        <f>'CBB Games'!AM7</f>
        <v/>
      </c>
      <c r="L7" s="13" t="str">
        <f>'CBB Games'!AN7</f>
        <v/>
      </c>
      <c r="M7" s="13" t="str">
        <f>'CBB Games'!AO7</f>
        <v/>
      </c>
    </row>
    <row r="8" spans="2:13" hidden="1">
      <c r="B8" s="13" t="str">
        <f>'CBB Games'!AD8</f>
        <v/>
      </c>
      <c r="C8" s="13" t="str">
        <f>'CBB Games'!AE8</f>
        <v/>
      </c>
      <c r="D8" s="135" t="str">
        <f>'CBB Games'!AF8</f>
        <v/>
      </c>
      <c r="F8" s="137" t="str">
        <f>'CBB Games'!AG8</f>
        <v/>
      </c>
      <c r="G8" s="13" t="str">
        <f>'CBB Games'!AH8</f>
        <v/>
      </c>
      <c r="H8" s="13" t="str">
        <f>'CBB Games'!AI8</f>
        <v/>
      </c>
      <c r="I8" s="13" t="str">
        <f>'CBB Games'!AK8</f>
        <v/>
      </c>
      <c r="J8" s="13" t="str">
        <f>'CBB Games'!AL8</f>
        <v/>
      </c>
      <c r="K8" s="13" t="str">
        <f>'CBB Games'!AM8</f>
        <v/>
      </c>
      <c r="L8" s="13" t="str">
        <f>'CBB Games'!AN8</f>
        <v/>
      </c>
      <c r="M8" s="13" t="str">
        <f>'CBB Games'!AO8</f>
        <v/>
      </c>
    </row>
    <row r="9" spans="2:13" hidden="1">
      <c r="B9" s="13" t="str">
        <f>'CBB Games'!AD9</f>
        <v/>
      </c>
      <c r="C9" s="13" t="str">
        <f>'CBB Games'!AE9</f>
        <v/>
      </c>
      <c r="D9" s="135" t="str">
        <f>'CBB Games'!AF9</f>
        <v/>
      </c>
      <c r="F9" s="137" t="str">
        <f>'CBB Games'!AG9</f>
        <v/>
      </c>
      <c r="G9" s="13" t="str">
        <f>'CBB Games'!AH9</f>
        <v/>
      </c>
      <c r="H9" s="13" t="str">
        <f>'CBB Games'!AI9</f>
        <v/>
      </c>
      <c r="I9" s="13" t="str">
        <f>'CBB Games'!AK9</f>
        <v/>
      </c>
      <c r="J9" s="13" t="str">
        <f>'CBB Games'!AL9</f>
        <v/>
      </c>
      <c r="K9" s="13" t="str">
        <f>'CBB Games'!AM9</f>
        <v/>
      </c>
      <c r="L9" s="13" t="str">
        <f>'CBB Games'!AN9</f>
        <v/>
      </c>
      <c r="M9" s="13" t="str">
        <f>'CBB Games'!AO9</f>
        <v/>
      </c>
    </row>
    <row r="10" spans="2:13">
      <c r="B10" s="13" t="str">
        <f>'CBB Games'!AD10</f>
        <v>InPlay</v>
      </c>
      <c r="C10" s="13">
        <f>'CBB Games'!AE10</f>
        <v>735</v>
      </c>
      <c r="D10" s="135">
        <f>'CBB Games'!AF10</f>
        <v>0.375</v>
      </c>
      <c r="F10" s="137" t="str">
        <f>'CBB Games'!AG10</f>
        <v>Northern Illinois v Boston University</v>
      </c>
      <c r="G10" s="13" t="str">
        <f>'CBB Games'!AH10</f>
        <v>College BK</v>
      </c>
      <c r="H10" s="13" t="str">
        <f>'CBB Games'!AI10</f>
        <v>313 v 32</v>
      </c>
      <c r="I10" s="13" t="str">
        <f>'CBB Games'!AK10</f>
        <v>Primary</v>
      </c>
      <c r="J10" s="13" t="str">
        <f>'CBB Games'!AL10</f>
        <v/>
      </c>
      <c r="K10" s="13" t="str">
        <f>'CBB Games'!AM10</f>
        <v/>
      </c>
      <c r="L10" s="13" t="str">
        <f>'CBB Games'!AN10</f>
        <v/>
      </c>
      <c r="M10" s="13" t="str">
        <f>'CBB Games'!AO10</f>
        <v/>
      </c>
    </row>
    <row r="11" spans="2:13" hidden="1">
      <c r="B11" s="13" t="str">
        <f>'CBB Games'!AD11</f>
        <v/>
      </c>
      <c r="C11" s="13" t="str">
        <f>'CBB Games'!AE11</f>
        <v/>
      </c>
      <c r="D11" s="135" t="str">
        <f>'CBB Games'!AF11</f>
        <v/>
      </c>
      <c r="F11" s="137" t="str">
        <f>'CBB Games'!AG11</f>
        <v/>
      </c>
      <c r="G11" s="13" t="str">
        <f>'CBB Games'!AH11</f>
        <v/>
      </c>
      <c r="H11" s="13" t="str">
        <f>'CBB Games'!AI11</f>
        <v/>
      </c>
      <c r="I11" s="13" t="str">
        <f>'CBB Games'!AK11</f>
        <v/>
      </c>
      <c r="J11" s="13" t="str">
        <f>'CBB Games'!AL11</f>
        <v/>
      </c>
      <c r="K11" s="13" t="str">
        <f>'CBB Games'!AM11</f>
        <v/>
      </c>
      <c r="L11" s="13" t="str">
        <f>'CBB Games'!AN11</f>
        <v/>
      </c>
      <c r="M11" s="13" t="str">
        <f>'CBB Games'!AO11</f>
        <v/>
      </c>
    </row>
    <row r="12" spans="2:13" hidden="1">
      <c r="B12" s="13" t="str">
        <f>'CBB Games'!AD12</f>
        <v/>
      </c>
      <c r="C12" s="13" t="str">
        <f>'CBB Games'!AE12</f>
        <v/>
      </c>
      <c r="D12" s="135" t="str">
        <f>'CBB Games'!AF12</f>
        <v/>
      </c>
      <c r="F12" s="137" t="str">
        <f>'CBB Games'!AG12</f>
        <v/>
      </c>
      <c r="G12" s="13" t="str">
        <f>'CBB Games'!AH12</f>
        <v/>
      </c>
      <c r="H12" s="13" t="str">
        <f>'CBB Games'!AI12</f>
        <v/>
      </c>
      <c r="I12" s="13" t="str">
        <f>'CBB Games'!AK12</f>
        <v/>
      </c>
      <c r="J12" s="13" t="str">
        <f>'CBB Games'!AL12</f>
        <v/>
      </c>
      <c r="K12" s="13" t="str">
        <f>'CBB Games'!AM12</f>
        <v/>
      </c>
      <c r="L12" s="13" t="str">
        <f>'CBB Games'!AN12</f>
        <v/>
      </c>
      <c r="M12" s="13" t="str">
        <f>'CBB Games'!AO12</f>
        <v/>
      </c>
    </row>
    <row r="13" spans="2:13">
      <c r="B13" s="13" t="str">
        <f>'CBB Games'!AD13</f>
        <v>InPlay</v>
      </c>
      <c r="C13" s="13">
        <f>'CBB Games'!AE13</f>
        <v>729</v>
      </c>
      <c r="D13" s="135">
        <f>'CBB Games'!AF13</f>
        <v>0.41666666666666669</v>
      </c>
      <c r="F13" s="137" t="str">
        <f>'CBB Games'!AG13</f>
        <v>Boise State v Ole Miss</v>
      </c>
      <c r="G13" s="13" t="str">
        <f>'CBB Games'!AH13</f>
        <v>College BK</v>
      </c>
      <c r="H13" s="13" t="str">
        <f>'CBB Games'!AI13</f>
        <v>30 v 269</v>
      </c>
      <c r="I13" s="13" t="str">
        <f>'CBB Games'!AK13</f>
        <v>Primary</v>
      </c>
      <c r="J13" s="13" t="str">
        <f>'CBB Games'!AL13</f>
        <v/>
      </c>
      <c r="K13" s="13" t="str">
        <f>'CBB Games'!AM13</f>
        <v/>
      </c>
      <c r="L13" s="13" t="str">
        <f>'CBB Games'!AN13</f>
        <v/>
      </c>
      <c r="M13" s="13" t="str">
        <f>'CBB Games'!AO13</f>
        <v/>
      </c>
    </row>
    <row r="14" spans="2:13">
      <c r="B14" s="13" t="str">
        <f>'CBB Games'!AD14</f>
        <v>InPlay</v>
      </c>
      <c r="C14" s="13">
        <f>'CBB Games'!AE14</f>
        <v>703</v>
      </c>
      <c r="D14" s="135">
        <f>'CBB Games'!AF14</f>
        <v>0.41666666666666669</v>
      </c>
      <c r="F14" s="137" t="str">
        <f>'CBB Games'!AG14</f>
        <v>SIU Edwardsville v St Thomas</v>
      </c>
      <c r="G14" s="13" t="str">
        <f>'CBB Games'!AH14</f>
        <v>College BK</v>
      </c>
      <c r="H14" s="13" t="str">
        <f>'CBB Games'!AI14</f>
        <v>419 v 416</v>
      </c>
      <c r="I14" s="13" t="str">
        <f>'CBB Games'!AK14</f>
        <v>Primary</v>
      </c>
      <c r="J14" s="13" t="str">
        <f>'CBB Games'!AL14</f>
        <v/>
      </c>
      <c r="K14" s="13" t="str">
        <f>'CBB Games'!AM14</f>
        <v/>
      </c>
      <c r="L14" s="13" t="str">
        <f>'CBB Games'!AN14</f>
        <v/>
      </c>
      <c r="M14" s="13" t="str">
        <f>'CBB Games'!AO14</f>
        <v/>
      </c>
    </row>
    <row r="15" spans="2:13">
      <c r="B15" s="13" t="str">
        <f>'CBB Games'!AD15</f>
        <v>InPlay</v>
      </c>
      <c r="C15" s="13">
        <f>'CBB Games'!AE15</f>
        <v>705</v>
      </c>
      <c r="D15" s="135">
        <f>'CBB Games'!AF15</f>
        <v>0.45833333333333331</v>
      </c>
      <c r="F15" s="137" t="str">
        <f>'CBB Games'!AG15</f>
        <v>North Dakota v Tennessee Martin</v>
      </c>
      <c r="G15" s="13" t="str">
        <f>'CBB Games'!AH15</f>
        <v>College BK</v>
      </c>
      <c r="H15" s="13" t="str">
        <f>'CBB Games'!AI15</f>
        <v>325 v 430</v>
      </c>
      <c r="I15" s="13" t="str">
        <f>'CBB Games'!AK15</f>
        <v>Primary</v>
      </c>
      <c r="J15" s="13" t="str">
        <f>'CBB Games'!AL15</f>
        <v/>
      </c>
      <c r="K15" s="13" t="str">
        <f>'CBB Games'!AM15</f>
        <v/>
      </c>
      <c r="L15" s="13" t="str">
        <f>'CBB Games'!AN15</f>
        <v/>
      </c>
      <c r="M15" s="13" t="str">
        <f>'CBB Games'!AO15</f>
        <v/>
      </c>
    </row>
    <row r="16" spans="2:13">
      <c r="B16" s="13" t="str">
        <f>'CBB Games'!AD16</f>
        <v>InPlay</v>
      </c>
      <c r="C16" s="13">
        <f>'CBB Games'!AE16</f>
        <v>707</v>
      </c>
      <c r="D16" s="135">
        <f>'CBB Games'!AF16</f>
        <v>0.47916666666666669</v>
      </c>
      <c r="F16" s="137" t="str">
        <f>'CBB Games'!AG16</f>
        <v>U Mass v Ball State</v>
      </c>
      <c r="G16" s="13" t="str">
        <f>'CBB Games'!AH16</f>
        <v>College BK</v>
      </c>
      <c r="H16" s="13" t="str">
        <f>'CBB Games'!AI16</f>
        <v>256 v 27</v>
      </c>
      <c r="I16" s="13" t="str">
        <f>'CBB Games'!AK16</f>
        <v>Primary</v>
      </c>
      <c r="J16" s="13" t="str">
        <f>'CBB Games'!AL16</f>
        <v/>
      </c>
      <c r="K16" s="13" t="str">
        <f>'CBB Games'!AM16</f>
        <v/>
      </c>
      <c r="L16" s="13" t="str">
        <f>'CBB Games'!AN16</f>
        <v/>
      </c>
      <c r="M16" s="13" t="str">
        <f>'CBB Games'!AO16</f>
        <v/>
      </c>
    </row>
    <row r="17" spans="2:13" hidden="1">
      <c r="B17" s="13" t="str">
        <f>'CBB Games'!AD17</f>
        <v/>
      </c>
      <c r="C17" s="13" t="str">
        <f>'CBB Games'!AE17</f>
        <v/>
      </c>
      <c r="D17" s="135" t="str">
        <f>'CBB Games'!AF17</f>
        <v/>
      </c>
      <c r="F17" s="137" t="str">
        <f>'CBB Games'!AG17</f>
        <v/>
      </c>
      <c r="G17" s="13" t="str">
        <f>'CBB Games'!AH17</f>
        <v/>
      </c>
      <c r="H17" s="13" t="str">
        <f>'CBB Games'!AI17</f>
        <v/>
      </c>
      <c r="I17" s="13" t="str">
        <f>'CBB Games'!AK17</f>
        <v/>
      </c>
      <c r="J17" s="13" t="str">
        <f>'CBB Games'!AL17</f>
        <v/>
      </c>
      <c r="K17" s="13" t="str">
        <f>'CBB Games'!AM17</f>
        <v/>
      </c>
      <c r="L17" s="13" t="str">
        <f>'CBB Games'!AN17</f>
        <v/>
      </c>
      <c r="M17" s="13" t="str">
        <f>'CBB Games'!AO17</f>
        <v/>
      </c>
    </row>
    <row r="18" spans="2:13" hidden="1">
      <c r="B18" s="13" t="str">
        <f>'CBB Games'!AD18</f>
        <v/>
      </c>
      <c r="C18" s="13" t="str">
        <f>'CBB Games'!AE18</f>
        <v/>
      </c>
      <c r="D18" s="135" t="str">
        <f>'CBB Games'!AF18</f>
        <v/>
      </c>
      <c r="F18" s="137" t="str">
        <f>'CBB Games'!AG18</f>
        <v/>
      </c>
      <c r="G18" s="13" t="str">
        <f>'CBB Games'!AH18</f>
        <v/>
      </c>
      <c r="H18" s="13" t="str">
        <f>'CBB Games'!AI18</f>
        <v/>
      </c>
      <c r="I18" s="13" t="str">
        <f>'CBB Games'!AK18</f>
        <v/>
      </c>
      <c r="J18" s="13" t="str">
        <f>'CBB Games'!AL18</f>
        <v/>
      </c>
      <c r="K18" s="13" t="str">
        <f>'CBB Games'!AM18</f>
        <v/>
      </c>
      <c r="L18" s="13" t="str">
        <f>'CBB Games'!AN18</f>
        <v/>
      </c>
      <c r="M18" s="13" t="str">
        <f>'CBB Games'!AO18</f>
        <v/>
      </c>
    </row>
    <row r="19" spans="2:13">
      <c r="B19" s="13" t="str">
        <f>'CBB Games'!AD19</f>
        <v>InPlay</v>
      </c>
      <c r="C19" s="13">
        <f>'CBB Games'!AE19</f>
        <v>745</v>
      </c>
      <c r="D19" s="135">
        <f>'CBB Games'!AF19</f>
        <v>0.5</v>
      </c>
      <c r="F19" s="137" t="str">
        <f>'CBB Games'!AG19</f>
        <v>Oklahoma v Utah State</v>
      </c>
      <c r="G19" s="13" t="str">
        <f>'CBB Games'!AH19</f>
        <v>College BK</v>
      </c>
      <c r="H19" s="13" t="str">
        <f>'CBB Games'!AI19</f>
        <v>330 v 458</v>
      </c>
      <c r="I19" s="13" t="str">
        <f>'CBB Games'!AK19</f>
        <v>Primary</v>
      </c>
      <c r="J19" s="13" t="str">
        <f>'CBB Games'!AL19</f>
        <v/>
      </c>
      <c r="K19" s="13" t="str">
        <f>'CBB Games'!AM19</f>
        <v/>
      </c>
      <c r="L19" s="13" t="str">
        <f>'CBB Games'!AN19</f>
        <v/>
      </c>
      <c r="M19" s="13" t="str">
        <f>'CBB Games'!AO19</f>
        <v/>
      </c>
    </row>
    <row r="20" spans="2:13" hidden="1">
      <c r="B20" s="13" t="str">
        <f>'CBB Games'!AD20</f>
        <v/>
      </c>
      <c r="C20" s="13" t="str">
        <f>'CBB Games'!AE20</f>
        <v/>
      </c>
      <c r="D20" s="135" t="str">
        <f>'CBB Games'!AF20</f>
        <v/>
      </c>
      <c r="F20" s="137" t="str">
        <f>'CBB Games'!AG20</f>
        <v/>
      </c>
      <c r="G20" s="13" t="str">
        <f>'CBB Games'!AH20</f>
        <v/>
      </c>
      <c r="H20" s="13" t="str">
        <f>'CBB Games'!AI20</f>
        <v/>
      </c>
      <c r="I20" s="13" t="str">
        <f>'CBB Games'!AK20</f>
        <v/>
      </c>
      <c r="J20" s="13" t="str">
        <f>'CBB Games'!AL20</f>
        <v/>
      </c>
      <c r="K20" s="13" t="str">
        <f>'CBB Games'!AM20</f>
        <v/>
      </c>
      <c r="L20" s="13" t="str">
        <f>'CBB Games'!AN20</f>
        <v/>
      </c>
      <c r="M20" s="13" t="str">
        <f>'CBB Games'!AO20</f>
        <v/>
      </c>
    </row>
    <row r="21" spans="2:13">
      <c r="B21" s="13" t="str">
        <f>'CBB Games'!AD21</f>
        <v>InPlay</v>
      </c>
      <c r="C21" s="13">
        <f>'CBB Games'!AE21</f>
        <v>711</v>
      </c>
      <c r="D21" s="135">
        <f>'CBB Games'!AF21</f>
        <v>0.5</v>
      </c>
      <c r="F21" s="137" t="str">
        <f>'CBB Games'!AG21</f>
        <v>Princeton v Oregon State</v>
      </c>
      <c r="G21" s="13" t="str">
        <f>'CBB Games'!AH21</f>
        <v>College BK</v>
      </c>
      <c r="H21" s="13" t="str">
        <f>'CBB Games'!AI21</f>
        <v>352 v 334</v>
      </c>
      <c r="I21" s="13" t="str">
        <f>'CBB Games'!AK21</f>
        <v>DO NOT MAP</v>
      </c>
      <c r="J21" s="13" t="str">
        <f>'CBB Games'!AL21</f>
        <v>DO NOT MAP</v>
      </c>
      <c r="K21" s="13" t="str">
        <f>'CBB Games'!AM21</f>
        <v/>
      </c>
      <c r="L21" s="13" t="str">
        <f>'CBB Games'!AN21</f>
        <v>Team NJ</v>
      </c>
      <c r="M21" s="13" t="str">
        <f>'CBB Games'!AO21</f>
        <v/>
      </c>
    </row>
    <row r="22" spans="2:13">
      <c r="B22" s="13" t="str">
        <f>'CBB Games'!AD22</f>
        <v>InPlay</v>
      </c>
      <c r="C22" s="13" t="str">
        <f>'CBB Games'!AE22</f>
        <v>Extra</v>
      </c>
      <c r="D22" s="135">
        <f>'CBB Games'!AF22</f>
        <v>0.5</v>
      </c>
      <c r="F22" s="137" t="str">
        <f>'CBB Games'!AG22</f>
        <v>Navy v Furman</v>
      </c>
      <c r="G22" s="13" t="str">
        <f>'CBB Games'!AH22</f>
        <v>College BK</v>
      </c>
      <c r="H22" s="13" t="str">
        <f>'CBB Games'!AI22</f>
        <v>300 v 133</v>
      </c>
      <c r="I22" s="13" t="str">
        <f>'CBB Games'!AK22</f>
        <v>Primary</v>
      </c>
      <c r="J22" s="13" t="str">
        <f>'CBB Games'!AL22</f>
        <v/>
      </c>
      <c r="K22" s="13" t="str">
        <f>'CBB Games'!AM22</f>
        <v/>
      </c>
      <c r="L22" s="13" t="str">
        <f>'CBB Games'!AN22</f>
        <v/>
      </c>
      <c r="M22" s="13" t="str">
        <f>'CBB Games'!AO22</f>
        <v/>
      </c>
    </row>
    <row r="23" spans="2:13" hidden="1">
      <c r="B23" s="13" t="str">
        <f>'CBB Games'!AD23</f>
        <v/>
      </c>
      <c r="C23" s="13" t="str">
        <f>'CBB Games'!AE23</f>
        <v/>
      </c>
      <c r="D23" s="135" t="str">
        <f>'CBB Games'!AF23</f>
        <v/>
      </c>
      <c r="F23" s="137" t="str">
        <f>'CBB Games'!AG23</f>
        <v/>
      </c>
      <c r="G23" s="13" t="str">
        <f>'CBB Games'!AH23</f>
        <v/>
      </c>
      <c r="H23" s="13" t="str">
        <f>'CBB Games'!AI23</f>
        <v/>
      </c>
      <c r="I23" s="13" t="str">
        <f>'CBB Games'!AK23</f>
        <v/>
      </c>
      <c r="J23" s="13" t="str">
        <f>'CBB Games'!AL23</f>
        <v/>
      </c>
      <c r="K23" s="13" t="str">
        <f>'CBB Games'!AM23</f>
        <v/>
      </c>
      <c r="L23" s="13" t="str">
        <f>'CBB Games'!AN23</f>
        <v/>
      </c>
      <c r="M23" s="13" t="str">
        <f>'CBB Games'!AO23</f>
        <v/>
      </c>
    </row>
    <row r="24" spans="2:13">
      <c r="B24" s="13" t="str">
        <f>'CBB Games'!AD24</f>
        <v>InPlay</v>
      </c>
      <c r="C24" s="13" t="str">
        <f>'CBB Games'!AE24</f>
        <v>Spare</v>
      </c>
      <c r="D24" s="135">
        <f>'CBB Games'!AF24</f>
        <v>0.5</v>
      </c>
      <c r="F24" s="137" t="str">
        <f>'CBB Games'!AG24</f>
        <v>Morehead State v Mississippi State</v>
      </c>
      <c r="G24" s="13" t="str">
        <f>'CBB Games'!AH24</f>
        <v>College BK</v>
      </c>
      <c r="H24" s="13" t="str">
        <f>'CBB Games'!AI24</f>
        <v>276 v 270</v>
      </c>
      <c r="I24" s="13" t="str">
        <f>'CBB Games'!AK24</f>
        <v>Primary</v>
      </c>
      <c r="J24" s="13" t="str">
        <f>'CBB Games'!AL24</f>
        <v/>
      </c>
      <c r="K24" s="13" t="str">
        <f>'CBB Games'!AM24</f>
        <v/>
      </c>
      <c r="L24" s="13" t="str">
        <f>'CBB Games'!AN24</f>
        <v/>
      </c>
      <c r="M24" s="13" t="str">
        <f>'CBB Games'!AO24</f>
        <v/>
      </c>
    </row>
    <row r="25" spans="2:13" hidden="1">
      <c r="B25" s="13" t="str">
        <f>'CBB Games'!AD25</f>
        <v/>
      </c>
      <c r="C25" s="13" t="str">
        <f>'CBB Games'!AE25</f>
        <v/>
      </c>
      <c r="D25" s="135" t="e">
        <f>'CBB Games'!AF25</f>
        <v>#REF!</v>
      </c>
      <c r="F25" s="137" t="e">
        <f>'CBB Games'!AG25</f>
        <v>#REF!</v>
      </c>
      <c r="G25" s="13" t="str">
        <f>'CBB Games'!AH25</f>
        <v/>
      </c>
      <c r="H25" s="13" t="e">
        <f>'CBB Games'!AI25</f>
        <v>#REF!</v>
      </c>
      <c r="I25" s="13" t="e">
        <f>'CBB Games'!AK25</f>
        <v>#REF!</v>
      </c>
      <c r="J25" s="13" t="e">
        <f>'CBB Games'!AL25</f>
        <v>#REF!</v>
      </c>
      <c r="K25" s="13" t="str">
        <f>'CBB Games'!AM25</f>
        <v/>
      </c>
      <c r="L25" s="13" t="e">
        <f>'CBB Games'!AN25</f>
        <v>#REF!</v>
      </c>
      <c r="M25" s="13" t="e">
        <f>'CBB Games'!AO25</f>
        <v>#REF!</v>
      </c>
    </row>
    <row r="26" spans="2:13">
      <c r="B26" s="13" t="str">
        <f>'CBB Games'!AD26</f>
        <v>InPlay</v>
      </c>
      <c r="C26" s="13" t="str">
        <f>'CBB Games'!AE26</f>
        <v>Spare</v>
      </c>
      <c r="D26" s="135">
        <f>'CBB Games'!AF26</f>
        <v>0.5</v>
      </c>
      <c r="F26" s="137" t="str">
        <f>'CBB Games'!AG26</f>
        <v>Lamar v Southern Mississippi</v>
      </c>
      <c r="G26" s="13" t="str">
        <f>'CBB Games'!AH26</f>
        <v>College BK</v>
      </c>
      <c r="H26" s="13" t="str">
        <f>'CBB Games'!AI26</f>
        <v>231 v 403</v>
      </c>
      <c r="I26" s="13" t="str">
        <f>'CBB Games'!AK26</f>
        <v>Primary</v>
      </c>
      <c r="J26" s="13" t="str">
        <f>'CBB Games'!AL26</f>
        <v/>
      </c>
      <c r="K26" s="13" t="str">
        <f>'CBB Games'!AM26</f>
        <v/>
      </c>
      <c r="L26" s="13" t="str">
        <f>'CBB Games'!AN26</f>
        <v/>
      </c>
      <c r="M26" s="13" t="str">
        <f>'CBB Games'!AO26</f>
        <v/>
      </c>
    </row>
    <row r="27" spans="2:13" hidden="1">
      <c r="B27" s="13" t="str">
        <f>'CBB Games'!AD27</f>
        <v/>
      </c>
      <c r="C27" s="13" t="str">
        <f>'CBB Games'!AE27</f>
        <v/>
      </c>
      <c r="D27" s="135" t="str">
        <f>'CBB Games'!AF27</f>
        <v/>
      </c>
      <c r="F27" s="137" t="str">
        <f>'CBB Games'!AG27</f>
        <v/>
      </c>
      <c r="G27" s="13" t="str">
        <f>'CBB Games'!AH27</f>
        <v/>
      </c>
      <c r="H27" s="13" t="str">
        <f>'CBB Games'!AI27</f>
        <v/>
      </c>
      <c r="I27" s="13" t="str">
        <f>'CBB Games'!AK27</f>
        <v/>
      </c>
      <c r="J27" s="13" t="str">
        <f>'CBB Games'!AL27</f>
        <v/>
      </c>
      <c r="K27" s="13" t="str">
        <f>'CBB Games'!AM27</f>
        <v/>
      </c>
      <c r="L27" s="13" t="str">
        <f>'CBB Games'!AN27</f>
        <v/>
      </c>
      <c r="M27" s="13" t="str">
        <f>'CBB Games'!AO27</f>
        <v/>
      </c>
    </row>
    <row r="28" spans="2:13">
      <c r="B28" s="13" t="str">
        <f>'CBB Games'!AD28</f>
        <v>InPlay</v>
      </c>
      <c r="C28" s="13">
        <f>'CBB Games'!AE28</f>
        <v>717</v>
      </c>
      <c r="D28" s="135">
        <f>'CBB Games'!AF28</f>
        <v>0.53125</v>
      </c>
      <c r="F28" s="137" t="str">
        <f>'CBB Games'!AG28</f>
        <v>Niagara v Youngstown State</v>
      </c>
      <c r="G28" s="13" t="str">
        <f>'CBB Games'!AH28</f>
        <v>College BK</v>
      </c>
      <c r="H28" s="13" t="str">
        <f>'CBB Games'!AI28</f>
        <v>309 v 520</v>
      </c>
      <c r="I28" s="13" t="str">
        <f>'CBB Games'!AK28</f>
        <v>Primary</v>
      </c>
      <c r="J28" s="13" t="str">
        <f>'CBB Games'!AL28</f>
        <v/>
      </c>
      <c r="K28" s="13" t="str">
        <f>'CBB Games'!AM28</f>
        <v/>
      </c>
      <c r="L28" s="13" t="str">
        <f>'CBB Games'!AN28</f>
        <v/>
      </c>
      <c r="M28" s="13" t="str">
        <f>'CBB Games'!AO28</f>
        <v/>
      </c>
    </row>
    <row r="29" spans="2:13">
      <c r="B29" s="13" t="str">
        <f>'CBB Games'!AD29</f>
        <v>InPlay</v>
      </c>
      <c r="C29" s="13" t="str">
        <f>'CBB Games'!AE29</f>
        <v>Extra</v>
      </c>
      <c r="D29" s="135">
        <f>'CBB Games'!AF29</f>
        <v>0.54166666666666663</v>
      </c>
      <c r="F29" s="137" t="str">
        <f>'CBB Games'!AG29</f>
        <v>Western Carolina v Longwood</v>
      </c>
      <c r="G29" s="13" t="str">
        <f>'CBB Games'!AH29</f>
        <v>College BK</v>
      </c>
      <c r="H29" s="13" t="str">
        <f>'CBB Games'!AI29</f>
        <v>490 v 530</v>
      </c>
      <c r="I29" s="13" t="str">
        <f>'CBB Games'!AK29</f>
        <v>Primary</v>
      </c>
      <c r="J29" s="13" t="str">
        <f>'CBB Games'!AL29</f>
        <v/>
      </c>
      <c r="K29" s="13" t="str">
        <f>'CBB Games'!AM29</f>
        <v/>
      </c>
      <c r="L29" s="13" t="str">
        <f>'CBB Games'!AN29</f>
        <v/>
      </c>
      <c r="M29" s="13" t="str">
        <f>'CBB Games'!AO29</f>
        <v/>
      </c>
    </row>
    <row r="30" spans="2:13">
      <c r="B30" s="13" t="str">
        <f>'CBB Games'!AD30</f>
        <v>InPlay</v>
      </c>
      <c r="C30" s="13" t="str">
        <f>'CBB Games'!AE30</f>
        <v>Extra</v>
      </c>
      <c r="D30" s="135">
        <f>'CBB Games'!AF30</f>
        <v>0.54166666666666663</v>
      </c>
      <c r="F30" s="137" t="str">
        <f>'CBB Games'!AG30</f>
        <v>Jackson State v Marshall</v>
      </c>
      <c r="G30" s="13" t="str">
        <f>'CBB Games'!AH30</f>
        <v>College BK</v>
      </c>
      <c r="H30" s="13" t="str">
        <f>'CBB Games'!AI30</f>
        <v>201 v 254</v>
      </c>
      <c r="I30" s="13" t="str">
        <f>'CBB Games'!AK30</f>
        <v>Primary</v>
      </c>
      <c r="J30" s="13" t="str">
        <f>'CBB Games'!AL30</f>
        <v/>
      </c>
      <c r="K30" s="13" t="str">
        <f>'CBB Games'!AM30</f>
        <v/>
      </c>
      <c r="L30" s="13" t="str">
        <f>'CBB Games'!AN30</f>
        <v/>
      </c>
      <c r="M30" s="13" t="str">
        <f>'CBB Games'!AO30</f>
        <v/>
      </c>
    </row>
    <row r="31" spans="2:13">
      <c r="B31" s="13" t="str">
        <f>'CBB Games'!AD31</f>
        <v>InPlay</v>
      </c>
      <c r="C31" s="13" t="str">
        <f>'CBB Games'!AE31</f>
        <v>Extra</v>
      </c>
      <c r="D31" s="135">
        <f>'CBB Games'!AF31</f>
        <v>0.54166666666666663</v>
      </c>
      <c r="F31" s="137" t="str">
        <f>'CBB Games'!AG31</f>
        <v>Southern v Nebraska</v>
      </c>
      <c r="G31" s="13" t="str">
        <f>'CBB Games'!AH31</f>
        <v>College BK</v>
      </c>
      <c r="H31" s="13" t="str">
        <f>'CBB Games'!AI31</f>
        <v>404 v 304</v>
      </c>
      <c r="I31" s="13" t="str">
        <f>'CBB Games'!AK31</f>
        <v>Primary</v>
      </c>
      <c r="J31" s="13" t="str">
        <f>'CBB Games'!AL31</f>
        <v/>
      </c>
      <c r="K31" s="13" t="str">
        <f>'CBB Games'!AM31</f>
        <v/>
      </c>
      <c r="L31" s="13" t="str">
        <f>'CBB Games'!AN31</f>
        <v/>
      </c>
      <c r="M31" s="13" t="str">
        <f>'CBB Games'!AO31</f>
        <v/>
      </c>
    </row>
    <row r="32" spans="2:13">
      <c r="B32" s="13" t="str">
        <f>'CBB Games'!AD32</f>
        <v>InPlay</v>
      </c>
      <c r="C32" s="13" t="str">
        <f>'CBB Games'!AE32</f>
        <v>Extra</v>
      </c>
      <c r="D32" s="135">
        <f>'CBB Games'!AF32</f>
        <v>0.54166666666666663</v>
      </c>
      <c r="F32" s="137" t="str">
        <f>'CBB Games'!AG32</f>
        <v>TX A&amp;M Crpus Christi v UTSA</v>
      </c>
      <c r="G32" s="13" t="str">
        <f>'CBB Games'!AH32</f>
        <v>College BK</v>
      </c>
      <c r="H32" s="13" t="str">
        <f>'CBB Games'!AI32</f>
        <v>449 v 439</v>
      </c>
      <c r="I32" s="13" t="str">
        <f>'CBB Games'!AK32</f>
        <v>Primary</v>
      </c>
      <c r="J32" s="13" t="str">
        <f>'CBB Games'!AL32</f>
        <v/>
      </c>
      <c r="K32" s="13" t="str">
        <f>'CBB Games'!AM32</f>
        <v/>
      </c>
      <c r="L32" s="13" t="str">
        <f>'CBB Games'!AN32</f>
        <v/>
      </c>
      <c r="M32" s="13" t="str">
        <f>'CBB Games'!AO32</f>
        <v/>
      </c>
    </row>
    <row r="33" spans="2:13" hidden="1">
      <c r="B33" s="13" t="str">
        <f>'CBB Games'!AD33</f>
        <v/>
      </c>
      <c r="C33" s="13" t="str">
        <f>'CBB Games'!AE33</f>
        <v/>
      </c>
      <c r="D33" s="135" t="str">
        <f>'CBB Games'!AF33</f>
        <v/>
      </c>
      <c r="F33" s="137" t="str">
        <f>'CBB Games'!AG33</f>
        <v/>
      </c>
      <c r="G33" s="13" t="str">
        <f>'CBB Games'!AH33</f>
        <v/>
      </c>
      <c r="H33" s="13" t="str">
        <f>'CBB Games'!AI33</f>
        <v/>
      </c>
      <c r="I33" s="13" t="str">
        <f>'CBB Games'!AK33</f>
        <v/>
      </c>
      <c r="J33" s="13" t="str">
        <f>'CBB Games'!AL33</f>
        <v/>
      </c>
      <c r="K33" s="13" t="str">
        <f>'CBB Games'!AM33</f>
        <v/>
      </c>
      <c r="L33" s="13" t="str">
        <f>'CBB Games'!AN33</f>
        <v/>
      </c>
      <c r="M33" s="13" t="str">
        <f>'CBB Games'!AO33</f>
        <v/>
      </c>
    </row>
    <row r="34" spans="2:13">
      <c r="B34" s="13" t="str">
        <f>'CBB Games'!AD34</f>
        <v>InPlay</v>
      </c>
      <c r="C34" s="13" t="str">
        <f>'CBB Games'!AE34</f>
        <v>Extra</v>
      </c>
      <c r="D34" s="135">
        <f>'CBB Games'!AF34</f>
        <v>0.54166666666666663</v>
      </c>
      <c r="F34" s="137" t="str">
        <f>'CBB Games'!AG34</f>
        <v>Houston Baptist v Denver</v>
      </c>
      <c r="G34" s="13" t="str">
        <f>'CBB Games'!AH34</f>
        <v>College BK</v>
      </c>
      <c r="H34" s="13" t="str">
        <f>'CBB Games'!AI34</f>
        <v>624 v 97</v>
      </c>
      <c r="I34" s="13" t="str">
        <f>'CBB Games'!AK34</f>
        <v>Primary</v>
      </c>
      <c r="J34" s="13" t="str">
        <f>'CBB Games'!AL34</f>
        <v/>
      </c>
      <c r="K34" s="13" t="str">
        <f>'CBB Games'!AM34</f>
        <v/>
      </c>
      <c r="L34" s="13" t="str">
        <f>'CBB Games'!AN34</f>
        <v/>
      </c>
      <c r="M34" s="13" t="str">
        <f>'CBB Games'!AO34</f>
        <v/>
      </c>
    </row>
    <row r="35" spans="2:13">
      <c r="B35" s="13" t="str">
        <f>'CBB Games'!AD35</f>
        <v>InPlay</v>
      </c>
      <c r="C35" s="13">
        <f>'CBB Games'!AE35</f>
        <v>731</v>
      </c>
      <c r="D35" s="135">
        <f>'CBB Games'!AF35</f>
        <v>0.58333333333333337</v>
      </c>
      <c r="F35" s="137" t="str">
        <f>'CBB Games'!AG35</f>
        <v>Clemson v West Virginia</v>
      </c>
      <c r="G35" s="13" t="str">
        <f>'CBB Games'!AH35</f>
        <v>College BK</v>
      </c>
      <c r="H35" s="13" t="str">
        <f>'CBB Games'!AI35</f>
        <v>64 v 499</v>
      </c>
      <c r="I35" s="13" t="str">
        <f>'CBB Games'!AK35</f>
        <v>Primary</v>
      </c>
      <c r="J35" s="13" t="str">
        <f>'CBB Games'!AL35</f>
        <v/>
      </c>
      <c r="K35" s="13" t="str">
        <f>'CBB Games'!AM35</f>
        <v/>
      </c>
      <c r="L35" s="13" t="str">
        <f>'CBB Games'!AN35</f>
        <v/>
      </c>
      <c r="M35" s="13" t="str">
        <f>'CBB Games'!AO35</f>
        <v/>
      </c>
    </row>
    <row r="36" spans="2:13" hidden="1">
      <c r="B36" s="13" t="str">
        <f>'CBB Games'!AD36</f>
        <v/>
      </c>
      <c r="C36" s="13" t="str">
        <f>'CBB Games'!AE36</f>
        <v/>
      </c>
      <c r="D36" s="135" t="str">
        <f>'CBB Games'!AF36</f>
        <v/>
      </c>
      <c r="F36" s="137" t="str">
        <f>'CBB Games'!AG36</f>
        <v/>
      </c>
      <c r="G36" s="13" t="str">
        <f>'CBB Games'!AH36</f>
        <v/>
      </c>
      <c r="H36" s="13" t="str">
        <f>'CBB Games'!AI36</f>
        <v/>
      </c>
      <c r="I36" s="13" t="str">
        <f>'CBB Games'!AK36</f>
        <v/>
      </c>
      <c r="J36" s="13" t="str">
        <f>'CBB Games'!AL36</f>
        <v/>
      </c>
      <c r="K36" s="13" t="str">
        <f>'CBB Games'!AM36</f>
        <v/>
      </c>
      <c r="L36" s="13" t="str">
        <f>'CBB Games'!AN36</f>
        <v/>
      </c>
      <c r="M36" s="13" t="str">
        <f>'CBB Games'!AO36</f>
        <v/>
      </c>
    </row>
    <row r="37" spans="2:13">
      <c r="B37" s="13" t="str">
        <f>'CBB Games'!AD37</f>
        <v>InPlay</v>
      </c>
      <c r="C37" s="13">
        <f>'CBB Games'!AE37</f>
        <v>721</v>
      </c>
      <c r="D37" s="135">
        <f>'CBB Games'!AF37</f>
        <v>0.58333333333333337</v>
      </c>
      <c r="F37" s="137" t="str">
        <f>'CBB Games'!AG37</f>
        <v>Georgia Southern v Wofford</v>
      </c>
      <c r="G37" s="13" t="str">
        <f>'CBB Games'!AH37</f>
        <v>College BK</v>
      </c>
      <c r="H37" s="13" t="str">
        <f>'CBB Games'!AI37</f>
        <v>146 v 508</v>
      </c>
      <c r="I37" s="13" t="str">
        <f>'CBB Games'!AK37</f>
        <v>Primary</v>
      </c>
      <c r="J37" s="13" t="str">
        <f>'CBB Games'!AL37</f>
        <v/>
      </c>
      <c r="K37" s="13" t="str">
        <f>'CBB Games'!AM37</f>
        <v/>
      </c>
      <c r="L37" s="13" t="str">
        <f>'CBB Games'!AN37</f>
        <v/>
      </c>
      <c r="M37" s="13" t="str">
        <f>'CBB Games'!AO37</f>
        <v/>
      </c>
    </row>
    <row r="38" spans="2:13">
      <c r="B38" s="13" t="str">
        <f>'CBB Games'!AD38</f>
        <v>InPlay</v>
      </c>
      <c r="C38" s="13">
        <f>'CBB Games'!AE38</f>
        <v>719</v>
      </c>
      <c r="D38" s="135">
        <f>'CBB Games'!AF38</f>
        <v>0.58333333333333337</v>
      </c>
      <c r="F38" s="137" t="str">
        <f>'CBB Games'!AG38</f>
        <v>UNC Greensboro v FLA International</v>
      </c>
      <c r="G38" s="13" t="str">
        <f>'CBB Games'!AH38</f>
        <v>College BK</v>
      </c>
      <c r="H38" s="13" t="str">
        <f>'CBB Games'!AI38</f>
        <v>293 v 126</v>
      </c>
      <c r="I38" s="13" t="str">
        <f>'CBB Games'!AK38</f>
        <v>Primary</v>
      </c>
      <c r="J38" s="13" t="str">
        <f>'CBB Games'!AL38</f>
        <v/>
      </c>
      <c r="K38" s="13" t="str">
        <f>'CBB Games'!AM38</f>
        <v/>
      </c>
      <c r="L38" s="13" t="str">
        <f>'CBB Games'!AN38</f>
        <v/>
      </c>
      <c r="M38" s="13" t="str">
        <f>'CBB Games'!AO38</f>
        <v/>
      </c>
    </row>
    <row r="39" spans="2:13">
      <c r="B39" s="13" t="str">
        <f>'CBB Games'!AD39</f>
        <v>InPlay</v>
      </c>
      <c r="C39" s="13">
        <f>'CBB Games'!AE39</f>
        <v>755</v>
      </c>
      <c r="D39" s="135">
        <f>'CBB Games'!AF39</f>
        <v>0.60416666666666663</v>
      </c>
      <c r="F39" s="137" t="str">
        <f>'CBB Games'!AG39</f>
        <v>Loyola Marymount v Florida State</v>
      </c>
      <c r="G39" s="13" t="str">
        <f>'CBB Games'!AH39</f>
        <v>College BK</v>
      </c>
      <c r="H39" s="13" t="str">
        <f>'CBB Games'!AI39</f>
        <v>236 v 128</v>
      </c>
      <c r="I39" s="13" t="str">
        <f>'CBB Games'!AK39</f>
        <v>Primary</v>
      </c>
      <c r="J39" s="13" t="str">
        <f>'CBB Games'!AL39</f>
        <v/>
      </c>
      <c r="K39" s="13" t="str">
        <f>'CBB Games'!AM39</f>
        <v/>
      </c>
      <c r="L39" s="13" t="str">
        <f>'CBB Games'!AN39</f>
        <v/>
      </c>
      <c r="M39" s="13" t="str">
        <f>'CBB Games'!AO39</f>
        <v/>
      </c>
    </row>
    <row r="40" spans="2:13" hidden="1">
      <c r="B40" s="13" t="str">
        <f>'CBB Games'!AD40</f>
        <v/>
      </c>
      <c r="C40" s="13" t="str">
        <f>'CBB Games'!AE40</f>
        <v/>
      </c>
      <c r="D40" s="135" t="str">
        <f>'CBB Games'!AF40</f>
        <v/>
      </c>
      <c r="F40" s="137" t="str">
        <f>'CBB Games'!AG40</f>
        <v/>
      </c>
      <c r="G40" s="13" t="str">
        <f>'CBB Games'!AH40</f>
        <v/>
      </c>
      <c r="H40" s="13" t="str">
        <f>'CBB Games'!AI40</f>
        <v/>
      </c>
      <c r="I40" s="13" t="str">
        <f>'CBB Games'!AK40</f>
        <v/>
      </c>
      <c r="J40" s="13" t="str">
        <f>'CBB Games'!AL40</f>
        <v/>
      </c>
      <c r="K40" s="13" t="str">
        <f>'CBB Games'!AM40</f>
        <v/>
      </c>
      <c r="L40" s="13" t="str">
        <f>'CBB Games'!AN40</f>
        <v/>
      </c>
      <c r="M40" s="13" t="str">
        <f>'CBB Games'!AO40</f>
        <v/>
      </c>
    </row>
    <row r="41" spans="2:13" hidden="1">
      <c r="B41" s="13" t="str">
        <f>'CBB Games'!AD41</f>
        <v/>
      </c>
      <c r="C41" s="13" t="str">
        <f>'CBB Games'!AE41</f>
        <v/>
      </c>
      <c r="D41" s="135" t="str">
        <f>'CBB Games'!AF41</f>
        <v/>
      </c>
      <c r="F41" s="137" t="str">
        <f>'CBB Games'!AG41</f>
        <v/>
      </c>
      <c r="G41" s="13" t="str">
        <f>'CBB Games'!AH41</f>
        <v/>
      </c>
      <c r="H41" s="13" t="str">
        <f>'CBB Games'!AI41</f>
        <v/>
      </c>
      <c r="I41" s="13" t="str">
        <f>'CBB Games'!AK41</f>
        <v/>
      </c>
      <c r="J41" s="13" t="str">
        <f>'CBB Games'!AL41</f>
        <v/>
      </c>
      <c r="K41" s="13" t="str">
        <f>'CBB Games'!AM41</f>
        <v/>
      </c>
      <c r="L41" s="13" t="str">
        <f>'CBB Games'!AN41</f>
        <v/>
      </c>
      <c r="M41" s="13" t="str">
        <f>'CBB Games'!AO41</f>
        <v/>
      </c>
    </row>
    <row r="42" spans="2:13">
      <c r="B42" s="13" t="str">
        <f>'CBB Games'!AD42</f>
        <v>InPlay</v>
      </c>
      <c r="C42" s="13">
        <f>'CBB Games'!AE42</f>
        <v>747</v>
      </c>
      <c r="D42" s="135">
        <f>'CBB Games'!AF42</f>
        <v>0.625</v>
      </c>
      <c r="F42" s="137" t="str">
        <f>'CBB Games'!AG42</f>
        <v>Davidson v East Carolina</v>
      </c>
      <c r="G42" s="13" t="str">
        <f>'CBB Games'!AH42</f>
        <v>College BK</v>
      </c>
      <c r="H42" s="13" t="str">
        <f>'CBB Games'!AI42</f>
        <v>86 v 106</v>
      </c>
      <c r="I42" s="13" t="str">
        <f>'CBB Games'!AK42</f>
        <v>Primary</v>
      </c>
      <c r="J42" s="13" t="str">
        <f>'CBB Games'!AL42</f>
        <v/>
      </c>
      <c r="K42" s="13" t="str">
        <f>'CBB Games'!AM42</f>
        <v/>
      </c>
      <c r="L42" s="13" t="str">
        <f>'CBB Games'!AN42</f>
        <v/>
      </c>
      <c r="M42" s="13" t="str">
        <f>'CBB Games'!AO42</f>
        <v/>
      </c>
    </row>
    <row r="43" spans="2:13" hidden="1">
      <c r="B43" s="13" t="str">
        <f>'CBB Games'!AD43</f>
        <v/>
      </c>
      <c r="C43" s="13" t="str">
        <f>'CBB Games'!AE43</f>
        <v/>
      </c>
      <c r="D43" s="135" t="str">
        <f>'CBB Games'!AF43</f>
        <v/>
      </c>
      <c r="F43" s="137" t="str">
        <f>'CBB Games'!AG43</f>
        <v/>
      </c>
      <c r="G43" s="13" t="str">
        <f>'CBB Games'!AH43</f>
        <v/>
      </c>
      <c r="H43" s="13" t="str">
        <f>'CBB Games'!AI43</f>
        <v/>
      </c>
      <c r="I43" s="13" t="str">
        <f>'CBB Games'!AK43</f>
        <v/>
      </c>
      <c r="J43" s="13" t="str">
        <f>'CBB Games'!AL43</f>
        <v/>
      </c>
      <c r="K43" s="13" t="str">
        <f>'CBB Games'!AM43</f>
        <v/>
      </c>
      <c r="L43" s="13" t="str">
        <f>'CBB Games'!AN43</f>
        <v/>
      </c>
      <c r="M43" s="13" t="str">
        <f>'CBB Games'!AO43</f>
        <v/>
      </c>
    </row>
    <row r="44" spans="2:13" hidden="1">
      <c r="B44" s="13" t="str">
        <f>'CBB Games'!AD44</f>
        <v/>
      </c>
      <c r="C44" s="13" t="str">
        <f>'CBB Games'!AE44</f>
        <v/>
      </c>
      <c r="D44" s="135" t="str">
        <f>'CBB Games'!AF44</f>
        <v/>
      </c>
      <c r="F44" s="137" t="str">
        <f>'CBB Games'!AG44</f>
        <v/>
      </c>
      <c r="G44" s="13" t="str">
        <f>'CBB Games'!AH44</f>
        <v/>
      </c>
      <c r="H44" s="13" t="str">
        <f>'CBB Games'!AI44</f>
        <v/>
      </c>
      <c r="I44" s="13" t="str">
        <f>'CBB Games'!AK44</f>
        <v/>
      </c>
      <c r="J44" s="13" t="str">
        <f>'CBB Games'!AL44</f>
        <v/>
      </c>
      <c r="K44" s="13" t="str">
        <f>'CBB Games'!AM44</f>
        <v/>
      </c>
      <c r="L44" s="13" t="str">
        <f>'CBB Games'!AN44</f>
        <v/>
      </c>
      <c r="M44" s="13" t="str">
        <f>'CBB Games'!AO44</f>
        <v/>
      </c>
    </row>
    <row r="45" spans="2:13">
      <c r="B45" s="13" t="str">
        <f>'CBB Games'!AD45</f>
        <v>InPlay</v>
      </c>
      <c r="C45" s="13">
        <f>'CBB Games'!AE45</f>
        <v>733</v>
      </c>
      <c r="D45" s="135">
        <f>'CBB Games'!AF45</f>
        <v>0.6875</v>
      </c>
      <c r="F45" s="137" t="str">
        <f>'CBB Games'!AG45</f>
        <v>St Bonaventure v Marquette</v>
      </c>
      <c r="G45" s="13" t="str">
        <f>'CBB Games'!AH45</f>
        <v>College BK</v>
      </c>
      <c r="H45" s="13" t="str">
        <f>'CBB Games'!AI45</f>
        <v>405 v 253</v>
      </c>
      <c r="I45" s="13" t="str">
        <f>'CBB Games'!AK45</f>
        <v>Primary</v>
      </c>
      <c r="J45" s="13" t="str">
        <f>'CBB Games'!AL45</f>
        <v/>
      </c>
      <c r="K45" s="13" t="str">
        <f>'CBB Games'!AM45</f>
        <v/>
      </c>
      <c r="L45" s="13" t="str">
        <f>'CBB Games'!AN45</f>
        <v/>
      </c>
      <c r="M45" s="13" t="str">
        <f>'CBB Games'!AO45</f>
        <v/>
      </c>
    </row>
    <row r="46" spans="2:13" hidden="1">
      <c r="B46" s="13" t="str">
        <f>'CBB Games'!AD46</f>
        <v/>
      </c>
      <c r="C46" s="13" t="str">
        <f>'CBB Games'!AE46</f>
        <v/>
      </c>
      <c r="D46" s="135" t="str">
        <f>'CBB Games'!AF46</f>
        <v/>
      </c>
      <c r="F46" s="137" t="str">
        <f>'CBB Games'!AG46</f>
        <v/>
      </c>
      <c r="G46" s="13" t="str">
        <f>'CBB Games'!AH46</f>
        <v/>
      </c>
      <c r="H46" s="13" t="str">
        <f>'CBB Games'!AI46</f>
        <v/>
      </c>
      <c r="I46" s="13" t="str">
        <f>'CBB Games'!AK46</f>
        <v/>
      </c>
      <c r="J46" s="13" t="str">
        <f>'CBB Games'!AL46</f>
        <v/>
      </c>
      <c r="K46" s="13" t="str">
        <f>'CBB Games'!AM46</f>
        <v/>
      </c>
      <c r="L46" s="13" t="str">
        <f>'CBB Games'!AN46</f>
        <v/>
      </c>
      <c r="M46" s="13" t="str">
        <f>'CBB Games'!AO46</f>
        <v/>
      </c>
    </row>
    <row r="47" spans="2:13">
      <c r="B47" s="13" t="str">
        <f>'CBB Games'!AD47</f>
        <v>InPlay</v>
      </c>
      <c r="C47" s="13">
        <f>'CBB Games'!AE47</f>
        <v>723</v>
      </c>
      <c r="D47" s="135">
        <f>'CBB Games'!AF47</f>
        <v>0.6875</v>
      </c>
      <c r="F47" s="137" t="str">
        <f>'CBB Games'!AG47</f>
        <v>Louisiana Lafayette v Indiana</v>
      </c>
      <c r="G47" s="13" t="str">
        <f>'CBB Games'!AH47</f>
        <v>College BK</v>
      </c>
      <c r="H47" s="13" t="str">
        <f>'CBB Games'!AI47</f>
        <v>415 v 185</v>
      </c>
      <c r="I47" s="13" t="str">
        <f>'CBB Games'!AK47</f>
        <v>Primary</v>
      </c>
      <c r="J47" s="13" t="str">
        <f>'CBB Games'!AL47</f>
        <v/>
      </c>
      <c r="K47" s="13" t="str">
        <f>'CBB Games'!AM47</f>
        <v/>
      </c>
      <c r="L47" s="13" t="str">
        <f>'CBB Games'!AN47</f>
        <v/>
      </c>
      <c r="M47" s="13" t="str">
        <f>'CBB Games'!AO47</f>
        <v/>
      </c>
    </row>
    <row r="48" spans="2:13" hidden="1">
      <c r="B48" s="13" t="str">
        <f>'CBB Games'!AD48</f>
        <v/>
      </c>
      <c r="C48" s="13" t="str">
        <f>'CBB Games'!AE48</f>
        <v/>
      </c>
      <c r="D48" s="135" t="str">
        <f>'CBB Games'!AF48</f>
        <v/>
      </c>
      <c r="F48" s="137" t="str">
        <f>'CBB Games'!AG48</f>
        <v/>
      </c>
      <c r="G48" s="13" t="str">
        <f>'CBB Games'!AH48</f>
        <v/>
      </c>
      <c r="H48" s="13" t="str">
        <f>'CBB Games'!AI48</f>
        <v/>
      </c>
      <c r="I48" s="13" t="str">
        <f>'CBB Games'!AK48</f>
        <v/>
      </c>
      <c r="J48" s="13" t="str">
        <f>'CBB Games'!AL48</f>
        <v/>
      </c>
      <c r="K48" s="13" t="str">
        <f>'CBB Games'!AM48</f>
        <v/>
      </c>
      <c r="L48" s="13" t="str">
        <f>'CBB Games'!AN48</f>
        <v/>
      </c>
      <c r="M48" s="13" t="str">
        <f>'CBB Games'!AO48</f>
        <v/>
      </c>
    </row>
    <row r="49" spans="2:13">
      <c r="B49" s="13" t="str">
        <f>'CBB Games'!AD49</f>
        <v>InPlay</v>
      </c>
      <c r="C49" s="13">
        <f>'CBB Games'!AE49</f>
        <v>757</v>
      </c>
      <c r="D49" s="135">
        <f>'CBB Games'!AF49</f>
        <v>0.70833333333333337</v>
      </c>
      <c r="F49" s="137" t="str">
        <f>'CBB Games'!AG49</f>
        <v>SMU v Missouri</v>
      </c>
      <c r="G49" s="13" t="str">
        <f>'CBB Games'!AH49</f>
        <v>College BK</v>
      </c>
      <c r="H49" s="13" t="str">
        <f>'CBB Games'!AI49</f>
        <v>418 v 271</v>
      </c>
      <c r="I49" s="13" t="str">
        <f>'CBB Games'!AK49</f>
        <v>Primary</v>
      </c>
      <c r="J49" s="13" t="str">
        <f>'CBB Games'!AL49</f>
        <v/>
      </c>
      <c r="K49" s="13" t="str">
        <f>'CBB Games'!AM49</f>
        <v/>
      </c>
      <c r="L49" s="13" t="str">
        <f>'CBB Games'!AN49</f>
        <v/>
      </c>
      <c r="M49" s="13" t="str">
        <f>'CBB Games'!AO49</f>
        <v/>
      </c>
    </row>
    <row r="50" spans="2:13">
      <c r="B50" s="13" t="str">
        <f>'CBB Games'!AD50</f>
        <v>InPlay</v>
      </c>
      <c r="C50" s="13" t="str">
        <f>'CBB Games'!AE50</f>
        <v>Extra</v>
      </c>
      <c r="D50" s="135">
        <f>'CBB Games'!AF50</f>
        <v>0.70833333333333337</v>
      </c>
      <c r="F50" s="137" t="str">
        <f>'CBB Games'!AG50</f>
        <v>Florida A&amp;M v Miami Florida</v>
      </c>
      <c r="G50" s="13" t="str">
        <f>'CBB Games'!AH50</f>
        <v>College BK</v>
      </c>
      <c r="H50" s="13" t="str">
        <f>'CBB Games'!AI50</f>
        <v>125 v 263</v>
      </c>
      <c r="I50" s="13" t="str">
        <f>'CBB Games'!AK50</f>
        <v>Primary</v>
      </c>
      <c r="J50" s="13" t="str">
        <f>'CBB Games'!AL50</f>
        <v/>
      </c>
      <c r="K50" s="13" t="str">
        <f>'CBB Games'!AM50</f>
        <v/>
      </c>
      <c r="L50" s="13" t="str">
        <f>'CBB Games'!AN50</f>
        <v/>
      </c>
      <c r="M50" s="13" t="str">
        <f>'CBB Games'!AO50</f>
        <v/>
      </c>
    </row>
    <row r="51" spans="2:13">
      <c r="B51" s="13" t="str">
        <f>'CBB Games'!AD51</f>
        <v>InPlay</v>
      </c>
      <c r="C51" s="13">
        <f>'CBB Games'!AE51</f>
        <v>749</v>
      </c>
      <c r="D51" s="135">
        <f>'CBB Games'!AF51</f>
        <v>0.72916666666666663</v>
      </c>
      <c r="F51" s="137" t="str">
        <f>'CBB Games'!AG51</f>
        <v>Indiana State v New Mexico State</v>
      </c>
      <c r="G51" s="13" t="str">
        <f>'CBB Games'!AH51</f>
        <v>College BK</v>
      </c>
      <c r="H51" s="13" t="str">
        <f>'CBB Games'!AI51</f>
        <v>186 v 306</v>
      </c>
      <c r="I51" s="13" t="str">
        <f>'CBB Games'!AK51</f>
        <v>Primary</v>
      </c>
      <c r="J51" s="13" t="str">
        <f>'CBB Games'!AL51</f>
        <v/>
      </c>
      <c r="K51" s="13" t="str">
        <f>'CBB Games'!AM51</f>
        <v/>
      </c>
      <c r="L51" s="13" t="str">
        <f>'CBB Games'!AN51</f>
        <v/>
      </c>
      <c r="M51" s="13" t="str">
        <f>'CBB Games'!AO51</f>
        <v/>
      </c>
    </row>
    <row r="52" spans="2:13">
      <c r="B52" s="13" t="str">
        <f>'CBB Games'!AD52</f>
        <v>InPlay</v>
      </c>
      <c r="C52" s="13">
        <f>'CBB Games'!AE52</f>
        <v>763</v>
      </c>
      <c r="D52" s="135">
        <f>'CBB Games'!AF52</f>
        <v>0.77083333333333337</v>
      </c>
      <c r="F52" s="137" t="str">
        <f>'CBB Games'!AG52</f>
        <v>Arizona v Michigan</v>
      </c>
      <c r="G52" s="13" t="str">
        <f>'CBB Games'!AH52</f>
        <v>College BK</v>
      </c>
      <c r="H52" s="13" t="str">
        <f>'CBB Games'!AI52</f>
        <v>9 v 266</v>
      </c>
      <c r="I52" s="13" t="str">
        <f>'CBB Games'!AK52</f>
        <v>Primary</v>
      </c>
      <c r="J52" s="13" t="str">
        <f>'CBB Games'!AL52</f>
        <v/>
      </c>
      <c r="K52" s="13" t="str">
        <f>'CBB Games'!AM52</f>
        <v/>
      </c>
      <c r="L52" s="13" t="str">
        <f>'CBB Games'!AN52</f>
        <v/>
      </c>
      <c r="M52" s="13" t="str">
        <f>'CBB Games'!AO52</f>
        <v/>
      </c>
    </row>
    <row r="53" spans="2:13">
      <c r="B53" s="13" t="str">
        <f>'CBB Games'!AD53</f>
        <v>InPlay</v>
      </c>
      <c r="C53" s="13">
        <f>'CBB Games'!AE53</f>
        <v>725</v>
      </c>
      <c r="D53" s="135">
        <f>'CBB Games'!AF53</f>
        <v>0.79166666666666663</v>
      </c>
      <c r="F53" s="137" t="str">
        <f>'CBB Games'!AG53</f>
        <v>Northern Colorado v California Baptist</v>
      </c>
      <c r="G53" s="13" t="str">
        <f>'CBB Games'!AH53</f>
        <v>College BK</v>
      </c>
      <c r="H53" s="13" t="str">
        <f>'CBB Games'!AI53</f>
        <v>322 v 154</v>
      </c>
      <c r="I53" s="13" t="str">
        <f>'CBB Games'!AK53</f>
        <v>Primary</v>
      </c>
      <c r="J53" s="13" t="str">
        <f>'CBB Games'!AL53</f>
        <v/>
      </c>
      <c r="K53" s="13" t="str">
        <f>'CBB Games'!AM53</f>
        <v/>
      </c>
      <c r="L53" s="13" t="str">
        <f>'CBB Games'!AN53</f>
        <v/>
      </c>
      <c r="M53" s="13" t="str">
        <f>'CBB Games'!AO53</f>
        <v/>
      </c>
    </row>
    <row r="54" spans="2:13">
      <c r="B54" s="13" t="str">
        <f>'CBB Games'!AD54</f>
        <v>InPlay</v>
      </c>
      <c r="C54" s="13">
        <f>'CBB Games'!AE54</f>
        <v>765</v>
      </c>
      <c r="D54" s="135">
        <f>'CBB Games'!AF54</f>
        <v>0.87430555555555556</v>
      </c>
      <c r="F54" s="137" t="str">
        <f>'CBB Games'!AG54</f>
        <v>Wichita State v UNLV</v>
      </c>
      <c r="G54" s="13" t="str">
        <f>'CBB Games'!AH54</f>
        <v>College BK</v>
      </c>
      <c r="H54" s="13" t="str">
        <f>'CBB Games'!AI54</f>
        <v>500 v 460</v>
      </c>
      <c r="I54" s="13" t="str">
        <f>'CBB Games'!AK54</f>
        <v>Primary</v>
      </c>
      <c r="J54" s="13" t="str">
        <f>'CBB Games'!AL54</f>
        <v/>
      </c>
      <c r="K54" s="13" t="str">
        <f>'CBB Games'!AM54</f>
        <v/>
      </c>
      <c r="L54" s="13" t="str">
        <f>'CBB Games'!AN54</f>
        <v/>
      </c>
      <c r="M54" s="13" t="str">
        <f>'CBB Games'!AO54</f>
        <v/>
      </c>
    </row>
    <row r="55" spans="2:13" hidden="1">
      <c r="B55" s="13" t="str">
        <f>'CBB Games'!AD55</f>
        <v/>
      </c>
      <c r="C55" s="13" t="str">
        <f>'CBB Games'!AE55</f>
        <v/>
      </c>
      <c r="D55" s="135" t="str">
        <f>'CBB Games'!AF55</f>
        <v/>
      </c>
      <c r="F55" s="137" t="str">
        <f>'CBB Games'!AG55</f>
        <v/>
      </c>
      <c r="G55" s="13" t="str">
        <f>'CBB Games'!AH55</f>
        <v/>
      </c>
      <c r="H55" s="13" t="str">
        <f>'CBB Games'!AI55</f>
        <v/>
      </c>
      <c r="I55" s="13" t="str">
        <f>'CBB Games'!AK55</f>
        <v/>
      </c>
      <c r="J55" s="13" t="str">
        <f>'CBB Games'!AL55</f>
        <v/>
      </c>
      <c r="K55" s="13" t="str">
        <f>'CBB Games'!AM55</f>
        <v/>
      </c>
      <c r="L55" s="13" t="str">
        <f>'CBB Games'!AN55</f>
        <v/>
      </c>
      <c r="M55" s="13" t="str">
        <f>'CBB Games'!AO55</f>
        <v/>
      </c>
    </row>
    <row r="56" spans="2:13" hidden="1">
      <c r="B56" s="13" t="str">
        <f>'CBB Games'!AD56</f>
        <v/>
      </c>
      <c r="C56" s="13" t="str">
        <f>'CBB Games'!AE56</f>
        <v/>
      </c>
      <c r="D56" s="135" t="str">
        <f>'CBB Games'!AF56</f>
        <v/>
      </c>
      <c r="F56" s="137" t="str">
        <f>'CBB Games'!AG56</f>
        <v/>
      </c>
      <c r="G56" s="13" t="str">
        <f>'CBB Games'!AH56</f>
        <v/>
      </c>
      <c r="H56" s="13" t="str">
        <f>'CBB Games'!AI56</f>
        <v/>
      </c>
      <c r="I56" s="13" t="str">
        <f>'CBB Games'!AK56</f>
        <v/>
      </c>
      <c r="J56" s="13" t="str">
        <f>'CBB Games'!AL56</f>
        <v/>
      </c>
      <c r="K56" s="13" t="str">
        <f>'CBB Games'!AM56</f>
        <v/>
      </c>
      <c r="L56" s="13" t="str">
        <f>'CBB Games'!AN56</f>
        <v/>
      </c>
      <c r="M56" s="13" t="str">
        <f>'CBB Games'!AO56</f>
        <v/>
      </c>
    </row>
    <row r="57" spans="2:13" hidden="1">
      <c r="B57" s="13" t="str">
        <f>'CBB Games'!AD57</f>
        <v/>
      </c>
      <c r="C57" s="13" t="str">
        <f>'CBB Games'!AE57</f>
        <v/>
      </c>
      <c r="D57" s="135" t="str">
        <f>'CBB Games'!AF57</f>
        <v/>
      </c>
      <c r="F57" s="137" t="str">
        <f>'CBB Games'!AG57</f>
        <v/>
      </c>
      <c r="G57" s="13" t="str">
        <f>'CBB Games'!AH57</f>
        <v/>
      </c>
      <c r="H57" s="13" t="str">
        <f>'CBB Games'!AI57</f>
        <v/>
      </c>
      <c r="I57" s="13" t="str">
        <f>'CBB Games'!AK57</f>
        <v/>
      </c>
      <c r="J57" s="13" t="str">
        <f>'CBB Games'!AL57</f>
        <v/>
      </c>
      <c r="K57" s="13" t="str">
        <f>'CBB Games'!AM57</f>
        <v/>
      </c>
      <c r="L57" s="13" t="str">
        <f>'CBB Games'!AN57</f>
        <v/>
      </c>
      <c r="M57" s="13" t="str">
        <f>'CBB Games'!AO57</f>
        <v/>
      </c>
    </row>
    <row r="58" spans="2:13" hidden="1">
      <c r="B58" s="13" t="str">
        <f>'CBB Games'!AD58</f>
        <v/>
      </c>
      <c r="C58" s="13" t="str">
        <f>'CBB Games'!AE58</f>
        <v/>
      </c>
      <c r="D58" s="135" t="str">
        <f>'CBB Games'!AF58</f>
        <v/>
      </c>
      <c r="F58" s="137" t="str">
        <f>'CBB Games'!AG58</f>
        <v/>
      </c>
      <c r="G58" s="13" t="str">
        <f>'CBB Games'!AH58</f>
        <v/>
      </c>
      <c r="H58" s="13" t="str">
        <f>'CBB Games'!AI58</f>
        <v/>
      </c>
      <c r="I58" s="13" t="str">
        <f>'CBB Games'!AK58</f>
        <v/>
      </c>
      <c r="J58" s="13" t="str">
        <f>'CBB Games'!AL58</f>
        <v/>
      </c>
      <c r="K58" s="13" t="str">
        <f>'CBB Games'!AM58</f>
        <v/>
      </c>
      <c r="L58" s="13" t="str">
        <f>'CBB Games'!AN58</f>
        <v/>
      </c>
      <c r="M58" s="13" t="str">
        <f>'CBB Games'!AO58</f>
        <v/>
      </c>
    </row>
    <row r="59" spans="2:13" hidden="1">
      <c r="B59" s="13" t="str">
        <f>'CBB Games'!AD59</f>
        <v/>
      </c>
      <c r="C59" s="13" t="str">
        <f>'CBB Games'!AE59</f>
        <v/>
      </c>
      <c r="D59" s="135" t="str">
        <f>'CBB Games'!AF59</f>
        <v/>
      </c>
      <c r="F59" s="137" t="str">
        <f>'CBB Games'!AG59</f>
        <v/>
      </c>
      <c r="G59" s="13" t="str">
        <f>'CBB Games'!AH59</f>
        <v/>
      </c>
      <c r="H59" s="13" t="str">
        <f>'CBB Games'!AI59</f>
        <v/>
      </c>
      <c r="I59" s="13" t="str">
        <f>'CBB Games'!AK59</f>
        <v/>
      </c>
      <c r="J59" s="13" t="str">
        <f>'CBB Games'!AL59</f>
        <v/>
      </c>
      <c r="K59" s="13" t="str">
        <f>'CBB Games'!AM59</f>
        <v/>
      </c>
      <c r="L59" s="13" t="str">
        <f>'CBB Games'!AN59</f>
        <v/>
      </c>
      <c r="M59" s="13" t="str">
        <f>'CBB Games'!AO59</f>
        <v/>
      </c>
    </row>
    <row r="60" spans="2:13" hidden="1">
      <c r="B60" s="13" t="str">
        <f>'CBB Games'!AD60</f>
        <v/>
      </c>
      <c r="C60" s="13" t="str">
        <f>'CBB Games'!AE60</f>
        <v/>
      </c>
      <c r="D60" s="135" t="str">
        <f>'CBB Games'!AF60</f>
        <v/>
      </c>
      <c r="F60" s="137" t="str">
        <f>'CBB Games'!AG60</f>
        <v/>
      </c>
      <c r="G60" s="13" t="str">
        <f>'CBB Games'!AH60</f>
        <v/>
      </c>
      <c r="H60" s="13" t="str">
        <f>'CBB Games'!AI60</f>
        <v/>
      </c>
      <c r="I60" s="13" t="str">
        <f>'CBB Games'!AK60</f>
        <v/>
      </c>
      <c r="J60" s="13" t="str">
        <f>'CBB Games'!AL60</f>
        <v/>
      </c>
      <c r="K60" s="13" t="str">
        <f>'CBB Games'!AM60</f>
        <v/>
      </c>
      <c r="L60" s="13" t="str">
        <f>'CBB Games'!AN60</f>
        <v/>
      </c>
      <c r="M60" s="13" t="str">
        <f>'CBB Games'!AO60</f>
        <v/>
      </c>
    </row>
    <row r="61" spans="2:13" hidden="1">
      <c r="B61" s="13" t="str">
        <f>'CBB Games'!AD61</f>
        <v/>
      </c>
      <c r="C61" s="13" t="str">
        <f>'CBB Games'!AE61</f>
        <v/>
      </c>
      <c r="D61" s="135" t="str">
        <f>'CBB Games'!AF61</f>
        <v/>
      </c>
      <c r="F61" s="137" t="str">
        <f>'CBB Games'!AG61</f>
        <v/>
      </c>
      <c r="G61" s="13" t="str">
        <f>'CBB Games'!AH61</f>
        <v/>
      </c>
      <c r="H61" s="13" t="str">
        <f>'CBB Games'!AI61</f>
        <v/>
      </c>
      <c r="I61" s="13" t="str">
        <f>'CBB Games'!AK61</f>
        <v/>
      </c>
      <c r="J61" s="13" t="str">
        <f>'CBB Games'!AL61</f>
        <v/>
      </c>
      <c r="K61" s="13" t="str">
        <f>'CBB Games'!AM61</f>
        <v/>
      </c>
      <c r="L61" s="13" t="str">
        <f>'CBB Games'!AN61</f>
        <v/>
      </c>
      <c r="M61" s="13" t="str">
        <f>'CBB Games'!AO61</f>
        <v/>
      </c>
    </row>
    <row r="62" spans="2:13" hidden="1">
      <c r="B62" s="13" t="str">
        <f>'CBB Games'!AD62</f>
        <v/>
      </c>
      <c r="C62" s="13" t="str">
        <f>'CBB Games'!AE62</f>
        <v/>
      </c>
      <c r="D62" s="135" t="str">
        <f>'CBB Games'!AF62</f>
        <v/>
      </c>
      <c r="F62" s="137" t="str">
        <f>'CBB Games'!AG62</f>
        <v/>
      </c>
      <c r="G62" s="13" t="str">
        <f>'CBB Games'!AH62</f>
        <v/>
      </c>
      <c r="H62" s="13" t="str">
        <f>'CBB Games'!AI62</f>
        <v/>
      </c>
      <c r="I62" s="13" t="str">
        <f>'CBB Games'!AK62</f>
        <v/>
      </c>
      <c r="J62" s="13" t="str">
        <f>'CBB Games'!AL62</f>
        <v/>
      </c>
      <c r="K62" s="13" t="str">
        <f>'CBB Games'!AM62</f>
        <v/>
      </c>
      <c r="L62" s="13" t="str">
        <f>'CBB Games'!AN62</f>
        <v/>
      </c>
      <c r="M62" s="13" t="str">
        <f>'CBB Games'!AO62</f>
        <v/>
      </c>
    </row>
    <row r="63" spans="2:13" hidden="1">
      <c r="B63" s="13" t="str">
        <f>'CBB Games'!AD63</f>
        <v/>
      </c>
      <c r="C63" s="13" t="str">
        <f>'CBB Games'!AE63</f>
        <v/>
      </c>
      <c r="D63" s="135" t="str">
        <f>'CBB Games'!AF63</f>
        <v/>
      </c>
      <c r="F63" s="137" t="str">
        <f>'CBB Games'!AG63</f>
        <v/>
      </c>
      <c r="G63" s="13" t="str">
        <f>'CBB Games'!AH63</f>
        <v/>
      </c>
      <c r="H63" s="13" t="str">
        <f>'CBB Games'!AI63</f>
        <v/>
      </c>
      <c r="I63" s="13" t="str">
        <f>'CBB Games'!AK63</f>
        <v/>
      </c>
      <c r="J63" s="13" t="str">
        <f>'CBB Games'!AL63</f>
        <v/>
      </c>
      <c r="K63" s="13" t="str">
        <f>'CBB Games'!AM63</f>
        <v/>
      </c>
      <c r="L63" s="13" t="str">
        <f>'CBB Games'!AN63</f>
        <v/>
      </c>
      <c r="M63" s="13" t="str">
        <f>'CBB Games'!AO63</f>
        <v/>
      </c>
    </row>
    <row r="64" spans="2:13" hidden="1">
      <c r="B64" s="13" t="str">
        <f>'CBB Games'!AD64</f>
        <v/>
      </c>
      <c r="C64" s="13" t="str">
        <f>'CBB Games'!AE64</f>
        <v/>
      </c>
      <c r="D64" s="135" t="str">
        <f>'CBB Games'!AF64</f>
        <v/>
      </c>
      <c r="F64" s="137" t="str">
        <f>'CBB Games'!AG64</f>
        <v/>
      </c>
      <c r="G64" s="13" t="str">
        <f>'CBB Games'!AH64</f>
        <v/>
      </c>
      <c r="H64" s="13" t="str">
        <f>'CBB Games'!AI64</f>
        <v/>
      </c>
      <c r="I64" s="13" t="str">
        <f>'CBB Games'!AK64</f>
        <v/>
      </c>
      <c r="J64" s="13" t="str">
        <f>'CBB Games'!AL64</f>
        <v/>
      </c>
      <c r="K64" s="13" t="str">
        <f>'CBB Games'!AM64</f>
        <v/>
      </c>
      <c r="L64" s="13" t="str">
        <f>'CBB Games'!AN64</f>
        <v/>
      </c>
      <c r="M64" s="13" t="str">
        <f>'CBB Games'!AO64</f>
        <v/>
      </c>
    </row>
    <row r="65" spans="2:13" hidden="1">
      <c r="B65" s="13" t="str">
        <f>'CBB Games'!AD65</f>
        <v/>
      </c>
      <c r="C65" s="13" t="str">
        <f>'CBB Games'!AE65</f>
        <v/>
      </c>
      <c r="D65" s="135" t="str">
        <f>'CBB Games'!AF65</f>
        <v/>
      </c>
      <c r="F65" s="137" t="str">
        <f>'CBB Games'!AG65</f>
        <v/>
      </c>
      <c r="G65" s="13" t="str">
        <f>'CBB Games'!AH65</f>
        <v/>
      </c>
      <c r="H65" s="13" t="str">
        <f>'CBB Games'!AI65</f>
        <v/>
      </c>
      <c r="I65" s="13" t="str">
        <f>'CBB Games'!AK65</f>
        <v/>
      </c>
      <c r="J65" s="13" t="str">
        <f>'CBB Games'!AL65</f>
        <v/>
      </c>
      <c r="K65" s="13" t="str">
        <f>'CBB Games'!AM65</f>
        <v/>
      </c>
      <c r="L65" s="13" t="str">
        <f>'CBB Games'!AN65</f>
        <v/>
      </c>
      <c r="M65" s="13" t="str">
        <f>'CBB Games'!AO65</f>
        <v/>
      </c>
    </row>
    <row r="66" spans="2:13" hidden="1">
      <c r="B66" s="13" t="str">
        <f>'CBB Games'!AD66</f>
        <v/>
      </c>
      <c r="C66" s="13" t="str">
        <f>'CBB Games'!AE66</f>
        <v/>
      </c>
      <c r="D66" s="135" t="str">
        <f>'CBB Games'!AF66</f>
        <v/>
      </c>
      <c r="F66" s="137" t="str">
        <f>'CBB Games'!AG66</f>
        <v/>
      </c>
      <c r="G66" s="13" t="str">
        <f>'CBB Games'!AH66</f>
        <v/>
      </c>
      <c r="H66" s="13" t="str">
        <f>'CBB Games'!AI66</f>
        <v/>
      </c>
      <c r="I66" s="13" t="str">
        <f>'CBB Games'!AK66</f>
        <v/>
      </c>
      <c r="J66" s="13" t="str">
        <f>'CBB Games'!AL66</f>
        <v/>
      </c>
      <c r="K66" s="13" t="str">
        <f>'CBB Games'!AM66</f>
        <v/>
      </c>
      <c r="L66" s="13" t="str">
        <f>'CBB Games'!AN66</f>
        <v/>
      </c>
      <c r="M66" s="13" t="str">
        <f>'CBB Games'!AO66</f>
        <v/>
      </c>
    </row>
    <row r="67" spans="2:13" hidden="1">
      <c r="B67" s="13" t="str">
        <f>'CBB Games'!AD67</f>
        <v/>
      </c>
      <c r="C67" s="13" t="str">
        <f>'CBB Games'!AE67</f>
        <v/>
      </c>
      <c r="D67" s="135" t="str">
        <f>'CBB Games'!AF67</f>
        <v/>
      </c>
      <c r="F67" s="137" t="str">
        <f>'CBB Games'!AG67</f>
        <v/>
      </c>
      <c r="G67" s="13" t="str">
        <f>'CBB Games'!AH67</f>
        <v/>
      </c>
      <c r="H67" s="13" t="str">
        <f>'CBB Games'!AI67</f>
        <v/>
      </c>
      <c r="I67" s="13" t="str">
        <f>'CBB Games'!AK67</f>
        <v/>
      </c>
      <c r="J67" s="13" t="str">
        <f>'CBB Games'!AL67</f>
        <v/>
      </c>
      <c r="K67" s="13" t="str">
        <f>'CBB Games'!AM67</f>
        <v/>
      </c>
      <c r="L67" s="13" t="str">
        <f>'CBB Games'!AN67</f>
        <v/>
      </c>
      <c r="M67" s="13" t="str">
        <f>'CBB Games'!AO67</f>
        <v/>
      </c>
    </row>
    <row r="68" spans="2:13" hidden="1">
      <c r="B68" s="13" t="str">
        <f>'CBB Games'!AD68</f>
        <v/>
      </c>
      <c r="C68" s="13" t="str">
        <f>'CBB Games'!AE68</f>
        <v/>
      </c>
      <c r="D68" s="135" t="str">
        <f>'CBB Games'!AF68</f>
        <v/>
      </c>
      <c r="F68" s="137" t="str">
        <f>'CBB Games'!AG68</f>
        <v/>
      </c>
      <c r="G68" s="13" t="str">
        <f>'CBB Games'!AH68</f>
        <v/>
      </c>
      <c r="H68" s="13" t="str">
        <f>'CBB Games'!AI68</f>
        <v/>
      </c>
      <c r="I68" s="13" t="str">
        <f>'CBB Games'!AK68</f>
        <v/>
      </c>
      <c r="J68" s="13" t="str">
        <f>'CBB Games'!AL68</f>
        <v/>
      </c>
      <c r="K68" s="13" t="str">
        <f>'CBB Games'!AM68</f>
        <v/>
      </c>
      <c r="L68" s="13" t="str">
        <f>'CBB Games'!AN68</f>
        <v/>
      </c>
      <c r="M68" s="13" t="str">
        <f>'CBB Games'!AO68</f>
        <v/>
      </c>
    </row>
    <row r="69" spans="2:13" hidden="1">
      <c r="B69" s="13" t="str">
        <f>'CBB Games'!AD69</f>
        <v/>
      </c>
      <c r="C69" s="13" t="str">
        <f>'CBB Games'!AE69</f>
        <v/>
      </c>
      <c r="D69" s="135" t="str">
        <f>'CBB Games'!AF69</f>
        <v/>
      </c>
      <c r="F69" s="137" t="str">
        <f>'CBB Games'!AG69</f>
        <v/>
      </c>
      <c r="G69" s="13" t="str">
        <f>'CBB Games'!AH69</f>
        <v/>
      </c>
      <c r="H69" s="13" t="str">
        <f>'CBB Games'!AI69</f>
        <v/>
      </c>
      <c r="I69" s="13" t="str">
        <f>'CBB Games'!AK69</f>
        <v/>
      </c>
      <c r="J69" s="13" t="str">
        <f>'CBB Games'!AL69</f>
        <v/>
      </c>
      <c r="K69" s="13" t="str">
        <f>'CBB Games'!AM69</f>
        <v/>
      </c>
      <c r="L69" s="13" t="str">
        <f>'CBB Games'!AN69</f>
        <v/>
      </c>
      <c r="M69" s="13" t="str">
        <f>'CBB Games'!AO69</f>
        <v/>
      </c>
    </row>
    <row r="70" spans="2:13" hidden="1">
      <c r="B70" s="13" t="str">
        <f>'CBB Games'!AD70</f>
        <v/>
      </c>
      <c r="C70" s="13" t="str">
        <f>'CBB Games'!AE70</f>
        <v/>
      </c>
      <c r="D70" s="135" t="str">
        <f>'CBB Games'!AF70</f>
        <v/>
      </c>
      <c r="F70" s="137" t="str">
        <f>'CBB Games'!AG70</f>
        <v/>
      </c>
      <c r="G70" s="13" t="str">
        <f>'CBB Games'!AH70</f>
        <v/>
      </c>
      <c r="H70" s="13" t="str">
        <f>'CBB Games'!AI70</f>
        <v/>
      </c>
      <c r="I70" s="13" t="str">
        <f>'CBB Games'!AK70</f>
        <v/>
      </c>
      <c r="J70" s="13" t="str">
        <f>'CBB Games'!AL70</f>
        <v/>
      </c>
      <c r="K70" s="13" t="str">
        <f>'CBB Games'!AM70</f>
        <v/>
      </c>
      <c r="L70" s="13" t="str">
        <f>'CBB Games'!AN70</f>
        <v/>
      </c>
      <c r="M70" s="13" t="str">
        <f>'CBB Games'!AO70</f>
        <v/>
      </c>
    </row>
    <row r="71" spans="2:13" hidden="1">
      <c r="B71" s="13" t="str">
        <f>'CBB Games'!AD71</f>
        <v/>
      </c>
      <c r="C71" s="13" t="str">
        <f>'CBB Games'!AE71</f>
        <v/>
      </c>
      <c r="D71" s="135" t="str">
        <f>'CBB Games'!AF71</f>
        <v/>
      </c>
      <c r="F71" s="137" t="str">
        <f>'CBB Games'!AG71</f>
        <v/>
      </c>
      <c r="G71" s="13" t="str">
        <f>'CBB Games'!AH71</f>
        <v/>
      </c>
      <c r="H71" s="13" t="str">
        <f>'CBB Games'!AI71</f>
        <v/>
      </c>
      <c r="I71" s="13" t="str">
        <f>'CBB Games'!AK71</f>
        <v/>
      </c>
      <c r="J71" s="13" t="str">
        <f>'CBB Games'!AL71</f>
        <v/>
      </c>
      <c r="K71" s="13" t="str">
        <f>'CBB Games'!AM71</f>
        <v/>
      </c>
      <c r="L71" s="13" t="str">
        <f>'CBB Games'!AN71</f>
        <v/>
      </c>
      <c r="M71" s="13" t="str">
        <f>'CBB Games'!AO71</f>
        <v/>
      </c>
    </row>
    <row r="72" spans="2:13" hidden="1">
      <c r="B72" s="13" t="str">
        <f>'CBB Games'!AD72</f>
        <v/>
      </c>
      <c r="C72" s="13" t="str">
        <f>'CBB Games'!AE72</f>
        <v/>
      </c>
      <c r="D72" s="135" t="str">
        <f>'CBB Games'!AF72</f>
        <v/>
      </c>
      <c r="F72" s="137" t="str">
        <f>'CBB Games'!AG72</f>
        <v/>
      </c>
      <c r="G72" s="13" t="str">
        <f>'CBB Games'!AH72</f>
        <v/>
      </c>
      <c r="H72" s="13" t="str">
        <f>'CBB Games'!AI72</f>
        <v/>
      </c>
      <c r="I72" s="13" t="str">
        <f>'CBB Games'!AK72</f>
        <v/>
      </c>
      <c r="J72" s="13" t="str">
        <f>'CBB Games'!AL72</f>
        <v/>
      </c>
      <c r="K72" s="13" t="str">
        <f>'CBB Games'!AM72</f>
        <v/>
      </c>
      <c r="L72" s="13" t="str">
        <f>'CBB Games'!AN72</f>
        <v/>
      </c>
      <c r="M72" s="13" t="str">
        <f>'CBB Games'!AO72</f>
        <v/>
      </c>
    </row>
    <row r="73" spans="2:13" hidden="1">
      <c r="B73" s="13" t="str">
        <f>'CBB Games'!AD73</f>
        <v/>
      </c>
      <c r="C73" s="13" t="str">
        <f>'CBB Games'!AE73</f>
        <v/>
      </c>
      <c r="D73" s="135" t="str">
        <f>'CBB Games'!AF73</f>
        <v/>
      </c>
      <c r="F73" s="137" t="str">
        <f>'CBB Games'!AG73</f>
        <v/>
      </c>
      <c r="G73" s="13" t="str">
        <f>'CBB Games'!AH73</f>
        <v/>
      </c>
      <c r="H73" s="13" t="str">
        <f>'CBB Games'!AI73</f>
        <v/>
      </c>
      <c r="I73" s="13" t="str">
        <f>'CBB Games'!AK73</f>
        <v/>
      </c>
      <c r="J73" s="13" t="str">
        <f>'CBB Games'!AL73</f>
        <v/>
      </c>
      <c r="K73" s="13" t="str">
        <f>'CBB Games'!AM73</f>
        <v/>
      </c>
      <c r="L73" s="13" t="str">
        <f>'CBB Games'!AN73</f>
        <v/>
      </c>
      <c r="M73" s="13" t="str">
        <f>'CBB Games'!AO73</f>
        <v/>
      </c>
    </row>
    <row r="74" spans="2:13" hidden="1">
      <c r="B74" s="13" t="str">
        <f>'CBB Games'!AD74</f>
        <v/>
      </c>
      <c r="C74" s="13" t="str">
        <f>'CBB Games'!AE74</f>
        <v/>
      </c>
      <c r="D74" s="135" t="str">
        <f>'CBB Games'!AF74</f>
        <v/>
      </c>
      <c r="F74" s="137" t="str">
        <f>'CBB Games'!AG74</f>
        <v/>
      </c>
      <c r="G74" s="13" t="str">
        <f>'CBB Games'!AH74</f>
        <v/>
      </c>
      <c r="H74" s="13" t="str">
        <f>'CBB Games'!AI74</f>
        <v/>
      </c>
      <c r="I74" s="13" t="str">
        <f>'CBB Games'!AK74</f>
        <v/>
      </c>
      <c r="J74" s="13" t="str">
        <f>'CBB Games'!AL74</f>
        <v/>
      </c>
      <c r="K74" s="13" t="str">
        <f>'CBB Games'!AM74</f>
        <v/>
      </c>
      <c r="L74" s="13" t="str">
        <f>'CBB Games'!AN74</f>
        <v/>
      </c>
      <c r="M74" s="13" t="str">
        <f>'CBB Games'!AO74</f>
        <v/>
      </c>
    </row>
    <row r="75" spans="2:13" hidden="1">
      <c r="B75" s="13" t="str">
        <f>'CBB Games'!AD75</f>
        <v/>
      </c>
      <c r="C75" s="13" t="str">
        <f>'CBB Games'!AE75</f>
        <v/>
      </c>
      <c r="D75" s="135" t="str">
        <f>'CBB Games'!AF75</f>
        <v/>
      </c>
      <c r="F75" s="137" t="str">
        <f>'CBB Games'!AG75</f>
        <v/>
      </c>
      <c r="G75" s="13" t="str">
        <f>'CBB Games'!AH75</f>
        <v/>
      </c>
      <c r="H75" s="13" t="str">
        <f>'CBB Games'!AI75</f>
        <v/>
      </c>
      <c r="I75" s="13" t="str">
        <f>'CBB Games'!AK75</f>
        <v/>
      </c>
      <c r="J75" s="13" t="str">
        <f>'CBB Games'!AL75</f>
        <v/>
      </c>
      <c r="K75" s="13" t="str">
        <f>'CBB Games'!AM75</f>
        <v/>
      </c>
      <c r="L75" s="13" t="str">
        <f>'CBB Games'!AN75</f>
        <v/>
      </c>
      <c r="M75" s="13" t="str">
        <f>'CBB Games'!AO75</f>
        <v/>
      </c>
    </row>
    <row r="76" spans="2:13" hidden="1">
      <c r="B76" s="13" t="str">
        <f>'CBB Games'!AD76</f>
        <v/>
      </c>
      <c r="C76" s="13" t="str">
        <f>'CBB Games'!AE76</f>
        <v/>
      </c>
      <c r="D76" s="135" t="str">
        <f>'CBB Games'!AF76</f>
        <v/>
      </c>
      <c r="F76" s="137" t="str">
        <f>'CBB Games'!AG76</f>
        <v/>
      </c>
      <c r="G76" s="13" t="str">
        <f>'CBB Games'!AH76</f>
        <v/>
      </c>
      <c r="H76" s="13" t="str">
        <f>'CBB Games'!AI76</f>
        <v/>
      </c>
      <c r="I76" s="13" t="str">
        <f>'CBB Games'!AK76</f>
        <v/>
      </c>
      <c r="J76" s="13" t="str">
        <f>'CBB Games'!AL76</f>
        <v/>
      </c>
      <c r="K76" s="13" t="str">
        <f>'CBB Games'!AM76</f>
        <v/>
      </c>
      <c r="L76" s="13" t="str">
        <f>'CBB Games'!AN76</f>
        <v/>
      </c>
      <c r="M76" s="13" t="str">
        <f>'CBB Games'!AO76</f>
        <v/>
      </c>
    </row>
    <row r="77" spans="2:13" hidden="1">
      <c r="B77" s="13" t="str">
        <f>'CBB Games'!AD77</f>
        <v/>
      </c>
      <c r="C77" s="13" t="str">
        <f>'CBB Games'!AE77</f>
        <v/>
      </c>
      <c r="D77" s="135" t="str">
        <f>'CBB Games'!AF77</f>
        <v/>
      </c>
      <c r="F77" s="137" t="str">
        <f>'CBB Games'!AG77</f>
        <v/>
      </c>
      <c r="G77" s="13" t="str">
        <f>'CBB Games'!AH77</f>
        <v/>
      </c>
      <c r="H77" s="13" t="str">
        <f>'CBB Games'!AI77</f>
        <v/>
      </c>
      <c r="I77" s="13" t="str">
        <f>'CBB Games'!AK77</f>
        <v/>
      </c>
      <c r="J77" s="13" t="str">
        <f>'CBB Games'!AL77</f>
        <v/>
      </c>
      <c r="K77" s="13" t="str">
        <f>'CBB Games'!AM77</f>
        <v/>
      </c>
      <c r="L77" s="13" t="str">
        <f>'CBB Games'!AN77</f>
        <v/>
      </c>
      <c r="M77" s="13" t="str">
        <f>'CBB Games'!AO77</f>
        <v/>
      </c>
    </row>
    <row r="78" spans="2:13" hidden="1">
      <c r="B78" s="13" t="str">
        <f>'CBB Games'!AD78</f>
        <v/>
      </c>
      <c r="C78" s="13" t="str">
        <f>'CBB Games'!AE78</f>
        <v/>
      </c>
      <c r="D78" s="135" t="str">
        <f>'CBB Games'!AF78</f>
        <v/>
      </c>
      <c r="F78" s="137" t="str">
        <f>'CBB Games'!AG78</f>
        <v/>
      </c>
      <c r="G78" s="13" t="str">
        <f>'CBB Games'!AH78</f>
        <v/>
      </c>
      <c r="H78" s="13" t="str">
        <f>'CBB Games'!AI78</f>
        <v/>
      </c>
      <c r="I78" s="13" t="str">
        <f>'CBB Games'!AK78</f>
        <v/>
      </c>
      <c r="J78" s="13" t="str">
        <f>'CBB Games'!AL78</f>
        <v/>
      </c>
      <c r="K78" s="13" t="str">
        <f>'CBB Games'!AM78</f>
        <v/>
      </c>
      <c r="L78" s="13" t="str">
        <f>'CBB Games'!AN78</f>
        <v/>
      </c>
      <c r="M78" s="13" t="str">
        <f>'CBB Games'!AO78</f>
        <v/>
      </c>
    </row>
    <row r="79" spans="2:13" hidden="1">
      <c r="B79" s="13" t="str">
        <f>'CBB Games'!AD79</f>
        <v/>
      </c>
      <c r="C79" s="13" t="str">
        <f>'CBB Games'!AE79</f>
        <v/>
      </c>
      <c r="D79" s="135" t="str">
        <f>'CBB Games'!AF79</f>
        <v/>
      </c>
      <c r="F79" s="137" t="str">
        <f>'CBB Games'!AG79</f>
        <v/>
      </c>
      <c r="G79" s="13" t="str">
        <f>'CBB Games'!AH79</f>
        <v/>
      </c>
      <c r="H79" s="13" t="str">
        <f>'CBB Games'!AI79</f>
        <v/>
      </c>
      <c r="I79" s="13" t="str">
        <f>'CBB Games'!AK79</f>
        <v/>
      </c>
      <c r="J79" s="13" t="str">
        <f>'CBB Games'!AL79</f>
        <v/>
      </c>
      <c r="K79" s="13" t="str">
        <f>'CBB Games'!AM79</f>
        <v/>
      </c>
      <c r="L79" s="13" t="str">
        <f>'CBB Games'!AN79</f>
        <v/>
      </c>
      <c r="M79" s="13" t="str">
        <f>'CBB Games'!AO79</f>
        <v/>
      </c>
    </row>
    <row r="80" spans="2:13" hidden="1">
      <c r="B80" s="13" t="str">
        <f>'CBB Games'!AD80</f>
        <v/>
      </c>
      <c r="C80" s="13" t="str">
        <f>'CBB Games'!AE80</f>
        <v/>
      </c>
      <c r="D80" s="135" t="str">
        <f>'CBB Games'!AF80</f>
        <v/>
      </c>
      <c r="F80" s="137" t="str">
        <f>'CBB Games'!AG80</f>
        <v/>
      </c>
      <c r="G80" s="13" t="str">
        <f>'CBB Games'!AH80</f>
        <v/>
      </c>
      <c r="H80" s="13" t="str">
        <f>'CBB Games'!AI80</f>
        <v/>
      </c>
      <c r="I80" s="13" t="str">
        <f>'CBB Games'!AK80</f>
        <v/>
      </c>
      <c r="J80" s="13" t="str">
        <f>'CBB Games'!AL80</f>
        <v/>
      </c>
      <c r="K80" s="13" t="str">
        <f>'CBB Games'!AM80</f>
        <v/>
      </c>
      <c r="L80" s="13" t="str">
        <f>'CBB Games'!AN80</f>
        <v/>
      </c>
      <c r="M80" s="13" t="str">
        <f>'CBB Games'!AO80</f>
        <v/>
      </c>
    </row>
    <row r="81" spans="2:13" hidden="1">
      <c r="B81" s="13" t="str">
        <f>'CBB Games'!AD81</f>
        <v/>
      </c>
      <c r="C81" s="13" t="str">
        <f>'CBB Games'!AE81</f>
        <v/>
      </c>
      <c r="D81" s="135" t="str">
        <f>'CBB Games'!AF81</f>
        <v/>
      </c>
      <c r="F81" s="137" t="str">
        <f>'CBB Games'!AG81</f>
        <v/>
      </c>
      <c r="G81" s="13" t="str">
        <f>'CBB Games'!AH81</f>
        <v/>
      </c>
      <c r="H81" s="13" t="str">
        <f>'CBB Games'!AI81</f>
        <v/>
      </c>
      <c r="I81" s="13" t="str">
        <f>'CBB Games'!AK81</f>
        <v/>
      </c>
      <c r="J81" s="13" t="str">
        <f>'CBB Games'!AL81</f>
        <v/>
      </c>
      <c r="K81" s="13" t="str">
        <f>'CBB Games'!AM81</f>
        <v/>
      </c>
      <c r="L81" s="13" t="str">
        <f>'CBB Games'!AN81</f>
        <v/>
      </c>
      <c r="M81" s="13" t="str">
        <f>'CBB Games'!AO81</f>
        <v/>
      </c>
    </row>
    <row r="82" spans="2:13" hidden="1">
      <c r="B82" s="13" t="str">
        <f>'CBB Games'!AD82</f>
        <v/>
      </c>
      <c r="C82" s="13" t="str">
        <f>'CBB Games'!AE82</f>
        <v/>
      </c>
      <c r="D82" s="135" t="str">
        <f>'CBB Games'!AF82</f>
        <v/>
      </c>
      <c r="F82" s="137" t="str">
        <f>'CBB Games'!AG82</f>
        <v/>
      </c>
      <c r="G82" s="13" t="str">
        <f>'CBB Games'!AH82</f>
        <v/>
      </c>
      <c r="H82" s="13" t="str">
        <f>'CBB Games'!AI82</f>
        <v/>
      </c>
      <c r="I82" s="13" t="str">
        <f>'CBB Games'!AK82</f>
        <v/>
      </c>
      <c r="J82" s="13" t="str">
        <f>'CBB Games'!AL82</f>
        <v/>
      </c>
      <c r="K82" s="13" t="str">
        <f>'CBB Games'!AM82</f>
        <v/>
      </c>
      <c r="L82" s="13" t="str">
        <f>'CBB Games'!AN82</f>
        <v/>
      </c>
      <c r="M82" s="13" t="str">
        <f>'CBB Games'!AO82</f>
        <v/>
      </c>
    </row>
    <row r="83" spans="2:13" hidden="1">
      <c r="B83" s="13" t="str">
        <f>'CBB Games'!AD83</f>
        <v/>
      </c>
      <c r="C83" s="13" t="str">
        <f>'CBB Games'!AE83</f>
        <v/>
      </c>
      <c r="D83" s="135" t="str">
        <f>'CBB Games'!AF83</f>
        <v/>
      </c>
      <c r="F83" s="137" t="str">
        <f>'CBB Games'!AG83</f>
        <v/>
      </c>
      <c r="G83" s="13" t="str">
        <f>'CBB Games'!AH83</f>
        <v/>
      </c>
      <c r="H83" s="13" t="str">
        <f>'CBB Games'!AI83</f>
        <v/>
      </c>
      <c r="I83" s="13" t="str">
        <f>'CBB Games'!AK83</f>
        <v/>
      </c>
      <c r="J83" s="13" t="str">
        <f>'CBB Games'!AL83</f>
        <v/>
      </c>
      <c r="K83" s="13" t="str">
        <f>'CBB Games'!AM83</f>
        <v/>
      </c>
      <c r="L83" s="13" t="str">
        <f>'CBB Games'!AN83</f>
        <v/>
      </c>
      <c r="M83" s="13" t="str">
        <f>'CBB Games'!AO83</f>
        <v/>
      </c>
    </row>
    <row r="84" spans="2:13" hidden="1">
      <c r="B84" s="13" t="str">
        <f>'CBB Games'!AD84</f>
        <v/>
      </c>
      <c r="C84" s="13" t="str">
        <f>'CBB Games'!AE84</f>
        <v/>
      </c>
      <c r="D84" s="135" t="str">
        <f>'CBB Games'!AF84</f>
        <v/>
      </c>
      <c r="F84" s="137" t="str">
        <f>'CBB Games'!AG84</f>
        <v/>
      </c>
      <c r="G84" s="13" t="str">
        <f>'CBB Games'!AH84</f>
        <v/>
      </c>
      <c r="H84" s="13" t="str">
        <f>'CBB Games'!AI84</f>
        <v/>
      </c>
      <c r="I84" s="13" t="str">
        <f>'CBB Games'!AK84</f>
        <v/>
      </c>
      <c r="J84" s="13" t="str">
        <f>'CBB Games'!AL84</f>
        <v/>
      </c>
      <c r="K84" s="13" t="str">
        <f>'CBB Games'!AM84</f>
        <v/>
      </c>
      <c r="L84" s="13" t="str">
        <f>'CBB Games'!AN84</f>
        <v/>
      </c>
      <c r="M84" s="13" t="str">
        <f>'CBB Games'!AO84</f>
        <v/>
      </c>
    </row>
    <row r="85" spans="2:13" hidden="1">
      <c r="B85" s="13" t="str">
        <f>'CBB Games'!AD85</f>
        <v/>
      </c>
      <c r="C85" s="13" t="str">
        <f>'CBB Games'!AE85</f>
        <v/>
      </c>
      <c r="D85" s="135" t="str">
        <f>'CBB Games'!AF85</f>
        <v/>
      </c>
      <c r="F85" s="137" t="str">
        <f>'CBB Games'!AG85</f>
        <v/>
      </c>
      <c r="G85" s="13" t="str">
        <f>'CBB Games'!AH85</f>
        <v/>
      </c>
      <c r="H85" s="13" t="str">
        <f>'CBB Games'!AI85</f>
        <v/>
      </c>
      <c r="I85" s="13" t="str">
        <f>'CBB Games'!AK85</f>
        <v/>
      </c>
      <c r="J85" s="13" t="str">
        <f>'CBB Games'!AL85</f>
        <v/>
      </c>
      <c r="K85" s="13" t="str">
        <f>'CBB Games'!AM85</f>
        <v/>
      </c>
      <c r="L85" s="13" t="str">
        <f>'CBB Games'!AN85</f>
        <v/>
      </c>
      <c r="M85" s="13" t="str">
        <f>'CBB Games'!AO85</f>
        <v/>
      </c>
    </row>
    <row r="86" spans="2:13" hidden="1">
      <c r="B86" s="13" t="str">
        <f>'CBB Games'!AD86</f>
        <v/>
      </c>
      <c r="C86" s="13" t="str">
        <f>'CBB Games'!AE86</f>
        <v/>
      </c>
      <c r="D86" s="135" t="str">
        <f>'CBB Games'!AF86</f>
        <v/>
      </c>
      <c r="F86" s="137" t="str">
        <f>'CBB Games'!AG86</f>
        <v/>
      </c>
      <c r="G86" s="13" t="str">
        <f>'CBB Games'!AH86</f>
        <v/>
      </c>
      <c r="H86" s="13" t="str">
        <f>'CBB Games'!AI86</f>
        <v/>
      </c>
      <c r="I86" s="13" t="str">
        <f>'CBB Games'!AK86</f>
        <v/>
      </c>
      <c r="J86" s="13" t="str">
        <f>'CBB Games'!AL86</f>
        <v/>
      </c>
      <c r="K86" s="13" t="str">
        <f>'CBB Games'!AM86</f>
        <v/>
      </c>
      <c r="L86" s="13" t="str">
        <f>'CBB Games'!AN86</f>
        <v/>
      </c>
      <c r="M86" s="13" t="str">
        <f>'CBB Games'!AO86</f>
        <v/>
      </c>
    </row>
    <row r="87" spans="2:13" hidden="1">
      <c r="B87" s="13" t="str">
        <f>'CBB Games'!AD87</f>
        <v/>
      </c>
      <c r="C87" s="13" t="str">
        <f>'CBB Games'!AE87</f>
        <v/>
      </c>
      <c r="D87" s="135" t="str">
        <f>'CBB Games'!AF87</f>
        <v/>
      </c>
      <c r="F87" s="137" t="str">
        <f>'CBB Games'!AG87</f>
        <v/>
      </c>
      <c r="G87" s="13" t="str">
        <f>'CBB Games'!AH87</f>
        <v/>
      </c>
      <c r="H87" s="13" t="str">
        <f>'CBB Games'!AI87</f>
        <v/>
      </c>
      <c r="I87" s="13" t="str">
        <f>'CBB Games'!AK87</f>
        <v/>
      </c>
      <c r="J87" s="13" t="str">
        <f>'CBB Games'!AL87</f>
        <v/>
      </c>
      <c r="K87" s="13" t="str">
        <f>'CBB Games'!AM87</f>
        <v/>
      </c>
      <c r="L87" s="13" t="str">
        <f>'CBB Games'!AN87</f>
        <v/>
      </c>
      <c r="M87" s="13" t="str">
        <f>'CBB Games'!AO87</f>
        <v/>
      </c>
    </row>
    <row r="88" spans="2:13" hidden="1">
      <c r="B88" s="13" t="str">
        <f>'CBB Games'!AD88</f>
        <v/>
      </c>
      <c r="C88" s="13" t="str">
        <f>'CBB Games'!AE88</f>
        <v/>
      </c>
      <c r="D88" s="135" t="str">
        <f>'CBB Games'!AF88</f>
        <v/>
      </c>
      <c r="F88" s="137" t="str">
        <f>'CBB Games'!AG88</f>
        <v/>
      </c>
      <c r="G88" s="13" t="str">
        <f>'CBB Games'!AH88</f>
        <v/>
      </c>
      <c r="H88" s="13" t="str">
        <f>'CBB Games'!AI88</f>
        <v/>
      </c>
      <c r="I88" s="13" t="str">
        <f>'CBB Games'!AK88</f>
        <v/>
      </c>
      <c r="J88" s="13" t="str">
        <f>'CBB Games'!AL88</f>
        <v/>
      </c>
      <c r="K88" s="13" t="str">
        <f>'CBB Games'!AM88</f>
        <v/>
      </c>
      <c r="L88" s="13" t="str">
        <f>'CBB Games'!AN88</f>
        <v/>
      </c>
      <c r="M88" s="13" t="str">
        <f>'CBB Games'!AO88</f>
        <v/>
      </c>
    </row>
    <row r="89" spans="2:13" hidden="1">
      <c r="B89" s="13" t="str">
        <f>'CBB Games'!AD89</f>
        <v/>
      </c>
      <c r="C89" s="13" t="str">
        <f>'CBB Games'!AE89</f>
        <v/>
      </c>
      <c r="D89" s="135" t="str">
        <f>'CBB Games'!AF89</f>
        <v/>
      </c>
      <c r="F89" s="137" t="str">
        <f>'CBB Games'!AG89</f>
        <v/>
      </c>
      <c r="G89" s="13" t="str">
        <f>'CBB Games'!AH89</f>
        <v/>
      </c>
      <c r="H89" s="13" t="str">
        <f>'CBB Games'!AI89</f>
        <v/>
      </c>
      <c r="I89" s="13" t="str">
        <f>'CBB Games'!AK89</f>
        <v/>
      </c>
      <c r="J89" s="13" t="str">
        <f>'CBB Games'!AL89</f>
        <v/>
      </c>
      <c r="K89" s="13" t="str">
        <f>'CBB Games'!AM89</f>
        <v/>
      </c>
      <c r="L89" s="13" t="str">
        <f>'CBB Games'!AN89</f>
        <v/>
      </c>
      <c r="M89" s="13" t="str">
        <f>'CBB Games'!AO89</f>
        <v/>
      </c>
    </row>
    <row r="90" spans="2:13" hidden="1">
      <c r="B90" s="13" t="str">
        <f>'CBB Games'!AD90</f>
        <v/>
      </c>
      <c r="C90" s="13" t="str">
        <f>'CBB Games'!AE90</f>
        <v/>
      </c>
      <c r="D90" s="135" t="str">
        <f>'CBB Games'!AF90</f>
        <v/>
      </c>
      <c r="F90" s="137" t="str">
        <f>'CBB Games'!AG90</f>
        <v/>
      </c>
      <c r="G90" s="13" t="str">
        <f>'CBB Games'!AH90</f>
        <v/>
      </c>
      <c r="H90" s="13" t="str">
        <f>'CBB Games'!AI90</f>
        <v/>
      </c>
      <c r="I90" s="13" t="str">
        <f>'CBB Games'!AK90</f>
        <v/>
      </c>
      <c r="J90" s="13" t="str">
        <f>'CBB Games'!AL90</f>
        <v/>
      </c>
      <c r="K90" s="13" t="str">
        <f>'CBB Games'!AM90</f>
        <v/>
      </c>
      <c r="L90" s="13" t="str">
        <f>'CBB Games'!AN90</f>
        <v/>
      </c>
      <c r="M90" s="13" t="str">
        <f>'CBB Games'!AO90</f>
        <v/>
      </c>
    </row>
    <row r="91" spans="2:13" hidden="1">
      <c r="B91" s="13" t="str">
        <f>'CBB Games'!AD91</f>
        <v/>
      </c>
      <c r="C91" s="13" t="str">
        <f>'CBB Games'!AE91</f>
        <v/>
      </c>
      <c r="D91" s="135" t="str">
        <f>'CBB Games'!AF91</f>
        <v/>
      </c>
      <c r="F91" s="137" t="str">
        <f>'CBB Games'!AG91</f>
        <v/>
      </c>
      <c r="G91" s="13" t="str">
        <f>'CBB Games'!AH91</f>
        <v/>
      </c>
      <c r="H91" s="13" t="str">
        <f>'CBB Games'!AI91</f>
        <v/>
      </c>
      <c r="I91" s="13" t="str">
        <f>'CBB Games'!AK91</f>
        <v/>
      </c>
      <c r="J91" s="13" t="str">
        <f>'CBB Games'!AL91</f>
        <v/>
      </c>
      <c r="K91" s="13" t="str">
        <f>'CBB Games'!AM91</f>
        <v/>
      </c>
      <c r="L91" s="13" t="str">
        <f>'CBB Games'!AN91</f>
        <v/>
      </c>
      <c r="M91" s="13" t="str">
        <f>'CBB Games'!AO91</f>
        <v/>
      </c>
    </row>
    <row r="92" spans="2:13" hidden="1">
      <c r="B92" s="13" t="str">
        <f>'CBB Games'!AD92</f>
        <v/>
      </c>
      <c r="C92" s="13" t="str">
        <f>'CBB Games'!AE92</f>
        <v/>
      </c>
      <c r="D92" s="135" t="str">
        <f>'CBB Games'!AF92</f>
        <v/>
      </c>
      <c r="F92" s="137" t="str">
        <f>'CBB Games'!AG92</f>
        <v/>
      </c>
      <c r="G92" s="13" t="str">
        <f>'CBB Games'!AH92</f>
        <v/>
      </c>
      <c r="H92" s="13" t="str">
        <f>'CBB Games'!AI92</f>
        <v/>
      </c>
      <c r="I92" s="13" t="str">
        <f>'CBB Games'!AK92</f>
        <v/>
      </c>
      <c r="J92" s="13" t="str">
        <f>'CBB Games'!AL92</f>
        <v/>
      </c>
      <c r="K92" s="13" t="str">
        <f>'CBB Games'!AM92</f>
        <v/>
      </c>
      <c r="L92" s="13" t="str">
        <f>'CBB Games'!AN92</f>
        <v/>
      </c>
      <c r="M92" s="13" t="str">
        <f>'CBB Games'!AO92</f>
        <v/>
      </c>
    </row>
    <row r="93" spans="2:13" hidden="1">
      <c r="B93" s="13" t="str">
        <f>'CBB Games'!AD93</f>
        <v/>
      </c>
      <c r="C93" s="13" t="str">
        <f>'CBB Games'!AE93</f>
        <v/>
      </c>
      <c r="D93" s="135" t="str">
        <f>'CBB Games'!AF93</f>
        <v/>
      </c>
      <c r="F93" s="137" t="str">
        <f>'CBB Games'!AG93</f>
        <v/>
      </c>
      <c r="G93" s="13" t="str">
        <f>'CBB Games'!AH93</f>
        <v/>
      </c>
      <c r="H93" s="13" t="str">
        <f>'CBB Games'!AI93</f>
        <v/>
      </c>
      <c r="I93" s="13" t="str">
        <f>'CBB Games'!AK93</f>
        <v/>
      </c>
      <c r="J93" s="13" t="str">
        <f>'CBB Games'!AL93</f>
        <v/>
      </c>
      <c r="K93" s="13" t="str">
        <f>'CBB Games'!AM93</f>
        <v/>
      </c>
      <c r="L93" s="13" t="str">
        <f>'CBB Games'!AN93</f>
        <v/>
      </c>
      <c r="M93" s="13" t="str">
        <f>'CBB Games'!AO93</f>
        <v/>
      </c>
    </row>
    <row r="94" spans="2:13" hidden="1">
      <c r="B94" s="13" t="str">
        <f>'CBB Games'!AD94</f>
        <v/>
      </c>
      <c r="C94" s="13" t="str">
        <f>'CBB Games'!AE94</f>
        <v/>
      </c>
      <c r="D94" s="135" t="str">
        <f>'CBB Games'!AF94</f>
        <v/>
      </c>
      <c r="F94" s="137" t="str">
        <f>'CBB Games'!AG94</f>
        <v/>
      </c>
      <c r="G94" s="13" t="str">
        <f>'CBB Games'!AH94</f>
        <v/>
      </c>
      <c r="H94" s="13" t="str">
        <f>'CBB Games'!AI94</f>
        <v/>
      </c>
      <c r="I94" s="13" t="str">
        <f>'CBB Games'!AK94</f>
        <v/>
      </c>
      <c r="J94" s="13" t="str">
        <f>'CBB Games'!AL94</f>
        <v/>
      </c>
      <c r="K94" s="13" t="str">
        <f>'CBB Games'!AM94</f>
        <v/>
      </c>
      <c r="L94" s="13" t="str">
        <f>'CBB Games'!AN94</f>
        <v/>
      </c>
      <c r="M94" s="13" t="str">
        <f>'CBB Games'!AO94</f>
        <v/>
      </c>
    </row>
    <row r="95" spans="2:13" hidden="1">
      <c r="B95" s="13" t="str">
        <f>'CBB Games'!AD95</f>
        <v/>
      </c>
      <c r="C95" s="13" t="str">
        <f>'CBB Games'!AE95</f>
        <v/>
      </c>
      <c r="D95" s="135" t="str">
        <f>'CBB Games'!AF95</f>
        <v/>
      </c>
      <c r="F95" s="137" t="str">
        <f>'CBB Games'!AG95</f>
        <v/>
      </c>
      <c r="G95" s="13" t="str">
        <f>'CBB Games'!AH95</f>
        <v/>
      </c>
      <c r="H95" s="13" t="str">
        <f>'CBB Games'!AI95</f>
        <v/>
      </c>
      <c r="I95" s="13" t="str">
        <f>'CBB Games'!AK95</f>
        <v/>
      </c>
      <c r="J95" s="13" t="str">
        <f>'CBB Games'!AL95</f>
        <v/>
      </c>
      <c r="K95" s="13" t="str">
        <f>'CBB Games'!AM95</f>
        <v/>
      </c>
      <c r="L95" s="13" t="str">
        <f>'CBB Games'!AN95</f>
        <v/>
      </c>
      <c r="M95" s="13" t="str">
        <f>'CBB Games'!AO95</f>
        <v/>
      </c>
    </row>
    <row r="96" spans="2:13" hidden="1">
      <c r="B96" s="13" t="str">
        <f>'CBB Games'!AD96</f>
        <v/>
      </c>
      <c r="C96" s="13" t="str">
        <f>'CBB Games'!AE96</f>
        <v/>
      </c>
      <c r="D96" s="135" t="str">
        <f>'CBB Games'!AF96</f>
        <v/>
      </c>
      <c r="F96" s="137" t="str">
        <f>'CBB Games'!AG96</f>
        <v/>
      </c>
      <c r="G96" s="13" t="str">
        <f>'CBB Games'!AH96</f>
        <v/>
      </c>
      <c r="H96" s="13" t="str">
        <f>'CBB Games'!AI96</f>
        <v/>
      </c>
      <c r="I96" s="13" t="str">
        <f>'CBB Games'!AK96</f>
        <v/>
      </c>
      <c r="J96" s="13" t="str">
        <f>'CBB Games'!AL96</f>
        <v/>
      </c>
      <c r="K96" s="13" t="str">
        <f>'CBB Games'!AM96</f>
        <v/>
      </c>
      <c r="L96" s="13" t="str">
        <f>'CBB Games'!AN96</f>
        <v/>
      </c>
      <c r="M96" s="13" t="str">
        <f>'CBB Games'!AO96</f>
        <v/>
      </c>
    </row>
    <row r="97" spans="2:13" hidden="1">
      <c r="B97" s="13" t="str">
        <f>'CBB Games'!AD97</f>
        <v/>
      </c>
      <c r="C97" s="13" t="str">
        <f>'CBB Games'!AE97</f>
        <v/>
      </c>
      <c r="D97" s="135" t="str">
        <f>'CBB Games'!AF97</f>
        <v/>
      </c>
      <c r="F97" s="137" t="str">
        <f>'CBB Games'!AG97</f>
        <v/>
      </c>
      <c r="G97" s="13" t="str">
        <f>'CBB Games'!AH97</f>
        <v/>
      </c>
      <c r="H97" s="13" t="str">
        <f>'CBB Games'!AI97</f>
        <v/>
      </c>
      <c r="I97" s="13" t="str">
        <f>'CBB Games'!AK97</f>
        <v/>
      </c>
      <c r="J97" s="13" t="str">
        <f>'CBB Games'!AL97</f>
        <v/>
      </c>
      <c r="K97" s="13" t="str">
        <f>'CBB Games'!AM97</f>
        <v/>
      </c>
      <c r="L97" s="13" t="str">
        <f>'CBB Games'!AN97</f>
        <v/>
      </c>
      <c r="M97" s="13" t="str">
        <f>'CBB Games'!AO97</f>
        <v/>
      </c>
    </row>
    <row r="98" spans="2:13" hidden="1">
      <c r="B98" s="13" t="str">
        <f>'CBB Games'!AD98</f>
        <v/>
      </c>
      <c r="C98" s="13" t="str">
        <f>'CBB Games'!AE98</f>
        <v/>
      </c>
      <c r="D98" s="135" t="str">
        <f>'CBB Games'!AF98</f>
        <v/>
      </c>
      <c r="F98" s="137" t="str">
        <f>'CBB Games'!AG98</f>
        <v/>
      </c>
      <c r="G98" s="13" t="str">
        <f>'CBB Games'!AH98</f>
        <v/>
      </c>
      <c r="H98" s="13" t="str">
        <f>'CBB Games'!AI98</f>
        <v/>
      </c>
      <c r="I98" s="13" t="str">
        <f>'CBB Games'!AK98</f>
        <v/>
      </c>
      <c r="J98" s="13" t="str">
        <f>'CBB Games'!AL98</f>
        <v/>
      </c>
      <c r="K98" s="13" t="str">
        <f>'CBB Games'!AM98</f>
        <v/>
      </c>
      <c r="L98" s="13" t="str">
        <f>'CBB Games'!AN98</f>
        <v/>
      </c>
      <c r="M98" s="13" t="str">
        <f>'CBB Games'!AO98</f>
        <v/>
      </c>
    </row>
    <row r="99" spans="2:13" hidden="1">
      <c r="B99" s="13" t="str">
        <f>'CBB Games'!AD99</f>
        <v/>
      </c>
      <c r="C99" s="13" t="str">
        <f>'CBB Games'!AE99</f>
        <v/>
      </c>
      <c r="D99" s="135" t="str">
        <f>'CBB Games'!AF99</f>
        <v/>
      </c>
      <c r="F99" s="137" t="str">
        <f>'CBB Games'!AG99</f>
        <v/>
      </c>
      <c r="G99" s="13" t="str">
        <f>'CBB Games'!AH99</f>
        <v/>
      </c>
      <c r="H99" s="13" t="str">
        <f>'CBB Games'!AI99</f>
        <v/>
      </c>
      <c r="I99" s="13" t="str">
        <f>'CBB Games'!AK99</f>
        <v/>
      </c>
      <c r="J99" s="13" t="str">
        <f>'CBB Games'!AL99</f>
        <v/>
      </c>
      <c r="K99" s="13" t="str">
        <f>'CBB Games'!AM99</f>
        <v/>
      </c>
      <c r="L99" s="13" t="str">
        <f>'CBB Games'!AN99</f>
        <v/>
      </c>
      <c r="M99" s="13" t="str">
        <f>'CBB Games'!AO99</f>
        <v/>
      </c>
    </row>
    <row r="100" spans="2:13" hidden="1">
      <c r="B100" s="13" t="str">
        <f>'CBB Games'!AD100</f>
        <v/>
      </c>
      <c r="C100" s="13" t="str">
        <f>'CBB Games'!AE100</f>
        <v/>
      </c>
      <c r="D100" s="135" t="str">
        <f>'CBB Games'!AF100</f>
        <v/>
      </c>
      <c r="F100" s="137" t="str">
        <f>'CBB Games'!AG100</f>
        <v/>
      </c>
      <c r="G100" s="13" t="str">
        <f>'CBB Games'!AH100</f>
        <v/>
      </c>
      <c r="H100" s="13" t="str">
        <f>'CBB Games'!AI100</f>
        <v/>
      </c>
      <c r="I100" s="13" t="str">
        <f>'CBB Games'!AK100</f>
        <v/>
      </c>
      <c r="J100" s="13" t="str">
        <f>'CBB Games'!AL100</f>
        <v/>
      </c>
      <c r="K100" s="13" t="str">
        <f>'CBB Games'!AM100</f>
        <v/>
      </c>
      <c r="L100" s="13" t="str">
        <f>'CBB Games'!AN100</f>
        <v/>
      </c>
      <c r="M100" s="13" t="str">
        <f>'CBB Games'!AO100</f>
        <v/>
      </c>
    </row>
    <row r="101" spans="2:13" hidden="1">
      <c r="B101" s="13" t="str">
        <f>'CBB Games'!AD101</f>
        <v/>
      </c>
      <c r="C101" s="13" t="str">
        <f>'CBB Games'!AE101</f>
        <v/>
      </c>
      <c r="D101" s="135" t="str">
        <f>'CBB Games'!AF101</f>
        <v/>
      </c>
      <c r="F101" s="137" t="str">
        <f>'CBB Games'!AG101</f>
        <v/>
      </c>
      <c r="G101" s="13" t="str">
        <f>'CBB Games'!AH101</f>
        <v/>
      </c>
      <c r="H101" s="13" t="str">
        <f>'CBB Games'!AI101</f>
        <v/>
      </c>
      <c r="I101" s="13" t="str">
        <f>'CBB Games'!AK101</f>
        <v/>
      </c>
      <c r="J101" s="13" t="str">
        <f>'CBB Games'!AL101</f>
        <v/>
      </c>
      <c r="K101" s="13" t="str">
        <f>'CBB Games'!AM101</f>
        <v/>
      </c>
      <c r="L101" s="13" t="str">
        <f>'CBB Games'!AN101</f>
        <v/>
      </c>
      <c r="M101" s="13" t="str">
        <f>'CBB Games'!AO101</f>
        <v/>
      </c>
    </row>
    <row r="102" spans="2:13" hidden="1">
      <c r="B102" s="13" t="str">
        <f>'CBB Games'!AD102</f>
        <v/>
      </c>
      <c r="C102" s="13" t="str">
        <f>'CBB Games'!AE102</f>
        <v/>
      </c>
      <c r="D102" s="135" t="str">
        <f>'CBB Games'!AF102</f>
        <v/>
      </c>
      <c r="F102" s="137" t="str">
        <f>'CBB Games'!AG102</f>
        <v/>
      </c>
      <c r="G102" s="13" t="str">
        <f>'CBB Games'!AH102</f>
        <v/>
      </c>
      <c r="H102" s="13" t="str">
        <f>'CBB Games'!AI102</f>
        <v/>
      </c>
      <c r="I102" s="13" t="str">
        <f>'CBB Games'!AK102</f>
        <v/>
      </c>
      <c r="J102" s="13" t="str">
        <f>'CBB Games'!AL102</f>
        <v/>
      </c>
      <c r="K102" s="13" t="str">
        <f>'CBB Games'!AM102</f>
        <v/>
      </c>
      <c r="L102" s="13" t="str">
        <f>'CBB Games'!AN102</f>
        <v/>
      </c>
      <c r="M102" s="13" t="str">
        <f>'CBB Games'!AO102</f>
        <v/>
      </c>
    </row>
    <row r="103" spans="2:13" hidden="1">
      <c r="B103" s="13" t="str">
        <f>'CBB Games'!AD103</f>
        <v/>
      </c>
      <c r="C103" s="13" t="str">
        <f>'CBB Games'!AE103</f>
        <v/>
      </c>
      <c r="D103" s="135" t="str">
        <f>'CBB Games'!AF103</f>
        <v/>
      </c>
      <c r="F103" s="137" t="str">
        <f>'CBB Games'!AG103</f>
        <v/>
      </c>
      <c r="G103" s="13" t="str">
        <f>'CBB Games'!AH103</f>
        <v/>
      </c>
      <c r="H103" s="13" t="str">
        <f>'CBB Games'!AI103</f>
        <v/>
      </c>
      <c r="I103" s="13" t="str">
        <f>'CBB Games'!AK103</f>
        <v/>
      </c>
      <c r="J103" s="13" t="str">
        <f>'CBB Games'!AL103</f>
        <v/>
      </c>
      <c r="K103" s="13" t="str">
        <f>'CBB Games'!AM103</f>
        <v/>
      </c>
      <c r="L103" s="13" t="str">
        <f>'CBB Games'!AN103</f>
        <v/>
      </c>
      <c r="M103" s="13" t="str">
        <f>'CBB Games'!AO103</f>
        <v/>
      </c>
    </row>
    <row r="104" spans="2:13" hidden="1">
      <c r="B104" s="13" t="str">
        <f>'CBB Games'!AD104</f>
        <v/>
      </c>
      <c r="C104" s="13" t="str">
        <f>'CBB Games'!AE104</f>
        <v/>
      </c>
      <c r="D104" s="135" t="str">
        <f>'CBB Games'!AF104</f>
        <v/>
      </c>
      <c r="F104" s="137" t="str">
        <f>'CBB Games'!AG104</f>
        <v/>
      </c>
      <c r="G104" s="13" t="str">
        <f>'CBB Games'!AH104</f>
        <v/>
      </c>
      <c r="H104" s="13" t="str">
        <f>'CBB Games'!AI104</f>
        <v/>
      </c>
      <c r="I104" s="13" t="str">
        <f>'CBB Games'!AK104</f>
        <v/>
      </c>
      <c r="J104" s="13" t="str">
        <f>'CBB Games'!AL104</f>
        <v/>
      </c>
      <c r="K104" s="13" t="str">
        <f>'CBB Games'!AM104</f>
        <v/>
      </c>
      <c r="L104" s="13" t="str">
        <f>'CBB Games'!AN104</f>
        <v/>
      </c>
      <c r="M104" s="13" t="str">
        <f>'CBB Games'!AO104</f>
        <v/>
      </c>
    </row>
    <row r="105" spans="2:13" hidden="1">
      <c r="B105" s="13" t="str">
        <f>'CBB Games'!AD105</f>
        <v/>
      </c>
      <c r="C105" s="13" t="str">
        <f>'CBB Games'!AE105</f>
        <v/>
      </c>
      <c r="D105" s="135" t="str">
        <f>'CBB Games'!AF105</f>
        <v/>
      </c>
      <c r="F105" s="137" t="str">
        <f>'CBB Games'!AG105</f>
        <v/>
      </c>
      <c r="G105" s="13" t="str">
        <f>'CBB Games'!AH105</f>
        <v/>
      </c>
      <c r="H105" s="13" t="str">
        <f>'CBB Games'!AI105</f>
        <v/>
      </c>
      <c r="I105" s="13" t="str">
        <f>'CBB Games'!AK105</f>
        <v/>
      </c>
      <c r="J105" s="13" t="str">
        <f>'CBB Games'!AL105</f>
        <v/>
      </c>
      <c r="K105" s="13" t="str">
        <f>'CBB Games'!AM105</f>
        <v/>
      </c>
      <c r="L105" s="13" t="str">
        <f>'CBB Games'!AN105</f>
        <v/>
      </c>
      <c r="M105" s="13" t="str">
        <f>'CBB Games'!AO105</f>
        <v/>
      </c>
    </row>
    <row r="106" spans="2:13" hidden="1">
      <c r="B106" s="13" t="str">
        <f>'CBB Games'!AD106</f>
        <v/>
      </c>
      <c r="C106" s="13" t="str">
        <f>'CBB Games'!AE106</f>
        <v/>
      </c>
      <c r="D106" s="135" t="str">
        <f>'CBB Games'!AF106</f>
        <v/>
      </c>
      <c r="F106" s="137" t="str">
        <f>'CBB Games'!AG106</f>
        <v/>
      </c>
      <c r="G106" s="13" t="str">
        <f>'CBB Games'!AH106</f>
        <v/>
      </c>
      <c r="H106" s="13" t="str">
        <f>'CBB Games'!AI106</f>
        <v/>
      </c>
      <c r="I106" s="13" t="str">
        <f>'CBB Games'!AK106</f>
        <v/>
      </c>
      <c r="J106" s="13" t="str">
        <f>'CBB Games'!AL106</f>
        <v/>
      </c>
      <c r="K106" s="13" t="str">
        <f>'CBB Games'!AM106</f>
        <v/>
      </c>
      <c r="L106" s="13" t="str">
        <f>'CBB Games'!AN106</f>
        <v/>
      </c>
      <c r="M106" s="13" t="str">
        <f>'CBB Games'!AO106</f>
        <v/>
      </c>
    </row>
    <row r="107" spans="2:13" hidden="1">
      <c r="B107" s="13" t="str">
        <f>'CBB Games'!AD107</f>
        <v/>
      </c>
      <c r="C107" s="13" t="str">
        <f>'CBB Games'!AE107</f>
        <v/>
      </c>
      <c r="D107" s="135" t="str">
        <f>'CBB Games'!AF107</f>
        <v/>
      </c>
      <c r="F107" s="137" t="str">
        <f>'CBB Games'!AG107</f>
        <v/>
      </c>
      <c r="G107" s="13" t="str">
        <f>'CBB Games'!AH107</f>
        <v/>
      </c>
      <c r="H107" s="13" t="str">
        <f>'CBB Games'!AI107</f>
        <v/>
      </c>
      <c r="I107" s="13" t="str">
        <f>'CBB Games'!AK107</f>
        <v/>
      </c>
      <c r="J107" s="13" t="str">
        <f>'CBB Games'!AL107</f>
        <v/>
      </c>
      <c r="K107" s="13" t="str">
        <f>'CBB Games'!AM107</f>
        <v/>
      </c>
      <c r="L107" s="13" t="str">
        <f>'CBB Games'!AN107</f>
        <v/>
      </c>
      <c r="M107" s="13" t="str">
        <f>'CBB Games'!AO107</f>
        <v/>
      </c>
    </row>
    <row r="108" spans="2:13" hidden="1">
      <c r="B108" s="13" t="str">
        <f>'CBB Games'!AD108</f>
        <v/>
      </c>
      <c r="C108" s="13" t="str">
        <f>'CBB Games'!AE108</f>
        <v/>
      </c>
      <c r="D108" s="135" t="str">
        <f>'CBB Games'!AF108</f>
        <v/>
      </c>
      <c r="F108" s="137" t="str">
        <f>'CBB Games'!AG108</f>
        <v/>
      </c>
      <c r="G108" s="13" t="str">
        <f>'CBB Games'!AH108</f>
        <v/>
      </c>
      <c r="H108" s="13" t="str">
        <f>'CBB Games'!AI108</f>
        <v/>
      </c>
      <c r="I108" s="13" t="str">
        <f>'CBB Games'!AK108</f>
        <v/>
      </c>
      <c r="J108" s="13" t="str">
        <f>'CBB Games'!AL108</f>
        <v/>
      </c>
      <c r="K108" s="13" t="str">
        <f>'CBB Games'!AM108</f>
        <v/>
      </c>
      <c r="L108" s="13" t="str">
        <f>'CBB Games'!AN108</f>
        <v/>
      </c>
      <c r="M108" s="13" t="str">
        <f>'CBB Games'!AO108</f>
        <v/>
      </c>
    </row>
    <row r="109" spans="2:13" hidden="1">
      <c r="B109" s="13" t="str">
        <f>'CBB Games'!AD109</f>
        <v/>
      </c>
      <c r="C109" s="13" t="str">
        <f>'CBB Games'!AE109</f>
        <v/>
      </c>
      <c r="D109" s="135" t="str">
        <f>'CBB Games'!AF109</f>
        <v/>
      </c>
      <c r="F109" s="137" t="str">
        <f>'CBB Games'!AG109</f>
        <v/>
      </c>
      <c r="G109" s="13" t="str">
        <f>'CBB Games'!AH109</f>
        <v/>
      </c>
      <c r="H109" s="13" t="str">
        <f>'CBB Games'!AI109</f>
        <v/>
      </c>
      <c r="I109" s="13" t="str">
        <f>'CBB Games'!AK109</f>
        <v/>
      </c>
      <c r="J109" s="13" t="str">
        <f>'CBB Games'!AL109</f>
        <v/>
      </c>
      <c r="K109" s="13" t="str">
        <f>'CBB Games'!AM109</f>
        <v/>
      </c>
      <c r="L109" s="13" t="str">
        <f>'CBB Games'!AN109</f>
        <v/>
      </c>
      <c r="M109" s="13" t="str">
        <f>'CBB Games'!AO109</f>
        <v/>
      </c>
    </row>
    <row r="110" spans="2:13" hidden="1">
      <c r="B110" s="13" t="str">
        <f>'CBB Games'!AD110</f>
        <v/>
      </c>
      <c r="C110" s="13" t="str">
        <f>'CBB Games'!AE110</f>
        <v/>
      </c>
      <c r="D110" s="135" t="str">
        <f>'CBB Games'!AF110</f>
        <v/>
      </c>
      <c r="F110" s="137" t="str">
        <f>'CBB Games'!AG110</f>
        <v/>
      </c>
      <c r="G110" s="13" t="str">
        <f>'CBB Games'!AH110</f>
        <v/>
      </c>
      <c r="H110" s="13" t="str">
        <f>'CBB Games'!AI110</f>
        <v/>
      </c>
      <c r="I110" s="13" t="str">
        <f>'CBB Games'!AK110</f>
        <v/>
      </c>
      <c r="J110" s="13" t="str">
        <f>'CBB Games'!AL110</f>
        <v/>
      </c>
      <c r="K110" s="13" t="str">
        <f>'CBB Games'!AM110</f>
        <v/>
      </c>
      <c r="L110" s="13" t="str">
        <f>'CBB Games'!AN110</f>
        <v/>
      </c>
      <c r="M110" s="13" t="str">
        <f>'CBB Games'!AO110</f>
        <v/>
      </c>
    </row>
    <row r="111" spans="2:13" hidden="1">
      <c r="B111" s="13" t="str">
        <f>'CBB Games'!AD111</f>
        <v/>
      </c>
      <c r="C111" s="13" t="str">
        <f>'CBB Games'!AE111</f>
        <v/>
      </c>
      <c r="D111" s="135" t="str">
        <f>'CBB Games'!AF111</f>
        <v/>
      </c>
      <c r="F111" s="137" t="str">
        <f>'CBB Games'!AG111</f>
        <v/>
      </c>
      <c r="G111" s="13" t="str">
        <f>'CBB Games'!AH111</f>
        <v/>
      </c>
      <c r="H111" s="13" t="str">
        <f>'CBB Games'!AI111</f>
        <v/>
      </c>
      <c r="I111" s="13" t="str">
        <f>'CBB Games'!AK111</f>
        <v/>
      </c>
      <c r="J111" s="13" t="str">
        <f>'CBB Games'!AL111</f>
        <v/>
      </c>
      <c r="K111" s="13" t="str">
        <f>'CBB Games'!AM111</f>
        <v/>
      </c>
      <c r="L111" s="13" t="str">
        <f>'CBB Games'!AN111</f>
        <v/>
      </c>
      <c r="M111" s="13" t="str">
        <f>'CBB Games'!AO111</f>
        <v/>
      </c>
    </row>
    <row r="112" spans="2:13" hidden="1">
      <c r="B112" s="13" t="str">
        <f>'CBB Games'!AD112</f>
        <v/>
      </c>
      <c r="C112" s="13" t="str">
        <f>'CBB Games'!AE112</f>
        <v/>
      </c>
      <c r="D112" s="135" t="str">
        <f>'CBB Games'!AF112</f>
        <v/>
      </c>
      <c r="F112" s="137" t="str">
        <f>'CBB Games'!AG112</f>
        <v/>
      </c>
      <c r="G112" s="13" t="str">
        <f>'CBB Games'!AH112</f>
        <v/>
      </c>
      <c r="H112" s="13" t="str">
        <f>'CBB Games'!AI112</f>
        <v/>
      </c>
      <c r="I112" s="13" t="str">
        <f>'CBB Games'!AK112</f>
        <v/>
      </c>
      <c r="J112" s="13" t="str">
        <f>'CBB Games'!AL112</f>
        <v/>
      </c>
      <c r="K112" s="13" t="str">
        <f>'CBB Games'!AM112</f>
        <v/>
      </c>
      <c r="L112" s="13" t="str">
        <f>'CBB Games'!AN112</f>
        <v/>
      </c>
      <c r="M112" s="13" t="str">
        <f>'CBB Games'!AO112</f>
        <v/>
      </c>
    </row>
    <row r="113" spans="2:13" hidden="1">
      <c r="B113" s="13" t="str">
        <f>'CBB Games'!AD113</f>
        <v/>
      </c>
      <c r="C113" s="13" t="str">
        <f>'CBB Games'!AE113</f>
        <v/>
      </c>
      <c r="D113" s="135" t="str">
        <f>'CBB Games'!AF113</f>
        <v/>
      </c>
      <c r="F113" s="137" t="str">
        <f>'CBB Games'!AG113</f>
        <v/>
      </c>
      <c r="G113" s="13" t="str">
        <f>'CBB Games'!AH113</f>
        <v/>
      </c>
      <c r="H113" s="13" t="str">
        <f>'CBB Games'!AI113</f>
        <v/>
      </c>
      <c r="I113" s="13" t="str">
        <f>'CBB Games'!AK113</f>
        <v/>
      </c>
      <c r="J113" s="13" t="str">
        <f>'CBB Games'!AL113</f>
        <v/>
      </c>
      <c r="K113" s="13" t="str">
        <f>'CBB Games'!AM113</f>
        <v/>
      </c>
      <c r="L113" s="13" t="str">
        <f>'CBB Games'!AN113</f>
        <v/>
      </c>
      <c r="M113" s="13" t="str">
        <f>'CBB Games'!AO113</f>
        <v/>
      </c>
    </row>
    <row r="114" spans="2:13" hidden="1">
      <c r="B114" s="13" t="str">
        <f>'CBB Games'!AD114</f>
        <v/>
      </c>
      <c r="C114" s="13" t="str">
        <f>'CBB Games'!AE114</f>
        <v/>
      </c>
      <c r="D114" s="135" t="str">
        <f>'CBB Games'!AF114</f>
        <v/>
      </c>
      <c r="F114" s="137" t="str">
        <f>'CBB Games'!AG114</f>
        <v/>
      </c>
      <c r="G114" s="13" t="str">
        <f>'CBB Games'!AH114</f>
        <v/>
      </c>
      <c r="H114" s="13" t="str">
        <f>'CBB Games'!AI114</f>
        <v/>
      </c>
      <c r="I114" s="13" t="str">
        <f>'CBB Games'!AK114</f>
        <v/>
      </c>
      <c r="J114" s="13" t="str">
        <f>'CBB Games'!AL114</f>
        <v/>
      </c>
      <c r="K114" s="13" t="str">
        <f>'CBB Games'!AM114</f>
        <v/>
      </c>
      <c r="L114" s="13" t="str">
        <f>'CBB Games'!AN114</f>
        <v/>
      </c>
      <c r="M114" s="13" t="str">
        <f>'CBB Games'!AO114</f>
        <v/>
      </c>
    </row>
    <row r="115" spans="2:13" hidden="1">
      <c r="B115" s="13" t="str">
        <f>'CBB Games'!AD115</f>
        <v/>
      </c>
      <c r="C115" s="13" t="str">
        <f>'CBB Games'!AE115</f>
        <v/>
      </c>
      <c r="D115" s="135" t="str">
        <f>'CBB Games'!AF115</f>
        <v/>
      </c>
      <c r="F115" s="137" t="str">
        <f>'CBB Games'!AG115</f>
        <v/>
      </c>
      <c r="G115" s="13" t="str">
        <f>'CBB Games'!AH115</f>
        <v/>
      </c>
      <c r="H115" s="13" t="str">
        <f>'CBB Games'!AI115</f>
        <v/>
      </c>
      <c r="I115" s="13" t="str">
        <f>'CBB Games'!AK115</f>
        <v/>
      </c>
      <c r="J115" s="13" t="str">
        <f>'CBB Games'!AL115</f>
        <v/>
      </c>
      <c r="K115" s="13" t="str">
        <f>'CBB Games'!AM115</f>
        <v/>
      </c>
      <c r="L115" s="13" t="str">
        <f>'CBB Games'!AN115</f>
        <v/>
      </c>
      <c r="M115" s="13" t="str">
        <f>'CBB Games'!AO115</f>
        <v/>
      </c>
    </row>
    <row r="116" spans="2:13" hidden="1">
      <c r="B116" s="13" t="str">
        <f>'CBB Games'!AD116</f>
        <v/>
      </c>
      <c r="C116" s="13" t="str">
        <f>'CBB Games'!AE116</f>
        <v/>
      </c>
      <c r="D116" s="135" t="str">
        <f>'CBB Games'!AF116</f>
        <v/>
      </c>
      <c r="F116" s="137" t="str">
        <f>'CBB Games'!AG116</f>
        <v/>
      </c>
      <c r="G116" s="13" t="str">
        <f>'CBB Games'!AH116</f>
        <v/>
      </c>
      <c r="H116" s="13" t="str">
        <f>'CBB Games'!AI116</f>
        <v/>
      </c>
      <c r="I116" s="13" t="str">
        <f>'CBB Games'!AK116</f>
        <v/>
      </c>
      <c r="J116" s="13" t="str">
        <f>'CBB Games'!AL116</f>
        <v/>
      </c>
      <c r="K116" s="13" t="str">
        <f>'CBB Games'!AM116</f>
        <v/>
      </c>
      <c r="L116" s="13" t="str">
        <f>'CBB Games'!AN116</f>
        <v/>
      </c>
      <c r="M116" s="13" t="str">
        <f>'CBB Games'!AO116</f>
        <v/>
      </c>
    </row>
    <row r="117" spans="2:13" hidden="1">
      <c r="B117" s="13" t="str">
        <f>'CBB Games'!AD117</f>
        <v/>
      </c>
      <c r="C117" s="13" t="str">
        <f>'CBB Games'!AE117</f>
        <v/>
      </c>
      <c r="D117" s="135" t="str">
        <f>'CBB Games'!AF117</f>
        <v/>
      </c>
      <c r="F117" s="137" t="str">
        <f>'CBB Games'!AG117</f>
        <v/>
      </c>
      <c r="G117" s="13" t="str">
        <f>'CBB Games'!AH117</f>
        <v/>
      </c>
      <c r="H117" s="13" t="str">
        <f>'CBB Games'!AI117</f>
        <v/>
      </c>
      <c r="I117" s="13" t="str">
        <f>'CBB Games'!AK117</f>
        <v/>
      </c>
      <c r="J117" s="13" t="str">
        <f>'CBB Games'!AL117</f>
        <v/>
      </c>
      <c r="K117" s="13" t="str">
        <f>'CBB Games'!AM117</f>
        <v/>
      </c>
      <c r="L117" s="13" t="str">
        <f>'CBB Games'!AN117</f>
        <v/>
      </c>
      <c r="M117" s="13" t="str">
        <f>'CBB Games'!AO117</f>
        <v/>
      </c>
    </row>
    <row r="118" spans="2:13" hidden="1">
      <c r="B118" s="13" t="str">
        <f>'CBB Games'!AD118</f>
        <v/>
      </c>
      <c r="C118" s="13" t="str">
        <f>'CBB Games'!AE118</f>
        <v/>
      </c>
      <c r="D118" s="135" t="str">
        <f>'CBB Games'!AF118</f>
        <v/>
      </c>
      <c r="F118" s="137" t="str">
        <f>'CBB Games'!AG118</f>
        <v/>
      </c>
      <c r="G118" s="13" t="str">
        <f>'CBB Games'!AH118</f>
        <v/>
      </c>
      <c r="H118" s="13" t="str">
        <f>'CBB Games'!AI118</f>
        <v/>
      </c>
      <c r="I118" s="13" t="str">
        <f>'CBB Games'!AK118</f>
        <v/>
      </c>
      <c r="J118" s="13" t="str">
        <f>'CBB Games'!AL118</f>
        <v/>
      </c>
      <c r="K118" s="13" t="str">
        <f>'CBB Games'!AM118</f>
        <v/>
      </c>
      <c r="L118" s="13" t="str">
        <f>'CBB Games'!AN118</f>
        <v/>
      </c>
      <c r="M118" s="13" t="str">
        <f>'CBB Games'!AO118</f>
        <v/>
      </c>
    </row>
    <row r="119" spans="2:13" hidden="1">
      <c r="B119" s="13" t="str">
        <f>'CBB Games'!AD119</f>
        <v/>
      </c>
      <c r="C119" s="13" t="str">
        <f>'CBB Games'!AE119</f>
        <v/>
      </c>
      <c r="D119" s="135" t="str">
        <f>'CBB Games'!AF119</f>
        <v/>
      </c>
      <c r="F119" s="137" t="str">
        <f>'CBB Games'!AG119</f>
        <v/>
      </c>
      <c r="G119" s="13" t="str">
        <f>'CBB Games'!AH119</f>
        <v/>
      </c>
      <c r="H119" s="13" t="str">
        <f>'CBB Games'!AI119</f>
        <v/>
      </c>
      <c r="I119" s="13" t="str">
        <f>'CBB Games'!AK119</f>
        <v/>
      </c>
      <c r="J119" s="13" t="str">
        <f>'CBB Games'!AL119</f>
        <v/>
      </c>
      <c r="K119" s="13" t="str">
        <f>'CBB Games'!AM119</f>
        <v/>
      </c>
      <c r="L119" s="13" t="str">
        <f>'CBB Games'!AN119</f>
        <v/>
      </c>
      <c r="M119" s="13" t="str">
        <f>'CBB Games'!AO119</f>
        <v/>
      </c>
    </row>
    <row r="120" spans="2:13" hidden="1">
      <c r="B120" s="13" t="str">
        <f>'CBB Games'!AD120</f>
        <v/>
      </c>
      <c r="C120" s="13" t="str">
        <f>'CBB Games'!AE120</f>
        <v/>
      </c>
      <c r="D120" s="135" t="str">
        <f>'CBB Games'!AF120</f>
        <v/>
      </c>
      <c r="F120" s="137" t="str">
        <f>'CBB Games'!AG120</f>
        <v/>
      </c>
      <c r="G120" s="13" t="str">
        <f>'CBB Games'!AH120</f>
        <v/>
      </c>
      <c r="H120" s="13" t="str">
        <f>'CBB Games'!AI120</f>
        <v/>
      </c>
      <c r="I120" s="13" t="str">
        <f>'CBB Games'!AK120</f>
        <v/>
      </c>
      <c r="J120" s="13" t="str">
        <f>'CBB Games'!AL120</f>
        <v/>
      </c>
      <c r="K120" s="13" t="str">
        <f>'CBB Games'!AM120</f>
        <v/>
      </c>
      <c r="L120" s="13" t="str">
        <f>'CBB Games'!AN120</f>
        <v/>
      </c>
      <c r="M120" s="13" t="str">
        <f>'CBB Games'!AO120</f>
        <v/>
      </c>
    </row>
    <row r="121" spans="2:13" hidden="1">
      <c r="B121" s="13" t="str">
        <f>'CBB Games'!AD121</f>
        <v/>
      </c>
      <c r="C121" s="13" t="str">
        <f>'CBB Games'!AE121</f>
        <v/>
      </c>
      <c r="D121" s="135" t="str">
        <f>'CBB Games'!AF121</f>
        <v/>
      </c>
      <c r="F121" s="137" t="str">
        <f>'CBB Games'!AG121</f>
        <v/>
      </c>
      <c r="G121" s="13" t="str">
        <f>'CBB Games'!AH121</f>
        <v/>
      </c>
      <c r="H121" s="13" t="str">
        <f>'CBB Games'!AI121</f>
        <v/>
      </c>
      <c r="I121" s="13" t="str">
        <f>'CBB Games'!AK121</f>
        <v/>
      </c>
      <c r="J121" s="13" t="str">
        <f>'CBB Games'!AL121</f>
        <v/>
      </c>
      <c r="K121" s="13" t="str">
        <f>'CBB Games'!AM121</f>
        <v/>
      </c>
      <c r="L121" s="13" t="str">
        <f>'CBB Games'!AN121</f>
        <v/>
      </c>
      <c r="M121" s="13" t="str">
        <f>'CBB Games'!AO121</f>
        <v/>
      </c>
    </row>
    <row r="122" spans="2:13" hidden="1">
      <c r="B122" s="13" t="str">
        <f>'CBB Games'!AD122</f>
        <v/>
      </c>
      <c r="C122" s="13" t="str">
        <f>'CBB Games'!AE122</f>
        <v/>
      </c>
      <c r="D122" s="135" t="str">
        <f>'CBB Games'!AF122</f>
        <v/>
      </c>
      <c r="F122" s="137" t="str">
        <f>'CBB Games'!AG122</f>
        <v/>
      </c>
      <c r="G122" s="13" t="str">
        <f>'CBB Games'!AH122</f>
        <v/>
      </c>
      <c r="H122" s="13" t="str">
        <f>'CBB Games'!AI122</f>
        <v/>
      </c>
      <c r="I122" s="13" t="str">
        <f>'CBB Games'!AK122</f>
        <v/>
      </c>
      <c r="J122" s="13" t="str">
        <f>'CBB Games'!AL122</f>
        <v/>
      </c>
      <c r="K122" s="13" t="str">
        <f>'CBB Games'!AM122</f>
        <v/>
      </c>
      <c r="L122" s="13" t="str">
        <f>'CBB Games'!AN122</f>
        <v/>
      </c>
      <c r="M122" s="13" t="str">
        <f>'CBB Games'!AO122</f>
        <v/>
      </c>
    </row>
    <row r="123" spans="2:13" hidden="1">
      <c r="B123" s="13" t="str">
        <f>'CBB Games'!AD123</f>
        <v/>
      </c>
      <c r="C123" s="13" t="str">
        <f>'CBB Games'!AE123</f>
        <v/>
      </c>
      <c r="D123" s="135" t="str">
        <f>'CBB Games'!AF123</f>
        <v/>
      </c>
      <c r="F123" s="137" t="str">
        <f>'CBB Games'!AG123</f>
        <v/>
      </c>
      <c r="G123" s="13" t="str">
        <f>'CBB Games'!AH123</f>
        <v/>
      </c>
      <c r="H123" s="13" t="str">
        <f>'CBB Games'!AI123</f>
        <v/>
      </c>
      <c r="I123" s="13" t="str">
        <f>'CBB Games'!AK123</f>
        <v/>
      </c>
      <c r="J123" s="13" t="str">
        <f>'CBB Games'!AL123</f>
        <v/>
      </c>
      <c r="K123" s="13" t="str">
        <f>'CBB Games'!AM123</f>
        <v/>
      </c>
      <c r="L123" s="13" t="str">
        <f>'CBB Games'!AN123</f>
        <v/>
      </c>
      <c r="M123" s="13" t="str">
        <f>'CBB Games'!AO123</f>
        <v/>
      </c>
    </row>
    <row r="124" spans="2:13" hidden="1">
      <c r="B124" s="13" t="str">
        <f>'CBB Games'!AD124</f>
        <v/>
      </c>
      <c r="C124" s="13" t="str">
        <f>'CBB Games'!AE124</f>
        <v/>
      </c>
      <c r="D124" s="135" t="str">
        <f>'CBB Games'!AF124</f>
        <v/>
      </c>
      <c r="F124" s="137" t="str">
        <f>'CBB Games'!AG124</f>
        <v/>
      </c>
      <c r="G124" s="13" t="str">
        <f>'CBB Games'!AH124</f>
        <v/>
      </c>
      <c r="H124" s="13" t="str">
        <f>'CBB Games'!AI124</f>
        <v/>
      </c>
      <c r="I124" s="13" t="str">
        <f>'CBB Games'!AK124</f>
        <v/>
      </c>
      <c r="J124" s="13" t="str">
        <f>'CBB Games'!AL124</f>
        <v/>
      </c>
      <c r="K124" s="13" t="str">
        <f>'CBB Games'!AM124</f>
        <v/>
      </c>
      <c r="L124" s="13" t="str">
        <f>'CBB Games'!AN124</f>
        <v/>
      </c>
      <c r="M124" s="13" t="str">
        <f>'CBB Games'!AO124</f>
        <v/>
      </c>
    </row>
    <row r="125" spans="2:13" hidden="1">
      <c r="B125" s="13" t="str">
        <f>'CBB Games'!AD125</f>
        <v/>
      </c>
      <c r="C125" s="13" t="str">
        <f>'CBB Games'!AE125</f>
        <v/>
      </c>
      <c r="D125" s="135" t="str">
        <f>'CBB Games'!AF125</f>
        <v/>
      </c>
      <c r="F125" s="137" t="str">
        <f>'CBB Games'!AG125</f>
        <v/>
      </c>
      <c r="G125" s="13" t="str">
        <f>'CBB Games'!AH125</f>
        <v/>
      </c>
      <c r="H125" s="13" t="str">
        <f>'CBB Games'!AI125</f>
        <v/>
      </c>
      <c r="I125" s="13" t="str">
        <f>'CBB Games'!AK125</f>
        <v/>
      </c>
      <c r="J125" s="13" t="str">
        <f>'CBB Games'!AL125</f>
        <v/>
      </c>
      <c r="K125" s="13" t="str">
        <f>'CBB Games'!AM125</f>
        <v/>
      </c>
      <c r="L125" s="13" t="str">
        <f>'CBB Games'!AN125</f>
        <v/>
      </c>
      <c r="M125" s="13" t="str">
        <f>'CBB Games'!AO125</f>
        <v/>
      </c>
    </row>
    <row r="126" spans="2:13" hidden="1">
      <c r="B126" s="13" t="str">
        <f>'CBB Games'!AD126</f>
        <v/>
      </c>
      <c r="C126" s="13" t="str">
        <f>'CBB Games'!AE126</f>
        <v/>
      </c>
      <c r="D126" s="135" t="str">
        <f>'CBB Games'!AF126</f>
        <v/>
      </c>
      <c r="F126" s="137" t="str">
        <f>'CBB Games'!AG126</f>
        <v/>
      </c>
      <c r="G126" s="13" t="str">
        <f>'CBB Games'!AH126</f>
        <v/>
      </c>
      <c r="H126" s="13" t="str">
        <f>'CBB Games'!AI126</f>
        <v/>
      </c>
      <c r="I126" s="13" t="str">
        <f>'CBB Games'!AK126</f>
        <v/>
      </c>
      <c r="J126" s="13" t="str">
        <f>'CBB Games'!AL126</f>
        <v/>
      </c>
      <c r="K126" s="13" t="str">
        <f>'CBB Games'!AM126</f>
        <v/>
      </c>
      <c r="L126" s="13" t="str">
        <f>'CBB Games'!AN126</f>
        <v/>
      </c>
      <c r="M126" s="13" t="str">
        <f>'CBB Games'!AO126</f>
        <v/>
      </c>
    </row>
    <row r="127" spans="2:13" hidden="1">
      <c r="B127" s="13" t="str">
        <f>'CBB Games'!AD127</f>
        <v/>
      </c>
      <c r="C127" s="13" t="str">
        <f>'CBB Games'!AE127</f>
        <v/>
      </c>
      <c r="D127" s="135" t="str">
        <f>'CBB Games'!AF127</f>
        <v/>
      </c>
      <c r="F127" s="137" t="str">
        <f>'CBB Games'!AG127</f>
        <v/>
      </c>
      <c r="G127" s="13" t="str">
        <f>'CBB Games'!AH127</f>
        <v/>
      </c>
      <c r="H127" s="13" t="str">
        <f>'CBB Games'!AI127</f>
        <v/>
      </c>
      <c r="I127" s="13" t="str">
        <f>'CBB Games'!AK127</f>
        <v/>
      </c>
      <c r="J127" s="13" t="str">
        <f>'CBB Games'!AL127</f>
        <v/>
      </c>
      <c r="K127" s="13" t="str">
        <f>'CBB Games'!AM127</f>
        <v/>
      </c>
      <c r="L127" s="13" t="str">
        <f>'CBB Games'!AN127</f>
        <v/>
      </c>
      <c r="M127" s="13" t="str">
        <f>'CBB Games'!AO127</f>
        <v/>
      </c>
    </row>
    <row r="128" spans="2:13" hidden="1">
      <c r="B128" s="13" t="str">
        <f>'CBB Games'!AD128</f>
        <v/>
      </c>
      <c r="C128" s="13" t="str">
        <f>'CBB Games'!AE128</f>
        <v/>
      </c>
      <c r="D128" s="135" t="str">
        <f>'CBB Games'!AF128</f>
        <v/>
      </c>
      <c r="F128" s="137" t="str">
        <f>'CBB Games'!AG128</f>
        <v/>
      </c>
      <c r="G128" s="13" t="str">
        <f>'CBB Games'!AH128</f>
        <v/>
      </c>
      <c r="H128" s="13" t="str">
        <f>'CBB Games'!AI128</f>
        <v/>
      </c>
      <c r="I128" s="13" t="str">
        <f>'CBB Games'!AK128</f>
        <v/>
      </c>
      <c r="J128" s="13" t="str">
        <f>'CBB Games'!AL128</f>
        <v/>
      </c>
      <c r="K128" s="13" t="str">
        <f>'CBB Games'!AM128</f>
        <v/>
      </c>
      <c r="L128" s="13" t="str">
        <f>'CBB Games'!AN128</f>
        <v/>
      </c>
      <c r="M128" s="13" t="str">
        <f>'CBB Games'!AO128</f>
        <v/>
      </c>
    </row>
    <row r="129" spans="2:13" hidden="1">
      <c r="B129" s="13" t="str">
        <f>'CBB Games'!AD129</f>
        <v/>
      </c>
      <c r="C129" s="13" t="str">
        <f>'CBB Games'!AE129</f>
        <v/>
      </c>
      <c r="D129" s="135" t="str">
        <f>'CBB Games'!AF129</f>
        <v/>
      </c>
      <c r="F129" s="137" t="str">
        <f>'CBB Games'!AG129</f>
        <v/>
      </c>
      <c r="G129" s="13" t="str">
        <f>'CBB Games'!AH129</f>
        <v/>
      </c>
      <c r="H129" s="13" t="str">
        <f>'CBB Games'!AI129</f>
        <v/>
      </c>
      <c r="I129" s="13" t="str">
        <f>'CBB Games'!AK129</f>
        <v/>
      </c>
      <c r="J129" s="13" t="str">
        <f>'CBB Games'!AL129</f>
        <v/>
      </c>
      <c r="K129" s="13" t="str">
        <f>'CBB Games'!AM129</f>
        <v/>
      </c>
      <c r="L129" s="13" t="str">
        <f>'CBB Games'!AN129</f>
        <v/>
      </c>
      <c r="M129" s="13" t="str">
        <f>'CBB Games'!AO129</f>
        <v/>
      </c>
    </row>
    <row r="130" spans="2:13" hidden="1">
      <c r="B130" s="13" t="str">
        <f>'CBB Games'!AD130</f>
        <v/>
      </c>
      <c r="C130" s="13" t="str">
        <f>'CBB Games'!AE130</f>
        <v/>
      </c>
      <c r="D130" s="135" t="str">
        <f>'CBB Games'!AF130</f>
        <v/>
      </c>
      <c r="F130" s="137" t="str">
        <f>'CBB Games'!AG130</f>
        <v/>
      </c>
      <c r="G130" s="13" t="str">
        <f>'CBB Games'!AH130</f>
        <v/>
      </c>
      <c r="H130" s="13" t="str">
        <f>'CBB Games'!AI130</f>
        <v/>
      </c>
      <c r="I130" s="13" t="str">
        <f>'CBB Games'!AK130</f>
        <v/>
      </c>
      <c r="J130" s="13" t="str">
        <f>'CBB Games'!AL130</f>
        <v/>
      </c>
      <c r="K130" s="13" t="str">
        <f>'CBB Games'!AM130</f>
        <v/>
      </c>
      <c r="L130" s="13" t="str">
        <f>'CBB Games'!AN130</f>
        <v/>
      </c>
      <c r="M130" s="13" t="str">
        <f>'CBB Games'!AO130</f>
        <v/>
      </c>
    </row>
    <row r="131" spans="2:13" hidden="1">
      <c r="B131" s="13" t="str">
        <f>'CBB Games'!AD131</f>
        <v/>
      </c>
      <c r="C131" s="13" t="str">
        <f>'CBB Games'!AE131</f>
        <v/>
      </c>
      <c r="D131" s="135" t="str">
        <f>'CBB Games'!AF131</f>
        <v/>
      </c>
      <c r="F131" s="137" t="str">
        <f>'CBB Games'!AG131</f>
        <v/>
      </c>
      <c r="G131" s="13" t="str">
        <f>'CBB Games'!AH131</f>
        <v/>
      </c>
      <c r="H131" s="13" t="str">
        <f>'CBB Games'!AI131</f>
        <v/>
      </c>
      <c r="I131" s="13" t="str">
        <f>'CBB Games'!AK131</f>
        <v/>
      </c>
      <c r="J131" s="13" t="str">
        <f>'CBB Games'!AL131</f>
        <v/>
      </c>
      <c r="K131" s="13" t="str">
        <f>'CBB Games'!AM131</f>
        <v/>
      </c>
      <c r="L131" s="13" t="str">
        <f>'CBB Games'!AN131</f>
        <v/>
      </c>
      <c r="M131" s="13" t="str">
        <f>'CBB Games'!AO131</f>
        <v/>
      </c>
    </row>
    <row r="132" spans="2:13" hidden="1">
      <c r="B132" s="13" t="str">
        <f>'CBB Games'!AD132</f>
        <v/>
      </c>
      <c r="C132" s="13" t="str">
        <f>'CBB Games'!AE132</f>
        <v/>
      </c>
      <c r="D132" s="135" t="str">
        <f>'CBB Games'!AF132</f>
        <v/>
      </c>
      <c r="F132" s="137" t="str">
        <f>'CBB Games'!AG132</f>
        <v/>
      </c>
      <c r="G132" s="13" t="str">
        <f>'CBB Games'!AH132</f>
        <v/>
      </c>
      <c r="H132" s="13" t="str">
        <f>'CBB Games'!AI132</f>
        <v/>
      </c>
      <c r="I132" s="13" t="str">
        <f>'CBB Games'!AK132</f>
        <v/>
      </c>
      <c r="J132" s="13" t="str">
        <f>'CBB Games'!AL132</f>
        <v/>
      </c>
      <c r="K132" s="13" t="str">
        <f>'CBB Games'!AM132</f>
        <v/>
      </c>
      <c r="L132" s="13" t="str">
        <f>'CBB Games'!AN132</f>
        <v/>
      </c>
      <c r="M132" s="13" t="str">
        <f>'CBB Games'!AO132</f>
        <v/>
      </c>
    </row>
    <row r="133" spans="2:13" hidden="1">
      <c r="B133" s="13" t="str">
        <f>'CBB Games'!AD133</f>
        <v/>
      </c>
      <c r="C133" s="13" t="str">
        <f>'CBB Games'!AE133</f>
        <v/>
      </c>
      <c r="D133" s="135" t="str">
        <f>'CBB Games'!AF133</f>
        <v/>
      </c>
      <c r="F133" s="137" t="str">
        <f>'CBB Games'!AG133</f>
        <v/>
      </c>
      <c r="G133" s="13" t="str">
        <f>'CBB Games'!AH133</f>
        <v/>
      </c>
      <c r="H133" s="13" t="str">
        <f>'CBB Games'!AI133</f>
        <v/>
      </c>
      <c r="I133" s="13" t="str">
        <f>'CBB Games'!AK133</f>
        <v/>
      </c>
      <c r="J133" s="13" t="str">
        <f>'CBB Games'!AL133</f>
        <v/>
      </c>
      <c r="K133" s="13" t="str">
        <f>'CBB Games'!AM133</f>
        <v/>
      </c>
      <c r="L133" s="13" t="str">
        <f>'CBB Games'!AN133</f>
        <v/>
      </c>
      <c r="M133" s="13" t="str">
        <f>'CBB Games'!AO133</f>
        <v/>
      </c>
    </row>
    <row r="134" spans="2:13" hidden="1">
      <c r="B134" s="13" t="str">
        <f>'CBB Games'!AD134</f>
        <v/>
      </c>
      <c r="C134" s="13" t="str">
        <f>'CBB Games'!AE134</f>
        <v/>
      </c>
      <c r="D134" s="135" t="str">
        <f>'CBB Games'!AF134</f>
        <v/>
      </c>
      <c r="F134" s="137" t="str">
        <f>'CBB Games'!AG134</f>
        <v/>
      </c>
      <c r="G134" s="13" t="str">
        <f>'CBB Games'!AH134</f>
        <v/>
      </c>
      <c r="H134" s="13" t="str">
        <f>'CBB Games'!AI134</f>
        <v/>
      </c>
      <c r="I134" s="13" t="str">
        <f>'CBB Games'!AK134</f>
        <v/>
      </c>
      <c r="J134" s="13" t="str">
        <f>'CBB Games'!AL134</f>
        <v/>
      </c>
      <c r="K134" s="13" t="str">
        <f>'CBB Games'!AM134</f>
        <v/>
      </c>
      <c r="L134" s="13" t="str">
        <f>'CBB Games'!AN134</f>
        <v/>
      </c>
      <c r="M134" s="13" t="str">
        <f>'CBB Games'!AO134</f>
        <v/>
      </c>
    </row>
    <row r="135" spans="2:13" hidden="1">
      <c r="B135" s="13" t="str">
        <f>'CBB Games'!AD135</f>
        <v/>
      </c>
      <c r="C135" s="13" t="str">
        <f>'CBB Games'!AE135</f>
        <v/>
      </c>
      <c r="D135" s="135" t="str">
        <f>'CBB Games'!AF135</f>
        <v/>
      </c>
      <c r="F135" s="137" t="str">
        <f>'CBB Games'!AG135</f>
        <v/>
      </c>
      <c r="G135" s="13" t="str">
        <f>'CBB Games'!AH135</f>
        <v/>
      </c>
      <c r="H135" s="13" t="str">
        <f>'CBB Games'!AI135</f>
        <v/>
      </c>
      <c r="I135" s="13" t="str">
        <f>'CBB Games'!AK135</f>
        <v/>
      </c>
      <c r="J135" s="13" t="str">
        <f>'CBB Games'!AL135</f>
        <v/>
      </c>
      <c r="K135" s="13" t="str">
        <f>'CBB Games'!AM135</f>
        <v/>
      </c>
      <c r="L135" s="13" t="str">
        <f>'CBB Games'!AN135</f>
        <v/>
      </c>
      <c r="M135" s="13" t="str">
        <f>'CBB Games'!AO135</f>
        <v/>
      </c>
    </row>
    <row r="136" spans="2:13" hidden="1">
      <c r="B136" s="13" t="str">
        <f>'CBB Games'!AD136</f>
        <v/>
      </c>
      <c r="C136" s="13" t="str">
        <f>'CBB Games'!AE136</f>
        <v/>
      </c>
      <c r="D136" s="135" t="str">
        <f>'CBB Games'!AF136</f>
        <v/>
      </c>
      <c r="F136" s="137" t="str">
        <f>'CBB Games'!AG136</f>
        <v/>
      </c>
      <c r="G136" s="13" t="str">
        <f>'CBB Games'!AH136</f>
        <v/>
      </c>
      <c r="H136" s="13" t="str">
        <f>'CBB Games'!AI136</f>
        <v/>
      </c>
      <c r="I136" s="13" t="str">
        <f>'CBB Games'!AK136</f>
        <v/>
      </c>
      <c r="J136" s="13" t="str">
        <f>'CBB Games'!AL136</f>
        <v/>
      </c>
      <c r="K136" s="13" t="str">
        <f>'CBB Games'!AM136</f>
        <v/>
      </c>
      <c r="L136" s="13" t="str">
        <f>'CBB Games'!AN136</f>
        <v/>
      </c>
      <c r="M136" s="13" t="str">
        <f>'CBB Games'!AO136</f>
        <v/>
      </c>
    </row>
    <row r="137" spans="2:13" hidden="1">
      <c r="B137" s="13" t="str">
        <f>'CBB Games'!AD137</f>
        <v/>
      </c>
      <c r="C137" s="13" t="str">
        <f>'CBB Games'!AE137</f>
        <v/>
      </c>
      <c r="D137" s="135" t="str">
        <f>'CBB Games'!AF137</f>
        <v/>
      </c>
      <c r="F137" s="137" t="str">
        <f>'CBB Games'!AG137</f>
        <v/>
      </c>
      <c r="G137" s="13" t="str">
        <f>'CBB Games'!AH137</f>
        <v/>
      </c>
      <c r="H137" s="13" t="str">
        <f>'CBB Games'!AI137</f>
        <v/>
      </c>
      <c r="I137" s="13" t="str">
        <f>'CBB Games'!AK137</f>
        <v/>
      </c>
      <c r="J137" s="13" t="str">
        <f>'CBB Games'!AL137</f>
        <v/>
      </c>
      <c r="K137" s="13" t="str">
        <f>'CBB Games'!AM137</f>
        <v/>
      </c>
      <c r="L137" s="13" t="str">
        <f>'CBB Games'!AN137</f>
        <v/>
      </c>
      <c r="M137" s="13" t="str">
        <f>'CBB Games'!AO137</f>
        <v/>
      </c>
    </row>
    <row r="138" spans="2:13" hidden="1">
      <c r="B138" s="13" t="str">
        <f>'CBB Games'!AD138</f>
        <v/>
      </c>
      <c r="C138" s="13" t="str">
        <f>'CBB Games'!AE138</f>
        <v/>
      </c>
      <c r="D138" s="135" t="str">
        <f>'CBB Games'!AF138</f>
        <v/>
      </c>
      <c r="F138" s="137" t="str">
        <f>'CBB Games'!AG138</f>
        <v/>
      </c>
      <c r="G138" s="13" t="str">
        <f>'CBB Games'!AH138</f>
        <v/>
      </c>
      <c r="H138" s="13" t="str">
        <f>'CBB Games'!AI138</f>
        <v/>
      </c>
      <c r="I138" s="13" t="str">
        <f>'CBB Games'!AK138</f>
        <v/>
      </c>
      <c r="J138" s="13" t="str">
        <f>'CBB Games'!AL138</f>
        <v/>
      </c>
      <c r="K138" s="13" t="str">
        <f>'CBB Games'!AM138</f>
        <v/>
      </c>
      <c r="L138" s="13" t="str">
        <f>'CBB Games'!AN138</f>
        <v/>
      </c>
      <c r="M138" s="13" t="str">
        <f>'CBB Games'!AO138</f>
        <v/>
      </c>
    </row>
    <row r="139" spans="2:13" hidden="1">
      <c r="B139" s="13" t="str">
        <f>'CBB Games'!AD139</f>
        <v/>
      </c>
      <c r="C139" s="13" t="str">
        <f>'CBB Games'!AE139</f>
        <v/>
      </c>
      <c r="D139" s="135" t="str">
        <f>'CBB Games'!AF139</f>
        <v/>
      </c>
      <c r="F139" s="137" t="str">
        <f>'CBB Games'!AG139</f>
        <v/>
      </c>
      <c r="G139" s="13" t="str">
        <f>'CBB Games'!AH139</f>
        <v/>
      </c>
      <c r="H139" s="13" t="str">
        <f>'CBB Games'!AI139</f>
        <v/>
      </c>
      <c r="I139" s="13" t="str">
        <f>'CBB Games'!AK139</f>
        <v/>
      </c>
      <c r="J139" s="13" t="str">
        <f>'CBB Games'!AL139</f>
        <v/>
      </c>
      <c r="K139" s="13" t="str">
        <f>'CBB Games'!AM139</f>
        <v/>
      </c>
      <c r="L139" s="13" t="str">
        <f>'CBB Games'!AN139</f>
        <v/>
      </c>
      <c r="M139" s="13" t="str">
        <f>'CBB Games'!AO139</f>
        <v/>
      </c>
    </row>
    <row r="140" spans="2:13" hidden="1">
      <c r="B140" s="13" t="str">
        <f>'CBB Games'!AD140</f>
        <v/>
      </c>
      <c r="C140" s="13" t="str">
        <f>'CBB Games'!AE140</f>
        <v/>
      </c>
      <c r="D140" s="135" t="str">
        <f>'CBB Games'!AF140</f>
        <v/>
      </c>
      <c r="F140" s="137" t="str">
        <f>'CBB Games'!AG140</f>
        <v/>
      </c>
      <c r="G140" s="13" t="str">
        <f>'CBB Games'!AH140</f>
        <v/>
      </c>
      <c r="H140" s="13" t="str">
        <f>'CBB Games'!AI140</f>
        <v/>
      </c>
      <c r="I140" s="13" t="str">
        <f>'CBB Games'!AK140</f>
        <v/>
      </c>
      <c r="J140" s="13" t="str">
        <f>'CBB Games'!AL140</f>
        <v/>
      </c>
      <c r="K140" s="13" t="str">
        <f>'CBB Games'!AM140</f>
        <v/>
      </c>
      <c r="L140" s="13" t="str">
        <f>'CBB Games'!AN140</f>
        <v/>
      </c>
      <c r="M140" s="13" t="str">
        <f>'CBB Games'!AO140</f>
        <v/>
      </c>
    </row>
    <row r="141" spans="2:13" hidden="1">
      <c r="B141" s="13" t="str">
        <f>'CBB Games'!AD141</f>
        <v/>
      </c>
      <c r="C141" s="13" t="str">
        <f>'CBB Games'!AE141</f>
        <v/>
      </c>
      <c r="D141" s="135" t="str">
        <f>'CBB Games'!AF141</f>
        <v/>
      </c>
      <c r="F141" s="137" t="str">
        <f>'CBB Games'!AG141</f>
        <v/>
      </c>
      <c r="G141" s="13" t="str">
        <f>'CBB Games'!AH141</f>
        <v/>
      </c>
      <c r="H141" s="13" t="str">
        <f>'CBB Games'!AI141</f>
        <v/>
      </c>
      <c r="I141" s="13" t="str">
        <f>'CBB Games'!AK141</f>
        <v/>
      </c>
      <c r="J141" s="13" t="str">
        <f>'CBB Games'!AL141</f>
        <v/>
      </c>
      <c r="K141" s="13" t="str">
        <f>'CBB Games'!AM141</f>
        <v/>
      </c>
      <c r="L141" s="13" t="str">
        <f>'CBB Games'!AN141</f>
        <v/>
      </c>
      <c r="M141" s="13" t="str">
        <f>'CBB Games'!AO141</f>
        <v/>
      </c>
    </row>
    <row r="142" spans="2:13" hidden="1">
      <c r="B142" s="13" t="str">
        <f>'CBB Games'!AD142</f>
        <v/>
      </c>
      <c r="C142" s="13" t="str">
        <f>'CBB Games'!AE142</f>
        <v/>
      </c>
      <c r="D142" s="135" t="str">
        <f>'CBB Games'!AF142</f>
        <v/>
      </c>
      <c r="F142" s="137" t="str">
        <f>'CBB Games'!AG142</f>
        <v/>
      </c>
      <c r="G142" s="13" t="str">
        <f>'CBB Games'!AH142</f>
        <v/>
      </c>
      <c r="H142" s="13" t="str">
        <f>'CBB Games'!AI142</f>
        <v/>
      </c>
      <c r="I142" s="13" t="str">
        <f>'CBB Games'!AK142</f>
        <v/>
      </c>
      <c r="J142" s="13" t="str">
        <f>'CBB Games'!AL142</f>
        <v/>
      </c>
      <c r="K142" s="13" t="str">
        <f>'CBB Games'!AM142</f>
        <v/>
      </c>
      <c r="L142" s="13" t="str">
        <f>'CBB Games'!AN142</f>
        <v/>
      </c>
      <c r="M142" s="13" t="str">
        <f>'CBB Games'!AO142</f>
        <v/>
      </c>
    </row>
    <row r="143" spans="2:13" hidden="1">
      <c r="B143" s="13" t="str">
        <f>'CBB Games'!AD143</f>
        <v/>
      </c>
      <c r="C143" s="13" t="str">
        <f>'CBB Games'!AE143</f>
        <v/>
      </c>
      <c r="D143" s="135" t="str">
        <f>'CBB Games'!AF143</f>
        <v/>
      </c>
      <c r="F143" s="137" t="str">
        <f>'CBB Games'!AG143</f>
        <v/>
      </c>
      <c r="G143" s="13" t="str">
        <f>'CBB Games'!AH143</f>
        <v/>
      </c>
      <c r="H143" s="13" t="str">
        <f>'CBB Games'!AI143</f>
        <v/>
      </c>
      <c r="I143" s="13" t="str">
        <f>'CBB Games'!AK143</f>
        <v/>
      </c>
      <c r="J143" s="13" t="str">
        <f>'CBB Games'!AL143</f>
        <v/>
      </c>
      <c r="K143" s="13" t="str">
        <f>'CBB Games'!AM143</f>
        <v/>
      </c>
      <c r="L143" s="13" t="str">
        <f>'CBB Games'!AN143</f>
        <v/>
      </c>
      <c r="M143" s="13" t="str">
        <f>'CBB Games'!AO143</f>
        <v/>
      </c>
    </row>
    <row r="144" spans="2:13" hidden="1">
      <c r="B144" s="13" t="str">
        <f>'CBB Games'!AD144</f>
        <v/>
      </c>
      <c r="C144" s="13" t="str">
        <f>'CBB Games'!AE144</f>
        <v/>
      </c>
      <c r="D144" s="135" t="str">
        <f>'CBB Games'!AF144</f>
        <v/>
      </c>
      <c r="F144" s="137" t="str">
        <f>'CBB Games'!AG144</f>
        <v/>
      </c>
      <c r="G144" s="13" t="str">
        <f>'CBB Games'!AH144</f>
        <v/>
      </c>
      <c r="H144" s="13" t="str">
        <f>'CBB Games'!AI144</f>
        <v/>
      </c>
      <c r="I144" s="13" t="str">
        <f>'CBB Games'!AK144</f>
        <v/>
      </c>
      <c r="J144" s="13" t="str">
        <f>'CBB Games'!AL144</f>
        <v/>
      </c>
      <c r="K144" s="13" t="str">
        <f>'CBB Games'!AM144</f>
        <v/>
      </c>
      <c r="L144" s="13" t="str">
        <f>'CBB Games'!AN144</f>
        <v/>
      </c>
      <c r="M144" s="13" t="str">
        <f>'CBB Games'!AO144</f>
        <v/>
      </c>
    </row>
    <row r="145" spans="2:13" hidden="1">
      <c r="B145" s="13" t="str">
        <f>'CBB Games'!AD145</f>
        <v/>
      </c>
      <c r="C145" s="13" t="str">
        <f>'CBB Games'!AE145</f>
        <v/>
      </c>
      <c r="D145" s="135" t="str">
        <f>'CBB Games'!AF145</f>
        <v/>
      </c>
      <c r="F145" s="137" t="str">
        <f>'CBB Games'!AG145</f>
        <v/>
      </c>
      <c r="G145" s="13" t="str">
        <f>'CBB Games'!AH145</f>
        <v/>
      </c>
      <c r="H145" s="13" t="str">
        <f>'CBB Games'!AI145</f>
        <v/>
      </c>
      <c r="I145" s="13" t="str">
        <f>'CBB Games'!AK145</f>
        <v/>
      </c>
      <c r="J145" s="13" t="str">
        <f>'CBB Games'!AL145</f>
        <v/>
      </c>
      <c r="K145" s="13" t="str">
        <f>'CBB Games'!AM145</f>
        <v/>
      </c>
      <c r="L145" s="13" t="str">
        <f>'CBB Games'!AN145</f>
        <v/>
      </c>
      <c r="M145" s="13" t="str">
        <f>'CBB Games'!AO145</f>
        <v/>
      </c>
    </row>
    <row r="146" spans="2:13" hidden="1">
      <c r="B146" s="13" t="str">
        <f>'CBB Games'!AD146</f>
        <v/>
      </c>
      <c r="C146" s="13" t="str">
        <f>'CBB Games'!AE146</f>
        <v/>
      </c>
      <c r="D146" s="135" t="str">
        <f>'CBB Games'!AF146</f>
        <v/>
      </c>
      <c r="F146" s="137" t="str">
        <f>'CBB Games'!AG146</f>
        <v/>
      </c>
      <c r="G146" s="13" t="str">
        <f>'CBB Games'!AH146</f>
        <v/>
      </c>
      <c r="H146" s="13" t="str">
        <f>'CBB Games'!AI146</f>
        <v/>
      </c>
      <c r="I146" s="13" t="str">
        <f>'CBB Games'!AK146</f>
        <v/>
      </c>
      <c r="J146" s="13" t="str">
        <f>'CBB Games'!AL146</f>
        <v/>
      </c>
      <c r="K146" s="13" t="str">
        <f>'CBB Games'!AM146</f>
        <v/>
      </c>
      <c r="L146" s="13" t="str">
        <f>'CBB Games'!AN146</f>
        <v/>
      </c>
      <c r="M146" s="13" t="str">
        <f>'CBB Games'!AO146</f>
        <v/>
      </c>
    </row>
    <row r="147" spans="2:13" hidden="1">
      <c r="B147" s="13" t="str">
        <f>'CBB Games'!AD147</f>
        <v/>
      </c>
      <c r="C147" s="13" t="str">
        <f>'CBB Games'!AE147</f>
        <v/>
      </c>
      <c r="D147" s="135" t="str">
        <f>'CBB Games'!AF147</f>
        <v/>
      </c>
      <c r="F147" s="137" t="str">
        <f>'CBB Games'!AG147</f>
        <v/>
      </c>
      <c r="G147" s="13" t="str">
        <f>'CBB Games'!AH147</f>
        <v/>
      </c>
      <c r="H147" s="13" t="str">
        <f>'CBB Games'!AI147</f>
        <v/>
      </c>
      <c r="I147" s="13" t="str">
        <f>'CBB Games'!AK147</f>
        <v/>
      </c>
      <c r="J147" s="13" t="str">
        <f>'CBB Games'!AL147</f>
        <v/>
      </c>
      <c r="K147" s="13" t="str">
        <f>'CBB Games'!AM147</f>
        <v/>
      </c>
      <c r="L147" s="13" t="str">
        <f>'CBB Games'!AN147</f>
        <v/>
      </c>
      <c r="M147" s="13" t="str">
        <f>'CBB Games'!AO147</f>
        <v/>
      </c>
    </row>
    <row r="148" spans="2:13" hidden="1">
      <c r="B148" s="13" t="str">
        <f>'CBB Games'!AD148</f>
        <v/>
      </c>
      <c r="C148" s="13" t="str">
        <f>'CBB Games'!AE148</f>
        <v/>
      </c>
      <c r="D148" s="135" t="str">
        <f>'CBB Games'!AF148</f>
        <v/>
      </c>
      <c r="F148" s="137" t="str">
        <f>'CBB Games'!AG148</f>
        <v/>
      </c>
      <c r="G148" s="13" t="str">
        <f>'CBB Games'!AH148</f>
        <v/>
      </c>
      <c r="H148" s="13" t="str">
        <f>'CBB Games'!AI148</f>
        <v/>
      </c>
      <c r="I148" s="13" t="str">
        <f>'CBB Games'!AK148</f>
        <v/>
      </c>
      <c r="J148" s="13" t="str">
        <f>'CBB Games'!AL148</f>
        <v/>
      </c>
      <c r="K148" s="13" t="str">
        <f>'CBB Games'!AM148</f>
        <v/>
      </c>
      <c r="L148" s="13" t="str">
        <f>'CBB Games'!AN148</f>
        <v/>
      </c>
      <c r="M148" s="13" t="str">
        <f>'CBB Games'!AO148</f>
        <v/>
      </c>
    </row>
    <row r="149" spans="2:13" hidden="1">
      <c r="B149" s="13" t="str">
        <f>'CBB Games'!AD149</f>
        <v/>
      </c>
      <c r="C149" s="13" t="str">
        <f>'CBB Games'!AE149</f>
        <v/>
      </c>
      <c r="D149" s="135" t="str">
        <f>'CBB Games'!AF149</f>
        <v/>
      </c>
      <c r="F149" s="137" t="str">
        <f>'CBB Games'!AG149</f>
        <v/>
      </c>
      <c r="G149" s="13" t="str">
        <f>'CBB Games'!AH149</f>
        <v/>
      </c>
      <c r="H149" s="13" t="str">
        <f>'CBB Games'!AI149</f>
        <v/>
      </c>
      <c r="I149" s="13" t="str">
        <f>'CBB Games'!AK149</f>
        <v/>
      </c>
      <c r="J149" s="13" t="str">
        <f>'CBB Games'!AL149</f>
        <v/>
      </c>
      <c r="K149" s="13" t="str">
        <f>'CBB Games'!AM149</f>
        <v/>
      </c>
      <c r="L149" s="13" t="str">
        <f>'CBB Games'!AN149</f>
        <v/>
      </c>
      <c r="M149" s="13" t="str">
        <f>'CBB Games'!AO149</f>
        <v/>
      </c>
    </row>
    <row r="150" spans="2:13" hidden="1">
      <c r="B150" s="13" t="str">
        <f>'CBB Games'!AD150</f>
        <v/>
      </c>
      <c r="C150" s="13" t="str">
        <f>'CBB Games'!AE150</f>
        <v/>
      </c>
      <c r="D150" s="135" t="str">
        <f>'CBB Games'!AF150</f>
        <v/>
      </c>
      <c r="F150" s="137" t="str">
        <f>'CBB Games'!AG150</f>
        <v/>
      </c>
      <c r="G150" s="13" t="str">
        <f>'CBB Games'!AH150</f>
        <v/>
      </c>
      <c r="H150" s="13" t="str">
        <f>'CBB Games'!AI150</f>
        <v/>
      </c>
      <c r="I150" s="13" t="str">
        <f>'CBB Games'!AK150</f>
        <v/>
      </c>
      <c r="J150" s="13" t="str">
        <f>'CBB Games'!AL150</f>
        <v/>
      </c>
      <c r="K150" s="13" t="str">
        <f>'CBB Games'!AM150</f>
        <v/>
      </c>
      <c r="L150" s="13" t="str">
        <f>'CBB Games'!AN150</f>
        <v/>
      </c>
      <c r="M150" s="13" t="str">
        <f>'CBB Games'!AO150</f>
        <v/>
      </c>
    </row>
    <row r="151" spans="2:13" hidden="1">
      <c r="B151" s="13" t="str">
        <f>'CBB Games'!AD151</f>
        <v/>
      </c>
      <c r="C151" s="13" t="str">
        <f>'CBB Games'!AE151</f>
        <v/>
      </c>
      <c r="D151" s="135" t="str">
        <f>'CBB Games'!AF151</f>
        <v/>
      </c>
      <c r="F151" s="137" t="str">
        <f>'CBB Games'!AG151</f>
        <v/>
      </c>
      <c r="G151" s="13" t="str">
        <f>'CBB Games'!AH151</f>
        <v/>
      </c>
      <c r="H151" s="13" t="str">
        <f>'CBB Games'!AI151</f>
        <v/>
      </c>
      <c r="I151" s="13" t="str">
        <f>'CBB Games'!AK151</f>
        <v/>
      </c>
      <c r="J151" s="13" t="str">
        <f>'CBB Games'!AL151</f>
        <v/>
      </c>
      <c r="K151" s="13" t="str">
        <f>'CBB Games'!AM151</f>
        <v/>
      </c>
      <c r="L151" s="13" t="str">
        <f>'CBB Games'!AN151</f>
        <v/>
      </c>
      <c r="M151" s="13" t="str">
        <f>'CBB Games'!AO151</f>
        <v/>
      </c>
    </row>
    <row r="152" spans="2:13" hidden="1">
      <c r="B152" s="13" t="str">
        <f>'CBB Games'!AD152</f>
        <v/>
      </c>
      <c r="C152" s="13" t="str">
        <f>'CBB Games'!AE152</f>
        <v/>
      </c>
      <c r="D152" s="135" t="str">
        <f>'CBB Games'!AF152</f>
        <v/>
      </c>
      <c r="F152" s="137" t="str">
        <f>'CBB Games'!AG152</f>
        <v/>
      </c>
      <c r="G152" s="13" t="str">
        <f>'CBB Games'!AH152</f>
        <v/>
      </c>
      <c r="H152" s="13" t="str">
        <f>'CBB Games'!AI152</f>
        <v/>
      </c>
      <c r="I152" s="13" t="str">
        <f>'CBB Games'!AK152</f>
        <v/>
      </c>
      <c r="J152" s="13" t="str">
        <f>'CBB Games'!AL152</f>
        <v/>
      </c>
      <c r="K152" s="13" t="str">
        <f>'CBB Games'!AM152</f>
        <v/>
      </c>
      <c r="L152" s="13" t="str">
        <f>'CBB Games'!AN152</f>
        <v/>
      </c>
      <c r="M152" s="13" t="str">
        <f>'CBB Games'!AO152</f>
        <v/>
      </c>
    </row>
    <row r="153" spans="2:13" hidden="1">
      <c r="B153" s="13" t="str">
        <f>'CBB Games'!AD153</f>
        <v/>
      </c>
      <c r="C153" s="13" t="str">
        <f>'CBB Games'!AE153</f>
        <v/>
      </c>
      <c r="D153" s="135" t="str">
        <f>'CBB Games'!AF153</f>
        <v/>
      </c>
      <c r="F153" s="137" t="str">
        <f>'CBB Games'!AG153</f>
        <v/>
      </c>
      <c r="G153" s="13" t="str">
        <f>'CBB Games'!AH153</f>
        <v/>
      </c>
      <c r="H153" s="13" t="str">
        <f>'CBB Games'!AI153</f>
        <v/>
      </c>
      <c r="I153" s="13" t="str">
        <f>'CBB Games'!AK153</f>
        <v/>
      </c>
      <c r="J153" s="13" t="str">
        <f>'CBB Games'!AL153</f>
        <v/>
      </c>
      <c r="K153" s="13" t="str">
        <f>'CBB Games'!AM153</f>
        <v/>
      </c>
      <c r="L153" s="13" t="str">
        <f>'CBB Games'!AN153</f>
        <v/>
      </c>
      <c r="M153" s="13" t="str">
        <f>'CBB Games'!AO153</f>
        <v/>
      </c>
    </row>
    <row r="154" spans="2:13" hidden="1">
      <c r="B154" s="13" t="str">
        <f>'CBB Games'!AD154</f>
        <v/>
      </c>
      <c r="C154" s="13" t="str">
        <f>'CBB Games'!AE154</f>
        <v/>
      </c>
      <c r="D154" s="135" t="str">
        <f>'CBB Games'!AF154</f>
        <v/>
      </c>
      <c r="F154" s="137" t="str">
        <f>'CBB Games'!AG154</f>
        <v/>
      </c>
      <c r="G154" s="13" t="str">
        <f>'CBB Games'!AH154</f>
        <v/>
      </c>
      <c r="H154" s="13" t="str">
        <f>'CBB Games'!AI154</f>
        <v/>
      </c>
      <c r="I154" s="13" t="str">
        <f>'CBB Games'!AK154</f>
        <v/>
      </c>
      <c r="J154" s="13" t="str">
        <f>'CBB Games'!AL154</f>
        <v/>
      </c>
      <c r="K154" s="13" t="str">
        <f>'CBB Games'!AM154</f>
        <v/>
      </c>
      <c r="L154" s="13" t="str">
        <f>'CBB Games'!AN154</f>
        <v/>
      </c>
      <c r="M154" s="13" t="str">
        <f>'CBB Games'!AO154</f>
        <v/>
      </c>
    </row>
    <row r="155" spans="2:13" hidden="1">
      <c r="B155" s="13" t="str">
        <f>'CBB Games'!AD155</f>
        <v/>
      </c>
      <c r="C155" s="13" t="str">
        <f>'CBB Games'!AE155</f>
        <v/>
      </c>
      <c r="D155" s="135" t="str">
        <f>'CBB Games'!AF155</f>
        <v/>
      </c>
      <c r="F155" s="137" t="str">
        <f>'CBB Games'!AG155</f>
        <v/>
      </c>
      <c r="G155" s="13" t="str">
        <f>'CBB Games'!AH155</f>
        <v/>
      </c>
      <c r="H155" s="13" t="str">
        <f>'CBB Games'!AI155</f>
        <v/>
      </c>
      <c r="I155" s="13" t="str">
        <f>'CBB Games'!AK155</f>
        <v/>
      </c>
      <c r="J155" s="13" t="str">
        <f>'CBB Games'!AL155</f>
        <v/>
      </c>
      <c r="K155" s="13" t="str">
        <f>'CBB Games'!AM155</f>
        <v/>
      </c>
      <c r="L155" s="13" t="str">
        <f>'CBB Games'!AN155</f>
        <v/>
      </c>
      <c r="M155" s="13" t="str">
        <f>'CBB Games'!AO155</f>
        <v/>
      </c>
    </row>
    <row r="156" spans="2:13" hidden="1">
      <c r="B156" s="13" t="str">
        <f>'CBB Games'!AD156</f>
        <v/>
      </c>
      <c r="C156" s="13" t="str">
        <f>'CBB Games'!AE156</f>
        <v/>
      </c>
      <c r="D156" s="135" t="str">
        <f>'CBB Games'!AF156</f>
        <v/>
      </c>
      <c r="F156" s="137" t="str">
        <f>'CBB Games'!AG156</f>
        <v/>
      </c>
      <c r="G156" s="13" t="str">
        <f>'CBB Games'!AH156</f>
        <v/>
      </c>
      <c r="H156" s="13" t="str">
        <f>'CBB Games'!AI156</f>
        <v/>
      </c>
      <c r="I156" s="13" t="str">
        <f>'CBB Games'!AK156</f>
        <v/>
      </c>
      <c r="J156" s="13" t="str">
        <f>'CBB Games'!AL156</f>
        <v/>
      </c>
      <c r="K156" s="13" t="str">
        <f>'CBB Games'!AM156</f>
        <v/>
      </c>
      <c r="L156" s="13" t="str">
        <f>'CBB Games'!AN156</f>
        <v/>
      </c>
      <c r="M156" s="13" t="str">
        <f>'CBB Games'!AO156</f>
        <v/>
      </c>
    </row>
    <row r="157" spans="2:13" hidden="1">
      <c r="B157" s="13" t="str">
        <f>'CBB Games'!AD157</f>
        <v/>
      </c>
      <c r="C157" s="13" t="str">
        <f>'CBB Games'!AE157</f>
        <v/>
      </c>
      <c r="D157" s="135" t="str">
        <f>'CBB Games'!AF157</f>
        <v/>
      </c>
      <c r="F157" s="137" t="str">
        <f>'CBB Games'!AG157</f>
        <v/>
      </c>
      <c r="G157" s="13" t="str">
        <f>'CBB Games'!AH157</f>
        <v/>
      </c>
      <c r="H157" s="13" t="str">
        <f>'CBB Games'!AI157</f>
        <v/>
      </c>
      <c r="I157" s="13" t="str">
        <f>'CBB Games'!AK157</f>
        <v/>
      </c>
      <c r="J157" s="13" t="str">
        <f>'CBB Games'!AL157</f>
        <v/>
      </c>
      <c r="K157" s="13" t="str">
        <f>'CBB Games'!AM157</f>
        <v/>
      </c>
      <c r="L157" s="13" t="str">
        <f>'CBB Games'!AN157</f>
        <v/>
      </c>
      <c r="M157" s="13" t="str">
        <f>'CBB Games'!AO157</f>
        <v/>
      </c>
    </row>
    <row r="158" spans="2:13" hidden="1">
      <c r="B158" s="13" t="str">
        <f>'CBB Games'!AD158</f>
        <v/>
      </c>
      <c r="C158" s="13" t="str">
        <f>'CBB Games'!AE158</f>
        <v/>
      </c>
      <c r="D158" s="135" t="str">
        <f>'CBB Games'!AF158</f>
        <v/>
      </c>
      <c r="F158" s="137" t="str">
        <f>'CBB Games'!AG158</f>
        <v/>
      </c>
      <c r="G158" s="13" t="str">
        <f>'CBB Games'!AH158</f>
        <v/>
      </c>
      <c r="H158" s="13" t="str">
        <f>'CBB Games'!AI158</f>
        <v/>
      </c>
      <c r="I158" s="13" t="str">
        <f>'CBB Games'!AK158</f>
        <v/>
      </c>
      <c r="J158" s="13" t="str">
        <f>'CBB Games'!AL158</f>
        <v/>
      </c>
      <c r="K158" s="13" t="str">
        <f>'CBB Games'!AM158</f>
        <v/>
      </c>
      <c r="L158" s="13" t="str">
        <f>'CBB Games'!AN158</f>
        <v/>
      </c>
      <c r="M158" s="13" t="str">
        <f>'CBB Games'!AO158</f>
        <v/>
      </c>
    </row>
    <row r="159" spans="2:13" hidden="1">
      <c r="B159" s="13" t="str">
        <f>'CBB Games'!AD159</f>
        <v/>
      </c>
      <c r="C159" s="13" t="str">
        <f>'CBB Games'!AE159</f>
        <v/>
      </c>
      <c r="D159" s="135" t="str">
        <f>'CBB Games'!AF159</f>
        <v/>
      </c>
      <c r="F159" s="137" t="str">
        <f>'CBB Games'!AG159</f>
        <v/>
      </c>
      <c r="G159" s="13" t="str">
        <f>'CBB Games'!AH159</f>
        <v/>
      </c>
      <c r="H159" s="13" t="str">
        <f>'CBB Games'!AI159</f>
        <v/>
      </c>
      <c r="I159" s="13" t="str">
        <f>'CBB Games'!AK159</f>
        <v/>
      </c>
      <c r="J159" s="13" t="str">
        <f>'CBB Games'!AL159</f>
        <v/>
      </c>
      <c r="K159" s="13" t="str">
        <f>'CBB Games'!AM159</f>
        <v/>
      </c>
      <c r="L159" s="13" t="str">
        <f>'CBB Games'!AN159</f>
        <v/>
      </c>
      <c r="M159" s="13" t="str">
        <f>'CBB Games'!AO159</f>
        <v/>
      </c>
    </row>
    <row r="160" spans="2:13" hidden="1">
      <c r="B160" s="13" t="str">
        <f>'CBB Games'!AD160</f>
        <v/>
      </c>
      <c r="C160" s="13" t="str">
        <f>'CBB Games'!AE160</f>
        <v/>
      </c>
      <c r="D160" s="135" t="str">
        <f>'CBB Games'!AF160</f>
        <v/>
      </c>
      <c r="F160" s="137" t="str">
        <f>'CBB Games'!AG160</f>
        <v/>
      </c>
      <c r="G160" s="13" t="str">
        <f>'CBB Games'!AH160</f>
        <v/>
      </c>
      <c r="H160" s="13" t="str">
        <f>'CBB Games'!AI160</f>
        <v/>
      </c>
      <c r="I160" s="13" t="str">
        <f>'CBB Games'!AK160</f>
        <v/>
      </c>
      <c r="J160" s="13" t="str">
        <f>'CBB Games'!AL160</f>
        <v/>
      </c>
      <c r="K160" s="13" t="str">
        <f>'CBB Games'!AM160</f>
        <v/>
      </c>
      <c r="L160" s="13" t="str">
        <f>'CBB Games'!AN160</f>
        <v/>
      </c>
      <c r="M160" s="13" t="str">
        <f>'CBB Games'!AO160</f>
        <v/>
      </c>
    </row>
    <row r="161" spans="2:13" hidden="1">
      <c r="B161" s="13" t="str">
        <f>'CBB Games'!AD161</f>
        <v/>
      </c>
      <c r="C161" s="13" t="str">
        <f>'CBB Games'!AE161</f>
        <v/>
      </c>
      <c r="D161" s="135" t="str">
        <f>'CBB Games'!AF161</f>
        <v/>
      </c>
      <c r="F161" s="137" t="str">
        <f>'CBB Games'!AG161</f>
        <v/>
      </c>
      <c r="G161" s="13" t="str">
        <f>'CBB Games'!AH161</f>
        <v/>
      </c>
      <c r="H161" s="13" t="str">
        <f>'CBB Games'!AI161</f>
        <v/>
      </c>
      <c r="I161" s="13" t="str">
        <f>'CBB Games'!AK161</f>
        <v/>
      </c>
      <c r="J161" s="13" t="str">
        <f>'CBB Games'!AL161</f>
        <v/>
      </c>
      <c r="K161" s="13" t="str">
        <f>'CBB Games'!AM161</f>
        <v/>
      </c>
      <c r="L161" s="13" t="str">
        <f>'CBB Games'!AN161</f>
        <v/>
      </c>
      <c r="M161" s="13" t="str">
        <f>'CBB Games'!AO161</f>
        <v/>
      </c>
    </row>
    <row r="162" spans="2:13" hidden="1">
      <c r="B162" s="13" t="str">
        <f>'CBB Games'!AD162</f>
        <v/>
      </c>
      <c r="C162" s="13" t="str">
        <f>'CBB Games'!AE162</f>
        <v/>
      </c>
      <c r="D162" s="135" t="str">
        <f>'CBB Games'!AF162</f>
        <v/>
      </c>
      <c r="F162" s="137" t="str">
        <f>'CBB Games'!AG162</f>
        <v/>
      </c>
      <c r="G162" s="13" t="str">
        <f>'CBB Games'!AH162</f>
        <v/>
      </c>
      <c r="H162" s="13" t="str">
        <f>'CBB Games'!AI162</f>
        <v/>
      </c>
      <c r="I162" s="13" t="str">
        <f>'CBB Games'!AK162</f>
        <v/>
      </c>
      <c r="J162" s="13" t="str">
        <f>'CBB Games'!AL162</f>
        <v/>
      </c>
      <c r="K162" s="13" t="str">
        <f>'CBB Games'!AM162</f>
        <v/>
      </c>
      <c r="L162" s="13" t="str">
        <f>'CBB Games'!AN162</f>
        <v/>
      </c>
      <c r="M162" s="13" t="str">
        <f>'CBB Games'!AO162</f>
        <v/>
      </c>
    </row>
    <row r="163" spans="2:13" hidden="1">
      <c r="B163" s="13" t="str">
        <f>'CBB Games'!AD163</f>
        <v/>
      </c>
      <c r="C163" s="13" t="str">
        <f>'CBB Games'!AE163</f>
        <v/>
      </c>
      <c r="D163" s="135" t="str">
        <f>'CBB Games'!AF163</f>
        <v/>
      </c>
      <c r="F163" s="137" t="str">
        <f>'CBB Games'!AG163</f>
        <v/>
      </c>
      <c r="G163" s="13" t="str">
        <f>'CBB Games'!AH163</f>
        <v/>
      </c>
      <c r="H163" s="13" t="str">
        <f>'CBB Games'!AI163</f>
        <v/>
      </c>
      <c r="I163" s="13" t="str">
        <f>'CBB Games'!AK163</f>
        <v/>
      </c>
      <c r="J163" s="13" t="str">
        <f>'CBB Games'!AL163</f>
        <v/>
      </c>
      <c r="K163" s="13" t="str">
        <f>'CBB Games'!AM163</f>
        <v/>
      </c>
      <c r="L163" s="13" t="str">
        <f>'CBB Games'!AN163</f>
        <v/>
      </c>
      <c r="M163" s="13" t="str">
        <f>'CBB Games'!AO163</f>
        <v/>
      </c>
    </row>
    <row r="164" spans="2:13" hidden="1">
      <c r="B164" s="13" t="str">
        <f>'CBB Games'!AD164</f>
        <v/>
      </c>
      <c r="C164" s="13" t="str">
        <f>'CBB Games'!AE164</f>
        <v/>
      </c>
      <c r="D164" s="135" t="str">
        <f>'CBB Games'!AF164</f>
        <v/>
      </c>
      <c r="F164" s="137" t="str">
        <f>'CBB Games'!AG164</f>
        <v/>
      </c>
      <c r="G164" s="13" t="str">
        <f>'CBB Games'!AH164</f>
        <v/>
      </c>
      <c r="H164" s="13" t="str">
        <f>'CBB Games'!AI164</f>
        <v/>
      </c>
      <c r="I164" s="13" t="str">
        <f>'CBB Games'!AK164</f>
        <v/>
      </c>
      <c r="J164" s="13" t="str">
        <f>'CBB Games'!AL164</f>
        <v/>
      </c>
      <c r="K164" s="13" t="str">
        <f>'CBB Games'!AM164</f>
        <v/>
      </c>
      <c r="L164" s="13" t="str">
        <f>'CBB Games'!AN164</f>
        <v/>
      </c>
      <c r="M164" s="13" t="str">
        <f>'CBB Games'!AO164</f>
        <v/>
      </c>
    </row>
    <row r="165" spans="2:13" hidden="1">
      <c r="B165" s="13" t="str">
        <f>'CBB Games'!AD165</f>
        <v/>
      </c>
      <c r="C165" s="13" t="str">
        <f>'CBB Games'!AE165</f>
        <v/>
      </c>
      <c r="D165" s="135" t="str">
        <f>'CBB Games'!AF165</f>
        <v/>
      </c>
      <c r="F165" s="137" t="str">
        <f>'CBB Games'!AG165</f>
        <v/>
      </c>
      <c r="G165" s="13" t="str">
        <f>'CBB Games'!AH165</f>
        <v/>
      </c>
      <c r="H165" s="13" t="str">
        <f>'CBB Games'!AI165</f>
        <v/>
      </c>
      <c r="I165" s="13" t="str">
        <f>'CBB Games'!AK165</f>
        <v/>
      </c>
      <c r="J165" s="13" t="str">
        <f>'CBB Games'!AL165</f>
        <v/>
      </c>
      <c r="K165" s="13" t="str">
        <f>'CBB Games'!AM165</f>
        <v/>
      </c>
      <c r="L165" s="13" t="str">
        <f>'CBB Games'!AN165</f>
        <v/>
      </c>
      <c r="M165" s="13" t="str">
        <f>'CBB Games'!AO165</f>
        <v/>
      </c>
    </row>
    <row r="166" spans="2:13" hidden="1">
      <c r="B166" s="13" t="str">
        <f>'CBB Games'!AD166</f>
        <v/>
      </c>
      <c r="C166" s="13" t="str">
        <f>'CBB Games'!AE166</f>
        <v/>
      </c>
      <c r="D166" s="135" t="str">
        <f>'CBB Games'!AF166</f>
        <v/>
      </c>
      <c r="F166" s="137" t="str">
        <f>'CBB Games'!AG166</f>
        <v/>
      </c>
      <c r="G166" s="13" t="str">
        <f>'CBB Games'!AH166</f>
        <v/>
      </c>
      <c r="H166" s="13" t="str">
        <f>'CBB Games'!AI166</f>
        <v/>
      </c>
      <c r="I166" s="13" t="str">
        <f>'CBB Games'!AK166</f>
        <v/>
      </c>
      <c r="J166" s="13" t="str">
        <f>'CBB Games'!AL166</f>
        <v/>
      </c>
      <c r="K166" s="13" t="str">
        <f>'CBB Games'!AM166</f>
        <v/>
      </c>
      <c r="L166" s="13" t="str">
        <f>'CBB Games'!AN166</f>
        <v/>
      </c>
      <c r="M166" s="13" t="str">
        <f>'CBB Games'!AO166</f>
        <v/>
      </c>
    </row>
    <row r="167" spans="2:13" hidden="1">
      <c r="B167" s="13" t="str">
        <f>'CBB Games'!AD167</f>
        <v/>
      </c>
      <c r="C167" s="13" t="str">
        <f>'CBB Games'!AE167</f>
        <v/>
      </c>
      <c r="D167" s="135" t="str">
        <f>'CBB Games'!AF167</f>
        <v/>
      </c>
      <c r="F167" s="137" t="str">
        <f>'CBB Games'!AG167</f>
        <v/>
      </c>
      <c r="G167" s="13" t="str">
        <f>'CBB Games'!AH167</f>
        <v/>
      </c>
      <c r="H167" s="13" t="str">
        <f>'CBB Games'!AI167</f>
        <v/>
      </c>
      <c r="I167" s="13" t="str">
        <f>'CBB Games'!AK167</f>
        <v/>
      </c>
      <c r="J167" s="13" t="str">
        <f>'CBB Games'!AL167</f>
        <v/>
      </c>
      <c r="K167" s="13" t="str">
        <f>'CBB Games'!AM167</f>
        <v/>
      </c>
      <c r="L167" s="13" t="str">
        <f>'CBB Games'!AN167</f>
        <v/>
      </c>
      <c r="M167" s="13" t="str">
        <f>'CBB Games'!AO167</f>
        <v/>
      </c>
    </row>
    <row r="168" spans="2:13" hidden="1">
      <c r="B168" s="13" t="str">
        <f>'CBB Games'!AD168</f>
        <v/>
      </c>
      <c r="C168" s="13" t="str">
        <f>'CBB Games'!AE168</f>
        <v/>
      </c>
      <c r="D168" s="135" t="str">
        <f>'CBB Games'!AF168</f>
        <v/>
      </c>
      <c r="F168" s="137" t="str">
        <f>'CBB Games'!AG168</f>
        <v/>
      </c>
      <c r="G168" s="13" t="str">
        <f>'CBB Games'!AH168</f>
        <v/>
      </c>
      <c r="H168" s="13" t="str">
        <f>'CBB Games'!AI168</f>
        <v/>
      </c>
      <c r="I168" s="13" t="str">
        <f>'CBB Games'!AK168</f>
        <v/>
      </c>
      <c r="J168" s="13" t="str">
        <f>'CBB Games'!AL168</f>
        <v/>
      </c>
      <c r="K168" s="13" t="str">
        <f>'CBB Games'!AM168</f>
        <v/>
      </c>
      <c r="L168" s="13" t="str">
        <f>'CBB Games'!AN168</f>
        <v/>
      </c>
      <c r="M168" s="13" t="str">
        <f>'CBB Games'!AO168</f>
        <v/>
      </c>
    </row>
    <row r="169" spans="2:13" hidden="1">
      <c r="B169" s="13" t="str">
        <f>'CBB Games'!AD169</f>
        <v/>
      </c>
      <c r="C169" s="13" t="str">
        <f>'CBB Games'!AE169</f>
        <v/>
      </c>
      <c r="D169" s="135" t="str">
        <f>'CBB Games'!AF169</f>
        <v/>
      </c>
      <c r="F169" s="137" t="str">
        <f>'CBB Games'!AG169</f>
        <v/>
      </c>
      <c r="G169" s="13" t="str">
        <f>'CBB Games'!AH169</f>
        <v/>
      </c>
      <c r="H169" s="13" t="str">
        <f>'CBB Games'!AI169</f>
        <v/>
      </c>
      <c r="I169" s="13" t="str">
        <f>'CBB Games'!AK169</f>
        <v/>
      </c>
      <c r="J169" s="13" t="str">
        <f>'CBB Games'!AL169</f>
        <v/>
      </c>
      <c r="K169" s="13" t="str">
        <f>'CBB Games'!AM169</f>
        <v/>
      </c>
      <c r="L169" s="13" t="str">
        <f>'CBB Games'!AN169</f>
        <v/>
      </c>
      <c r="M169" s="13" t="str">
        <f>'CBB Games'!AO169</f>
        <v/>
      </c>
    </row>
    <row r="170" spans="2:13" hidden="1">
      <c r="B170" s="13" t="str">
        <f>'CBB Games'!AD170</f>
        <v/>
      </c>
      <c r="C170" s="13" t="str">
        <f>'CBB Games'!AE170</f>
        <v/>
      </c>
      <c r="D170" s="135" t="str">
        <f>'CBB Games'!AF170</f>
        <v/>
      </c>
      <c r="F170" s="137" t="str">
        <f>'CBB Games'!AG170</f>
        <v/>
      </c>
      <c r="G170" s="13" t="str">
        <f>'CBB Games'!AH170</f>
        <v/>
      </c>
      <c r="H170" s="13" t="str">
        <f>'CBB Games'!AI170</f>
        <v/>
      </c>
      <c r="I170" s="13" t="str">
        <f>'CBB Games'!AK170</f>
        <v/>
      </c>
      <c r="J170" s="13" t="str">
        <f>'CBB Games'!AL170</f>
        <v/>
      </c>
      <c r="K170" s="13" t="str">
        <f>'CBB Games'!AM170</f>
        <v/>
      </c>
      <c r="L170" s="13" t="str">
        <f>'CBB Games'!AN170</f>
        <v/>
      </c>
      <c r="M170" s="13" t="str">
        <f>'CBB Games'!AO170</f>
        <v/>
      </c>
    </row>
    <row r="171" spans="2:13" hidden="1">
      <c r="B171" s="13" t="str">
        <f>'CBB Games'!AD171</f>
        <v/>
      </c>
      <c r="C171" s="13" t="str">
        <f>'CBB Games'!AE171</f>
        <v/>
      </c>
      <c r="D171" s="135" t="str">
        <f>'CBB Games'!AF171</f>
        <v/>
      </c>
      <c r="F171" s="137" t="str">
        <f>'CBB Games'!AG171</f>
        <v/>
      </c>
      <c r="G171" s="13" t="str">
        <f>'CBB Games'!AH171</f>
        <v/>
      </c>
      <c r="H171" s="13" t="str">
        <f>'CBB Games'!AI171</f>
        <v/>
      </c>
      <c r="I171" s="13" t="str">
        <f>'CBB Games'!AK171</f>
        <v/>
      </c>
      <c r="J171" s="13" t="str">
        <f>'CBB Games'!AL171</f>
        <v/>
      </c>
      <c r="K171" s="13" t="str">
        <f>'CBB Games'!AM171</f>
        <v/>
      </c>
      <c r="L171" s="13" t="str">
        <f>'CBB Games'!AN171</f>
        <v/>
      </c>
      <c r="M171" s="13" t="str">
        <f>'CBB Games'!AO171</f>
        <v/>
      </c>
    </row>
    <row r="172" spans="2:13" hidden="1">
      <c r="B172" s="13" t="str">
        <f>'CBB Games'!AD172</f>
        <v/>
      </c>
      <c r="C172" s="13" t="str">
        <f>'CBB Games'!AE172</f>
        <v/>
      </c>
      <c r="D172" s="135" t="str">
        <f>'CBB Games'!AF172</f>
        <v/>
      </c>
      <c r="F172" s="137" t="str">
        <f>'CBB Games'!AG172</f>
        <v/>
      </c>
      <c r="G172" s="13" t="str">
        <f>'CBB Games'!AH172</f>
        <v/>
      </c>
      <c r="H172" s="13" t="str">
        <f>'CBB Games'!AI172</f>
        <v/>
      </c>
      <c r="I172" s="13" t="str">
        <f>'CBB Games'!AK172</f>
        <v/>
      </c>
      <c r="J172" s="13" t="str">
        <f>'CBB Games'!AL172</f>
        <v/>
      </c>
      <c r="K172" s="13" t="str">
        <f>'CBB Games'!AM172</f>
        <v/>
      </c>
      <c r="L172" s="13" t="str">
        <f>'CBB Games'!AN172</f>
        <v/>
      </c>
      <c r="M172" s="13" t="str">
        <f>'CBB Games'!AO172</f>
        <v/>
      </c>
    </row>
    <row r="173" spans="2:13" hidden="1">
      <c r="B173" s="13" t="str">
        <f>'CBB Games'!AD173</f>
        <v/>
      </c>
      <c r="C173" s="13" t="str">
        <f>'CBB Games'!AE173</f>
        <v/>
      </c>
      <c r="D173" s="135" t="str">
        <f>'CBB Games'!AF173</f>
        <v/>
      </c>
      <c r="F173" s="137" t="str">
        <f>'CBB Games'!AG173</f>
        <v/>
      </c>
      <c r="G173" s="13" t="str">
        <f>'CBB Games'!AH173</f>
        <v/>
      </c>
      <c r="H173" s="13" t="str">
        <f>'CBB Games'!AI173</f>
        <v/>
      </c>
      <c r="I173" s="13" t="str">
        <f>'CBB Games'!AK173</f>
        <v/>
      </c>
      <c r="J173" s="13" t="str">
        <f>'CBB Games'!AL173</f>
        <v/>
      </c>
      <c r="K173" s="13" t="str">
        <f>'CBB Games'!AM173</f>
        <v/>
      </c>
      <c r="L173" s="13" t="str">
        <f>'CBB Games'!AN173</f>
        <v/>
      </c>
      <c r="M173" s="13" t="str">
        <f>'CBB Games'!AO173</f>
        <v/>
      </c>
    </row>
    <row r="174" spans="2:13" hidden="1">
      <c r="B174" s="13" t="str">
        <f>'CBB Games'!AD174</f>
        <v/>
      </c>
      <c r="C174" s="13" t="str">
        <f>'CBB Games'!AE174</f>
        <v/>
      </c>
      <c r="D174" s="135" t="str">
        <f>'CBB Games'!AF174</f>
        <v/>
      </c>
      <c r="F174" s="137" t="str">
        <f>'CBB Games'!AG174</f>
        <v/>
      </c>
      <c r="G174" s="13" t="str">
        <f>'CBB Games'!AH174</f>
        <v/>
      </c>
      <c r="H174" s="13" t="str">
        <f>'CBB Games'!AI174</f>
        <v/>
      </c>
      <c r="I174" s="13" t="str">
        <f>'CBB Games'!AK174</f>
        <v/>
      </c>
      <c r="J174" s="13" t="str">
        <f>'CBB Games'!AL174</f>
        <v/>
      </c>
      <c r="K174" s="13" t="str">
        <f>'CBB Games'!AM174</f>
        <v/>
      </c>
      <c r="L174" s="13" t="str">
        <f>'CBB Games'!AN174</f>
        <v/>
      </c>
      <c r="M174" s="13" t="str">
        <f>'CBB Games'!AO174</f>
        <v/>
      </c>
    </row>
    <row r="175" spans="2:13" hidden="1">
      <c r="B175" s="13" t="str">
        <f>'CBB Games'!AD175</f>
        <v/>
      </c>
      <c r="C175" s="13" t="str">
        <f>'CBB Games'!AE175</f>
        <v/>
      </c>
      <c r="D175" s="135" t="str">
        <f>'CBB Games'!AF175</f>
        <v/>
      </c>
      <c r="F175" s="137" t="str">
        <f>'CBB Games'!AG175</f>
        <v/>
      </c>
      <c r="G175" s="13" t="str">
        <f>'CBB Games'!AH175</f>
        <v/>
      </c>
      <c r="H175" s="13" t="str">
        <f>'CBB Games'!AI175</f>
        <v/>
      </c>
      <c r="I175" s="13" t="str">
        <f>'CBB Games'!AK175</f>
        <v/>
      </c>
      <c r="J175" s="13" t="str">
        <f>'CBB Games'!AL175</f>
        <v/>
      </c>
      <c r="K175" s="13" t="str">
        <f>'CBB Games'!AM175</f>
        <v/>
      </c>
      <c r="L175" s="13" t="str">
        <f>'CBB Games'!AN175</f>
        <v/>
      </c>
      <c r="M175" s="13" t="str">
        <f>'CBB Games'!AO175</f>
        <v/>
      </c>
    </row>
    <row r="176" spans="2:13" hidden="1">
      <c r="B176" s="13" t="str">
        <f>'CBB Games'!AD176</f>
        <v/>
      </c>
      <c r="C176" s="13" t="str">
        <f>'CBB Games'!AE176</f>
        <v/>
      </c>
      <c r="D176" s="135" t="str">
        <f>'CBB Games'!AF176</f>
        <v/>
      </c>
      <c r="F176" s="137" t="str">
        <f>'CBB Games'!AG176</f>
        <v/>
      </c>
      <c r="G176" s="13" t="str">
        <f>'CBB Games'!AH176</f>
        <v/>
      </c>
      <c r="H176" s="13" t="str">
        <f>'CBB Games'!AI176</f>
        <v/>
      </c>
      <c r="I176" s="13" t="str">
        <f>'CBB Games'!AK176</f>
        <v/>
      </c>
      <c r="J176" s="13" t="str">
        <f>'CBB Games'!AL176</f>
        <v/>
      </c>
      <c r="K176" s="13" t="str">
        <f>'CBB Games'!AM176</f>
        <v/>
      </c>
      <c r="L176" s="13" t="str">
        <f>'CBB Games'!AN176</f>
        <v/>
      </c>
      <c r="M176" s="13" t="str">
        <f>'CBB Games'!AO176</f>
        <v/>
      </c>
    </row>
    <row r="177" spans="2:13" hidden="1">
      <c r="B177" s="13" t="str">
        <f>'CBB Games'!AD177</f>
        <v/>
      </c>
      <c r="C177" s="13" t="str">
        <f>'CBB Games'!AE177</f>
        <v/>
      </c>
      <c r="D177" s="135" t="str">
        <f>'CBB Games'!AF177</f>
        <v/>
      </c>
      <c r="F177" s="137" t="str">
        <f>'CBB Games'!AG177</f>
        <v/>
      </c>
      <c r="G177" s="13" t="str">
        <f>'CBB Games'!AH177</f>
        <v/>
      </c>
      <c r="H177" s="13" t="str">
        <f>'CBB Games'!AI177</f>
        <v/>
      </c>
      <c r="I177" s="13" t="str">
        <f>'CBB Games'!AK177</f>
        <v/>
      </c>
      <c r="J177" s="13" t="str">
        <f>'CBB Games'!AL177</f>
        <v/>
      </c>
      <c r="K177" s="13" t="str">
        <f>'CBB Games'!AM177</f>
        <v/>
      </c>
      <c r="L177" s="13" t="str">
        <f>'CBB Games'!AN177</f>
        <v/>
      </c>
      <c r="M177" s="13" t="str">
        <f>'CBB Games'!AO177</f>
        <v/>
      </c>
    </row>
    <row r="178" spans="2:13" hidden="1">
      <c r="B178" s="13" t="str">
        <f>'CBB Games'!AD178</f>
        <v/>
      </c>
      <c r="C178" s="13" t="str">
        <f>'CBB Games'!AE178</f>
        <v/>
      </c>
      <c r="D178" s="135" t="str">
        <f>'CBB Games'!AF178</f>
        <v/>
      </c>
      <c r="F178" s="137" t="str">
        <f>'CBB Games'!AG178</f>
        <v/>
      </c>
      <c r="G178" s="13" t="str">
        <f>'CBB Games'!AH178</f>
        <v/>
      </c>
      <c r="H178" s="13" t="str">
        <f>'CBB Games'!AI178</f>
        <v/>
      </c>
      <c r="I178" s="13" t="str">
        <f>'CBB Games'!AK178</f>
        <v/>
      </c>
      <c r="J178" s="13" t="str">
        <f>'CBB Games'!AL178</f>
        <v/>
      </c>
      <c r="K178" s="13" t="str">
        <f>'CBB Games'!AM178</f>
        <v/>
      </c>
      <c r="L178" s="13" t="str">
        <f>'CBB Games'!AN178</f>
        <v/>
      </c>
      <c r="M178" s="13" t="str">
        <f>'CBB Games'!AO178</f>
        <v/>
      </c>
    </row>
    <row r="179" spans="2:13" hidden="1">
      <c r="B179" s="13" t="str">
        <f>'CBB Games'!AD179</f>
        <v/>
      </c>
      <c r="C179" s="13" t="str">
        <f>'CBB Games'!AE179</f>
        <v/>
      </c>
      <c r="D179" s="135" t="str">
        <f>'CBB Games'!AF179</f>
        <v/>
      </c>
      <c r="F179" s="137" t="str">
        <f>'CBB Games'!AG179</f>
        <v/>
      </c>
      <c r="G179" s="13" t="str">
        <f>'CBB Games'!AH179</f>
        <v/>
      </c>
      <c r="H179" s="13" t="str">
        <f>'CBB Games'!AI179</f>
        <v/>
      </c>
      <c r="I179" s="13" t="str">
        <f>'CBB Games'!AK179</f>
        <v/>
      </c>
      <c r="J179" s="13" t="str">
        <f>'CBB Games'!AL179</f>
        <v/>
      </c>
      <c r="K179" s="13" t="str">
        <f>'CBB Games'!AM179</f>
        <v/>
      </c>
      <c r="L179" s="13" t="str">
        <f>'CBB Games'!AN179</f>
        <v/>
      </c>
      <c r="M179" s="13" t="str">
        <f>'CBB Games'!AO179</f>
        <v/>
      </c>
    </row>
    <row r="180" spans="2:13" hidden="1">
      <c r="B180" s="13" t="str">
        <f>'CBB Games'!AD180</f>
        <v/>
      </c>
      <c r="C180" s="13" t="str">
        <f>'CBB Games'!AE180</f>
        <v/>
      </c>
      <c r="D180" s="135" t="str">
        <f>'CBB Games'!AF180</f>
        <v/>
      </c>
      <c r="F180" s="137" t="str">
        <f>'CBB Games'!AG180</f>
        <v/>
      </c>
      <c r="G180" s="13" t="str">
        <f>'CBB Games'!AH180</f>
        <v/>
      </c>
      <c r="H180" s="13" t="str">
        <f>'CBB Games'!AI180</f>
        <v/>
      </c>
      <c r="I180" s="13" t="str">
        <f>'CBB Games'!AK180</f>
        <v/>
      </c>
      <c r="J180" s="13" t="str">
        <f>'CBB Games'!AL180</f>
        <v/>
      </c>
      <c r="K180" s="13" t="str">
        <f>'CBB Games'!AM180</f>
        <v/>
      </c>
      <c r="L180" s="13" t="str">
        <f>'CBB Games'!AN180</f>
        <v/>
      </c>
      <c r="M180" s="13" t="str">
        <f>'CBB Games'!AO180</f>
        <v/>
      </c>
    </row>
    <row r="181" spans="2:13" hidden="1">
      <c r="B181" s="13" t="str">
        <f>'CBB Games'!AD181</f>
        <v/>
      </c>
      <c r="C181" s="13" t="str">
        <f>'CBB Games'!AE181</f>
        <v/>
      </c>
      <c r="D181" s="135" t="str">
        <f>'CBB Games'!AF181</f>
        <v/>
      </c>
      <c r="F181" s="137" t="str">
        <f>'CBB Games'!AG181</f>
        <v/>
      </c>
      <c r="G181" s="13" t="str">
        <f>'CBB Games'!AH181</f>
        <v/>
      </c>
      <c r="H181" s="13" t="str">
        <f>'CBB Games'!AI181</f>
        <v/>
      </c>
      <c r="I181" s="13" t="str">
        <f>'CBB Games'!AK181</f>
        <v/>
      </c>
      <c r="J181" s="13" t="str">
        <f>'CBB Games'!AL181</f>
        <v/>
      </c>
      <c r="K181" s="13" t="str">
        <f>'CBB Games'!AM181</f>
        <v/>
      </c>
      <c r="L181" s="13" t="str">
        <f>'CBB Games'!AN181</f>
        <v/>
      </c>
      <c r="M181" s="13" t="str">
        <f>'CBB Games'!AO181</f>
        <v/>
      </c>
    </row>
    <row r="182" spans="2:13" hidden="1">
      <c r="B182" s="13" t="str">
        <f>'CBB Games'!AD182</f>
        <v/>
      </c>
      <c r="C182" s="13" t="str">
        <f>'CBB Games'!AE182</f>
        <v/>
      </c>
      <c r="D182" s="135" t="str">
        <f>'CBB Games'!AF182</f>
        <v/>
      </c>
      <c r="F182" s="137" t="str">
        <f>'CBB Games'!AG182</f>
        <v/>
      </c>
      <c r="G182" s="13" t="str">
        <f>'CBB Games'!AH182</f>
        <v/>
      </c>
      <c r="H182" s="13" t="str">
        <f>'CBB Games'!AI182</f>
        <v/>
      </c>
      <c r="I182" s="13" t="str">
        <f>'CBB Games'!AK182</f>
        <v/>
      </c>
      <c r="J182" s="13" t="str">
        <f>'CBB Games'!AL182</f>
        <v/>
      </c>
      <c r="K182" s="13" t="str">
        <f>'CBB Games'!AM182</f>
        <v/>
      </c>
      <c r="L182" s="13" t="str">
        <f>'CBB Games'!AN182</f>
        <v/>
      </c>
      <c r="M182" s="13" t="str">
        <f>'CBB Games'!AO182</f>
        <v/>
      </c>
    </row>
    <row r="183" spans="2:13" hidden="1">
      <c r="B183" s="13" t="str">
        <f>'CBB Games'!AD183</f>
        <v/>
      </c>
      <c r="C183" s="13" t="str">
        <f>'CBB Games'!AE183</f>
        <v/>
      </c>
      <c r="D183" s="135" t="str">
        <f>'CBB Games'!AF183</f>
        <v/>
      </c>
      <c r="F183" s="137" t="str">
        <f>'CBB Games'!AG183</f>
        <v/>
      </c>
      <c r="G183" s="13" t="str">
        <f>'CBB Games'!AH183</f>
        <v/>
      </c>
      <c r="H183" s="13" t="str">
        <f>'CBB Games'!AI183</f>
        <v/>
      </c>
      <c r="I183" s="13" t="str">
        <f>'CBB Games'!AK183</f>
        <v/>
      </c>
      <c r="J183" s="13" t="str">
        <f>'CBB Games'!AL183</f>
        <v/>
      </c>
      <c r="K183" s="13" t="str">
        <f>'CBB Games'!AM183</f>
        <v/>
      </c>
      <c r="L183" s="13" t="str">
        <f>'CBB Games'!AN183</f>
        <v/>
      </c>
      <c r="M183" s="13" t="str">
        <f>'CBB Games'!AO183</f>
        <v/>
      </c>
    </row>
    <row r="184" spans="2:13" hidden="1">
      <c r="B184" s="13" t="str">
        <f>'CBB Games'!AD184</f>
        <v/>
      </c>
      <c r="C184" s="13" t="str">
        <f>'CBB Games'!AE184</f>
        <v/>
      </c>
      <c r="D184" s="135" t="str">
        <f>'CBB Games'!AF184</f>
        <v/>
      </c>
      <c r="F184" s="137" t="str">
        <f>'CBB Games'!AG184</f>
        <v/>
      </c>
      <c r="G184" s="13" t="str">
        <f>'CBB Games'!AH184</f>
        <v/>
      </c>
      <c r="H184" s="13" t="str">
        <f>'CBB Games'!AI184</f>
        <v/>
      </c>
      <c r="I184" s="13" t="str">
        <f>'CBB Games'!AK184</f>
        <v/>
      </c>
      <c r="J184" s="13" t="str">
        <f>'CBB Games'!AL184</f>
        <v/>
      </c>
      <c r="K184" s="13" t="str">
        <f>'CBB Games'!AM184</f>
        <v/>
      </c>
      <c r="L184" s="13" t="str">
        <f>'CBB Games'!AN184</f>
        <v/>
      </c>
      <c r="M184" s="13" t="str">
        <f>'CBB Games'!AO184</f>
        <v/>
      </c>
    </row>
    <row r="185" spans="2:13" hidden="1">
      <c r="B185" s="13" t="str">
        <f>'CBB Games'!AD185</f>
        <v/>
      </c>
      <c r="C185" s="13" t="str">
        <f>'CBB Games'!AE185</f>
        <v/>
      </c>
      <c r="D185" s="135" t="str">
        <f>'CBB Games'!AF185</f>
        <v/>
      </c>
      <c r="F185" s="137" t="str">
        <f>'CBB Games'!AG185</f>
        <v/>
      </c>
      <c r="G185" s="13" t="str">
        <f>'CBB Games'!AH185</f>
        <v/>
      </c>
      <c r="H185" s="13" t="str">
        <f>'CBB Games'!AI185</f>
        <v/>
      </c>
      <c r="I185" s="13" t="str">
        <f>'CBB Games'!AK185</f>
        <v/>
      </c>
      <c r="J185" s="13" t="str">
        <f>'CBB Games'!AL185</f>
        <v/>
      </c>
      <c r="K185" s="13" t="str">
        <f>'CBB Games'!AM185</f>
        <v/>
      </c>
      <c r="L185" s="13" t="str">
        <f>'CBB Games'!AN185</f>
        <v/>
      </c>
      <c r="M185" s="13" t="str">
        <f>'CBB Games'!AO185</f>
        <v/>
      </c>
    </row>
    <row r="186" spans="2:13" hidden="1">
      <c r="B186" s="13" t="str">
        <f>'CBB Games'!AD186</f>
        <v/>
      </c>
      <c r="C186" s="13" t="str">
        <f>'CBB Games'!AE186</f>
        <v/>
      </c>
      <c r="D186" s="135" t="str">
        <f>'CBB Games'!AF186</f>
        <v/>
      </c>
      <c r="F186" s="137" t="str">
        <f>'CBB Games'!AG186</f>
        <v/>
      </c>
      <c r="G186" s="13" t="str">
        <f>'CBB Games'!AH186</f>
        <v/>
      </c>
      <c r="H186" s="13" t="str">
        <f>'CBB Games'!AI186</f>
        <v/>
      </c>
      <c r="I186" s="13" t="str">
        <f>'CBB Games'!AK186</f>
        <v/>
      </c>
      <c r="J186" s="13" t="str">
        <f>'CBB Games'!AL186</f>
        <v/>
      </c>
      <c r="K186" s="13" t="str">
        <f>'CBB Games'!AM186</f>
        <v/>
      </c>
      <c r="L186" s="13" t="str">
        <f>'CBB Games'!AN186</f>
        <v/>
      </c>
      <c r="M186" s="13" t="str">
        <f>'CBB Games'!AO186</f>
        <v/>
      </c>
    </row>
    <row r="187" spans="2:13" hidden="1">
      <c r="B187" s="13" t="str">
        <f>'CBB Games'!AD187</f>
        <v/>
      </c>
      <c r="C187" s="13" t="str">
        <f>'CBB Games'!AE187</f>
        <v/>
      </c>
      <c r="D187" s="135" t="str">
        <f>'CBB Games'!AF187</f>
        <v/>
      </c>
      <c r="F187" s="137" t="str">
        <f>'CBB Games'!AG187</f>
        <v/>
      </c>
      <c r="G187" s="13" t="str">
        <f>'CBB Games'!AH187</f>
        <v/>
      </c>
      <c r="H187" s="13" t="str">
        <f>'CBB Games'!AI187</f>
        <v/>
      </c>
      <c r="I187" s="13" t="str">
        <f>'CBB Games'!AK187</f>
        <v/>
      </c>
      <c r="J187" s="13" t="str">
        <f>'CBB Games'!AL187</f>
        <v/>
      </c>
      <c r="K187" s="13" t="str">
        <f>'CBB Games'!AM187</f>
        <v/>
      </c>
      <c r="L187" s="13" t="str">
        <f>'CBB Games'!AN187</f>
        <v/>
      </c>
      <c r="M187" s="13" t="str">
        <f>'CBB Games'!AO187</f>
        <v/>
      </c>
    </row>
    <row r="188" spans="2:13" hidden="1">
      <c r="B188" s="13" t="str">
        <f>'CBB Games'!AD188</f>
        <v/>
      </c>
      <c r="C188" s="13" t="str">
        <f>'CBB Games'!AE188</f>
        <v/>
      </c>
      <c r="D188" s="135" t="str">
        <f>'CBB Games'!AF188</f>
        <v/>
      </c>
      <c r="F188" s="137" t="str">
        <f>'CBB Games'!AG188</f>
        <v/>
      </c>
      <c r="G188" s="13" t="str">
        <f>'CBB Games'!AH188</f>
        <v/>
      </c>
      <c r="H188" s="13" t="str">
        <f>'CBB Games'!AI188</f>
        <v/>
      </c>
      <c r="I188" s="13" t="str">
        <f>'CBB Games'!AK188</f>
        <v/>
      </c>
      <c r="J188" s="13" t="str">
        <f>'CBB Games'!AL188</f>
        <v/>
      </c>
      <c r="K188" s="13" t="str">
        <f>'CBB Games'!AM188</f>
        <v/>
      </c>
      <c r="L188" s="13" t="str">
        <f>'CBB Games'!AN188</f>
        <v/>
      </c>
      <c r="M188" s="13" t="str">
        <f>'CBB Games'!AO188</f>
        <v/>
      </c>
    </row>
    <row r="189" spans="2:13" hidden="1">
      <c r="B189" s="13" t="str">
        <f>'CBB Games'!AD189</f>
        <v/>
      </c>
      <c r="C189" s="13" t="str">
        <f>'CBB Games'!AE189</f>
        <v/>
      </c>
      <c r="D189" s="135" t="str">
        <f>'CBB Games'!AF189</f>
        <v/>
      </c>
      <c r="F189" s="137" t="str">
        <f>'CBB Games'!AG189</f>
        <v/>
      </c>
      <c r="G189" s="13" t="str">
        <f>'CBB Games'!AH189</f>
        <v/>
      </c>
      <c r="H189" s="13" t="str">
        <f>'CBB Games'!AI189</f>
        <v/>
      </c>
      <c r="I189" s="13" t="str">
        <f>'CBB Games'!AK189</f>
        <v/>
      </c>
      <c r="J189" s="13" t="str">
        <f>'CBB Games'!AL189</f>
        <v/>
      </c>
      <c r="K189" s="13" t="str">
        <f>'CBB Games'!AM189</f>
        <v/>
      </c>
      <c r="L189" s="13" t="str">
        <f>'CBB Games'!AN189</f>
        <v/>
      </c>
      <c r="M189" s="13" t="str">
        <f>'CBB Games'!AO189</f>
        <v/>
      </c>
    </row>
    <row r="190" spans="2:13" hidden="1">
      <c r="B190" s="13" t="str">
        <f>'CBB Games'!AD190</f>
        <v/>
      </c>
      <c r="C190" s="13" t="str">
        <f>'CBB Games'!AE190</f>
        <v/>
      </c>
      <c r="D190" s="135" t="str">
        <f>'CBB Games'!AF190</f>
        <v/>
      </c>
      <c r="F190" s="137" t="str">
        <f>'CBB Games'!AG190</f>
        <v/>
      </c>
      <c r="G190" s="13" t="str">
        <f>'CBB Games'!AH190</f>
        <v/>
      </c>
      <c r="H190" s="13" t="str">
        <f>'CBB Games'!AI190</f>
        <v/>
      </c>
      <c r="I190" s="13" t="str">
        <f>'CBB Games'!AK190</f>
        <v/>
      </c>
      <c r="J190" s="13" t="str">
        <f>'CBB Games'!AL190</f>
        <v/>
      </c>
      <c r="K190" s="13" t="str">
        <f>'CBB Games'!AM190</f>
        <v/>
      </c>
      <c r="L190" s="13" t="str">
        <f>'CBB Games'!AN190</f>
        <v/>
      </c>
      <c r="M190" s="13" t="str">
        <f>'CBB Games'!AO190</f>
        <v/>
      </c>
    </row>
    <row r="191" spans="2:13" hidden="1">
      <c r="B191" s="13" t="str">
        <f>'CBB Games'!AD191</f>
        <v/>
      </c>
      <c r="C191" s="13" t="str">
        <f>'CBB Games'!AE191</f>
        <v/>
      </c>
      <c r="D191" s="135" t="str">
        <f>'CBB Games'!AF191</f>
        <v/>
      </c>
      <c r="F191" s="137" t="str">
        <f>'CBB Games'!AG191</f>
        <v/>
      </c>
      <c r="G191" s="13" t="str">
        <f>'CBB Games'!AH191</f>
        <v/>
      </c>
      <c r="H191" s="13" t="str">
        <f>'CBB Games'!AI191</f>
        <v/>
      </c>
      <c r="I191" s="13" t="str">
        <f>'CBB Games'!AK191</f>
        <v/>
      </c>
      <c r="J191" s="13" t="str">
        <f>'CBB Games'!AL191</f>
        <v/>
      </c>
      <c r="K191" s="13" t="str">
        <f>'CBB Games'!AM191</f>
        <v/>
      </c>
      <c r="L191" s="13" t="str">
        <f>'CBB Games'!AN191</f>
        <v/>
      </c>
      <c r="M191" s="13" t="str">
        <f>'CBB Games'!AO191</f>
        <v/>
      </c>
    </row>
    <row r="192" spans="2:13" hidden="1">
      <c r="B192" s="13" t="str">
        <f>'CBB Games'!AD192</f>
        <v/>
      </c>
      <c r="C192" s="13" t="str">
        <f>'CBB Games'!AE192</f>
        <v/>
      </c>
      <c r="D192" s="135" t="str">
        <f>'CBB Games'!AF192</f>
        <v/>
      </c>
      <c r="F192" s="137" t="str">
        <f>'CBB Games'!AG192</f>
        <v/>
      </c>
      <c r="G192" s="13" t="str">
        <f>'CBB Games'!AH192</f>
        <v/>
      </c>
      <c r="H192" s="13" t="str">
        <f>'CBB Games'!AI192</f>
        <v/>
      </c>
      <c r="I192" s="13" t="str">
        <f>'CBB Games'!AK192</f>
        <v/>
      </c>
      <c r="J192" s="13" t="str">
        <f>'CBB Games'!AL192</f>
        <v/>
      </c>
      <c r="K192" s="13" t="str">
        <f>'CBB Games'!AM192</f>
        <v/>
      </c>
      <c r="L192" s="13" t="str">
        <f>'CBB Games'!AN192</f>
        <v/>
      </c>
      <c r="M192" s="13" t="str">
        <f>'CBB Games'!AO192</f>
        <v/>
      </c>
    </row>
    <row r="193" spans="2:13" hidden="1">
      <c r="B193" s="13" t="str">
        <f>'CBB Games'!AD193</f>
        <v/>
      </c>
      <c r="C193" s="13" t="str">
        <f>'CBB Games'!AE193</f>
        <v/>
      </c>
      <c r="D193" s="135" t="str">
        <f>'CBB Games'!AF193</f>
        <v/>
      </c>
      <c r="F193" s="137" t="str">
        <f>'CBB Games'!AG193</f>
        <v/>
      </c>
      <c r="G193" s="13" t="str">
        <f>'CBB Games'!AH193</f>
        <v/>
      </c>
      <c r="H193" s="13" t="str">
        <f>'CBB Games'!AI193</f>
        <v/>
      </c>
      <c r="I193" s="13" t="str">
        <f>'CBB Games'!AK193</f>
        <v/>
      </c>
      <c r="J193" s="13" t="str">
        <f>'CBB Games'!AL193</f>
        <v/>
      </c>
      <c r="K193" s="13" t="str">
        <f>'CBB Games'!AM193</f>
        <v/>
      </c>
      <c r="L193" s="13" t="str">
        <f>'CBB Games'!AN193</f>
        <v/>
      </c>
      <c r="M193" s="13" t="str">
        <f>'CBB Games'!AO193</f>
        <v/>
      </c>
    </row>
    <row r="194" spans="2:13" hidden="1">
      <c r="B194" s="13" t="str">
        <f>'CBB Games'!AD194</f>
        <v/>
      </c>
      <c r="C194" s="13" t="str">
        <f>'CBB Games'!AE194</f>
        <v/>
      </c>
      <c r="D194" s="135" t="str">
        <f>'CBB Games'!AF194</f>
        <v/>
      </c>
      <c r="F194" s="137" t="str">
        <f>'CBB Games'!AG194</f>
        <v/>
      </c>
      <c r="G194" s="13" t="str">
        <f>'CBB Games'!AH194</f>
        <v/>
      </c>
      <c r="H194" s="13" t="str">
        <f>'CBB Games'!AI194</f>
        <v/>
      </c>
      <c r="I194" s="13" t="str">
        <f>'CBB Games'!AK194</f>
        <v/>
      </c>
      <c r="J194" s="13" t="str">
        <f>'CBB Games'!AL194</f>
        <v/>
      </c>
      <c r="K194" s="13" t="str">
        <f>'CBB Games'!AM194</f>
        <v/>
      </c>
      <c r="L194" s="13" t="str">
        <f>'CBB Games'!AN194</f>
        <v/>
      </c>
      <c r="M194" s="13" t="str">
        <f>'CBB Games'!AO194</f>
        <v/>
      </c>
    </row>
    <row r="195" spans="2:13" hidden="1">
      <c r="B195" s="13" t="str">
        <f>'CBB Games'!AD195</f>
        <v/>
      </c>
      <c r="C195" s="13" t="str">
        <f>'CBB Games'!AE195</f>
        <v/>
      </c>
      <c r="D195" s="135" t="str">
        <f>'CBB Games'!AF195</f>
        <v/>
      </c>
      <c r="F195" s="137" t="str">
        <f>'CBB Games'!AG195</f>
        <v/>
      </c>
      <c r="G195" s="13" t="str">
        <f>'CBB Games'!AH195</f>
        <v/>
      </c>
      <c r="H195" s="13" t="str">
        <f>'CBB Games'!AI195</f>
        <v/>
      </c>
      <c r="I195" s="13" t="str">
        <f>'CBB Games'!AK195</f>
        <v/>
      </c>
      <c r="J195" s="13" t="str">
        <f>'CBB Games'!AL195</f>
        <v/>
      </c>
      <c r="K195" s="13" t="str">
        <f>'CBB Games'!AM195</f>
        <v/>
      </c>
      <c r="L195" s="13" t="str">
        <f>'CBB Games'!AN195</f>
        <v/>
      </c>
      <c r="M195" s="13" t="str">
        <f>'CBB Games'!AO195</f>
        <v/>
      </c>
    </row>
    <row r="196" spans="2:13" hidden="1">
      <c r="B196" s="13" t="str">
        <f>'CBB Games'!AD196</f>
        <v/>
      </c>
      <c r="C196" s="13" t="str">
        <f>'CBB Games'!AE196</f>
        <v/>
      </c>
      <c r="D196" s="135" t="str">
        <f>'CBB Games'!AF196</f>
        <v/>
      </c>
      <c r="F196" s="137" t="str">
        <f>'CBB Games'!AG196</f>
        <v/>
      </c>
      <c r="G196" s="13" t="str">
        <f>'CBB Games'!AH196</f>
        <v/>
      </c>
      <c r="H196" s="13" t="str">
        <f>'CBB Games'!AI196</f>
        <v/>
      </c>
      <c r="I196" s="13" t="str">
        <f>'CBB Games'!AK196</f>
        <v/>
      </c>
      <c r="J196" s="13" t="str">
        <f>'CBB Games'!AL196</f>
        <v/>
      </c>
      <c r="K196" s="13" t="str">
        <f>'CBB Games'!AM196</f>
        <v/>
      </c>
      <c r="L196" s="13" t="str">
        <f>'CBB Games'!AN196</f>
        <v/>
      </c>
      <c r="M196" s="13" t="str">
        <f>'CBB Games'!AO196</f>
        <v/>
      </c>
    </row>
    <row r="197" spans="2:13" hidden="1">
      <c r="B197" s="13" t="str">
        <f>'CBB Games'!AD197</f>
        <v/>
      </c>
      <c r="C197" s="13" t="str">
        <f>'CBB Games'!AE197</f>
        <v/>
      </c>
      <c r="D197" s="135" t="str">
        <f>'CBB Games'!AF197</f>
        <v/>
      </c>
      <c r="F197" s="137" t="str">
        <f>'CBB Games'!AG197</f>
        <v/>
      </c>
      <c r="G197" s="13" t="str">
        <f>'CBB Games'!AH197</f>
        <v/>
      </c>
      <c r="H197" s="13" t="str">
        <f>'CBB Games'!AI197</f>
        <v/>
      </c>
      <c r="I197" s="13" t="str">
        <f>'CBB Games'!AK197</f>
        <v/>
      </c>
      <c r="J197" s="13" t="str">
        <f>'CBB Games'!AL197</f>
        <v/>
      </c>
      <c r="K197" s="13" t="str">
        <f>'CBB Games'!AM197</f>
        <v/>
      </c>
      <c r="L197" s="13" t="str">
        <f>'CBB Games'!AN197</f>
        <v/>
      </c>
      <c r="M197" s="13" t="str">
        <f>'CBB Games'!AO197</f>
        <v/>
      </c>
    </row>
    <row r="198" spans="2:13" hidden="1">
      <c r="B198" s="13" t="str">
        <f>'CBB Games'!AD198</f>
        <v/>
      </c>
      <c r="C198" s="13" t="str">
        <f>'CBB Games'!AE198</f>
        <v/>
      </c>
      <c r="D198" s="135" t="str">
        <f>'CBB Games'!AF198</f>
        <v/>
      </c>
      <c r="F198" s="137" t="str">
        <f>'CBB Games'!AG198</f>
        <v/>
      </c>
      <c r="G198" s="13" t="str">
        <f>'CBB Games'!AH198</f>
        <v/>
      </c>
      <c r="H198" s="13" t="str">
        <f>'CBB Games'!AI198</f>
        <v/>
      </c>
      <c r="I198" s="13" t="str">
        <f>'CBB Games'!AK198</f>
        <v/>
      </c>
      <c r="J198" s="13" t="str">
        <f>'CBB Games'!AL198</f>
        <v/>
      </c>
      <c r="K198" s="13" t="str">
        <f>'CBB Games'!AM198</f>
        <v/>
      </c>
      <c r="L198" s="13" t="str">
        <f>'CBB Games'!AN198</f>
        <v/>
      </c>
      <c r="M198" s="13" t="str">
        <f>'CBB Games'!AO198</f>
        <v/>
      </c>
    </row>
    <row r="199" spans="2:13" hidden="1">
      <c r="B199" s="13" t="str">
        <f>'CBB Games'!AD199</f>
        <v/>
      </c>
      <c r="C199" s="13" t="str">
        <f>'CBB Games'!AE199</f>
        <v/>
      </c>
      <c r="D199" s="135" t="str">
        <f>'CBB Games'!AF199</f>
        <v/>
      </c>
      <c r="F199" s="137" t="str">
        <f>'CBB Games'!AG199</f>
        <v/>
      </c>
      <c r="G199" s="13" t="str">
        <f>'CBB Games'!AH199</f>
        <v/>
      </c>
      <c r="H199" s="13" t="str">
        <f>'CBB Games'!AI199</f>
        <v/>
      </c>
      <c r="I199" s="13" t="str">
        <f>'CBB Games'!AK199</f>
        <v/>
      </c>
      <c r="J199" s="13" t="str">
        <f>'CBB Games'!AL199</f>
        <v/>
      </c>
      <c r="K199" s="13" t="str">
        <f>'CBB Games'!AM199</f>
        <v/>
      </c>
      <c r="L199" s="13" t="str">
        <f>'CBB Games'!AN199</f>
        <v/>
      </c>
      <c r="M199" s="13" t="str">
        <f>'CBB Games'!AO199</f>
        <v/>
      </c>
    </row>
    <row r="200" spans="2:13" hidden="1">
      <c r="B200" s="13" t="str">
        <f>'CBB Games'!AD200</f>
        <v/>
      </c>
      <c r="C200" s="13" t="str">
        <f>'CBB Games'!AE200</f>
        <v/>
      </c>
      <c r="D200" s="135" t="str">
        <f>'CBB Games'!AF200</f>
        <v/>
      </c>
      <c r="F200" s="137" t="str">
        <f>'CBB Games'!AG200</f>
        <v/>
      </c>
      <c r="G200" s="13" t="str">
        <f>'CBB Games'!AH200</f>
        <v/>
      </c>
      <c r="H200" s="13" t="str">
        <f>'CBB Games'!AI200</f>
        <v/>
      </c>
      <c r="I200" s="13" t="str">
        <f>'CBB Games'!AK200</f>
        <v/>
      </c>
      <c r="J200" s="13" t="str">
        <f>'CBB Games'!AL200</f>
        <v/>
      </c>
      <c r="K200" s="13" t="str">
        <f>'CBB Games'!AM200</f>
        <v/>
      </c>
      <c r="L200" s="13" t="str">
        <f>'CBB Games'!AN200</f>
        <v/>
      </c>
      <c r="M200" s="13" t="str">
        <f>'CBB Games'!AO200</f>
        <v/>
      </c>
    </row>
  </sheetData>
  <phoneticPr fontId="16" type="noConversion"/>
  <conditionalFormatting sqref="K4:M200">
    <cfRule type="containsText" dxfId="5" priority="1" operator="containsText" text="NJ">
      <formula>NOT(ISERROR(SEARCH("NJ",K4)))</formula>
    </cfRule>
  </conditionalFormatting>
  <conditionalFormatting sqref="B4:J200">
    <cfRule type="containsText" dxfId="4" priority="2" operator="containsText" text="DO NOT MAP">
      <formula>NOT(ISERROR(SEARCH("DO NOT MAP",B4)))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B26F-DFD9-41C5-B356-4DE60D43E11A}">
  <dimension ref="B2:M200"/>
  <sheetViews>
    <sheetView workbookViewId="0">
      <selection activeCell="C15" sqref="C15"/>
    </sheetView>
  </sheetViews>
  <sheetFormatPr defaultRowHeight="15"/>
  <cols>
    <col min="2" max="3" width="10" style="13" customWidth="1"/>
    <col min="4" max="4" width="10" style="135" customWidth="1"/>
    <col min="5" max="5" width="5.85546875" style="135" customWidth="1"/>
    <col min="6" max="6" width="27.85546875" style="137" bestFit="1" customWidth="1"/>
    <col min="7" max="8" width="11.42578125" style="13" customWidth="1"/>
    <col min="9" max="10" width="14.28515625" style="13" bestFit="1" customWidth="1"/>
    <col min="11" max="13" width="11.42578125" style="13" customWidth="1"/>
  </cols>
  <sheetData>
    <row r="2" spans="2:13">
      <c r="B2" s="142" t="s">
        <v>1307</v>
      </c>
      <c r="C2" s="142" t="s">
        <v>1356</v>
      </c>
      <c r="D2" s="143" t="s">
        <v>1357</v>
      </c>
      <c r="E2" s="143" t="s">
        <v>1363</v>
      </c>
      <c r="F2" s="144" t="s">
        <v>1358</v>
      </c>
      <c r="G2" s="142" t="s">
        <v>1359</v>
      </c>
      <c r="H2" s="142" t="s">
        <v>1360</v>
      </c>
      <c r="I2" s="142" t="s">
        <v>1334</v>
      </c>
      <c r="J2" s="142" t="s">
        <v>1361</v>
      </c>
      <c r="K2" s="142" t="s">
        <v>1353</v>
      </c>
      <c r="L2" s="142" t="s">
        <v>1354</v>
      </c>
      <c r="M2" s="142" t="s">
        <v>1355</v>
      </c>
    </row>
    <row r="3" spans="2:13">
      <c r="B3" s="145" t="str">
        <f>'CBB Games'!AQ3</f>
        <v>Y</v>
      </c>
      <c r="C3" s="145">
        <f>'CBB Games'!AR3</f>
        <v>1</v>
      </c>
      <c r="D3" s="146" t="str">
        <f>'CBB Games'!AS3</f>
        <v>Time</v>
      </c>
      <c r="E3" s="146"/>
      <c r="F3" s="147" t="str">
        <f>'CBB Games'!AT3</f>
        <v>Game</v>
      </c>
      <c r="G3" s="145" t="str">
        <f>'CBB Games'!AU3</f>
        <v>College BK</v>
      </c>
      <c r="H3" s="145" t="str">
        <f>'CBB Games'!AV3</f>
        <v>Team Codes</v>
      </c>
      <c r="I3" s="145" t="str">
        <f>'CBB Games'!AX3</f>
        <v>Markets</v>
      </c>
      <c r="J3" s="145" t="str">
        <f>'CBB Games'!AY3</f>
        <v>Do Not MAP</v>
      </c>
      <c r="K3" s="145" t="str">
        <f>'CBB Games'!AZ3</f>
        <v>IL Location</v>
      </c>
      <c r="L3" s="145" t="str">
        <f>'CBB Games'!BA3</f>
        <v>IL Team 1</v>
      </c>
      <c r="M3" s="145" t="str">
        <f>'CBB Games'!BB3</f>
        <v>IL Team 2</v>
      </c>
    </row>
    <row r="4" spans="2:13" hidden="1">
      <c r="B4" s="13" t="str">
        <f>'CBB Games'!AQ4</f>
        <v/>
      </c>
      <c r="C4" s="13" t="str">
        <f>'CBB Games'!AR4</f>
        <v/>
      </c>
      <c r="D4" s="135" t="str">
        <f>'CBB Games'!AS4</f>
        <v/>
      </c>
      <c r="F4" s="137" t="str">
        <f>'CBB Games'!AT4</f>
        <v/>
      </c>
      <c r="G4" s="13" t="str">
        <f>'CBB Games'!AU4</f>
        <v/>
      </c>
      <c r="H4" s="13" t="str">
        <f>'CBB Games'!AV4</f>
        <v/>
      </c>
      <c r="I4" s="13" t="str">
        <f>'CBB Games'!AX4</f>
        <v/>
      </c>
      <c r="J4" s="13" t="str">
        <f>'CBB Games'!AY4</f>
        <v/>
      </c>
      <c r="K4" s="13" t="str">
        <f>'CBB Games'!AZ4</f>
        <v/>
      </c>
      <c r="L4" s="13" t="str">
        <f>'CBB Games'!BA4</f>
        <v/>
      </c>
      <c r="M4" s="13" t="str">
        <f>'CBB Games'!BB4</f>
        <v/>
      </c>
    </row>
    <row r="5" spans="2:13" hidden="1">
      <c r="B5" s="13" t="str">
        <f>'CBB Games'!AQ5</f>
        <v/>
      </c>
      <c r="C5" s="13" t="str">
        <f>'CBB Games'!AR5</f>
        <v/>
      </c>
      <c r="D5" s="135" t="str">
        <f>'CBB Games'!AS5</f>
        <v/>
      </c>
      <c r="F5" s="137" t="str">
        <f>'CBB Games'!AT5</f>
        <v/>
      </c>
      <c r="G5" s="13" t="str">
        <f>'CBB Games'!AU5</f>
        <v/>
      </c>
      <c r="H5" s="13" t="str">
        <f>'CBB Games'!AV5</f>
        <v/>
      </c>
      <c r="I5" s="13" t="str">
        <f>'CBB Games'!AX5</f>
        <v/>
      </c>
      <c r="J5" s="13" t="str">
        <f>'CBB Games'!AY5</f>
        <v/>
      </c>
      <c r="K5" s="13" t="str">
        <f>'CBB Games'!AZ5</f>
        <v/>
      </c>
      <c r="L5" s="13" t="str">
        <f>'CBB Games'!BA5</f>
        <v/>
      </c>
      <c r="M5" s="13" t="str">
        <f>'CBB Games'!BB5</f>
        <v/>
      </c>
    </row>
    <row r="6" spans="2:13">
      <c r="B6" s="13" t="str">
        <f>'CBB Games'!AQ6</f>
        <v>InPlay</v>
      </c>
      <c r="C6" s="13">
        <f>'CBB Games'!AR6</f>
        <v>727</v>
      </c>
      <c r="D6" s="135">
        <f>'CBB Games'!AS6</f>
        <v>0.3125</v>
      </c>
      <c r="F6" s="137" t="str">
        <f>'CBB Games'!AT6</f>
        <v>Temple v Elon</v>
      </c>
      <c r="G6" s="13" t="str">
        <f>'CBB Games'!AU6</f>
        <v>College BK</v>
      </c>
      <c r="H6" s="13" t="str">
        <f>'CBB Games'!AV6</f>
        <v>429 v 113</v>
      </c>
      <c r="I6" s="13" t="str">
        <f>'CBB Games'!AX6</f>
        <v>Primary</v>
      </c>
      <c r="J6" s="13" t="str">
        <f>'CBB Games'!AY6</f>
        <v/>
      </c>
      <c r="K6" s="13" t="str">
        <f>'CBB Games'!AZ6</f>
        <v/>
      </c>
      <c r="L6" s="13" t="str">
        <f>'CBB Games'!BA6</f>
        <v/>
      </c>
      <c r="M6" s="13" t="str">
        <f>'CBB Games'!BB6</f>
        <v/>
      </c>
    </row>
    <row r="7" spans="2:13">
      <c r="B7" s="13" t="str">
        <f>'CBB Games'!AQ7</f>
        <v>InPlay</v>
      </c>
      <c r="C7" s="13">
        <f>'CBB Games'!AR7</f>
        <v>701</v>
      </c>
      <c r="D7" s="135">
        <f>'CBB Games'!AS7</f>
        <v>0.375</v>
      </c>
      <c r="F7" s="137" t="str">
        <f>'CBB Games'!AT7</f>
        <v>Wisconsin Green Bay v Weber State</v>
      </c>
      <c r="G7" s="13" t="str">
        <f>'CBB Games'!AU7</f>
        <v>College BK</v>
      </c>
      <c r="H7" s="13" t="str">
        <f>'CBB Games'!AV7</f>
        <v>502 v 498</v>
      </c>
      <c r="I7" s="13" t="str">
        <f>'CBB Games'!AX7</f>
        <v>Primary</v>
      </c>
      <c r="J7" s="13" t="str">
        <f>'CBB Games'!AY7</f>
        <v/>
      </c>
      <c r="K7" s="13" t="str">
        <f>'CBB Games'!AZ7</f>
        <v/>
      </c>
      <c r="L7" s="13" t="str">
        <f>'CBB Games'!BA7</f>
        <v/>
      </c>
      <c r="M7" s="13" t="str">
        <f>'CBB Games'!BB7</f>
        <v/>
      </c>
    </row>
    <row r="8" spans="2:13" hidden="1">
      <c r="B8" s="13" t="str">
        <f>'CBB Games'!AQ8</f>
        <v/>
      </c>
      <c r="C8" s="13" t="str">
        <f>'CBB Games'!AR8</f>
        <v/>
      </c>
      <c r="D8" s="135" t="str">
        <f>'CBB Games'!AS8</f>
        <v/>
      </c>
      <c r="F8" s="137" t="str">
        <f>'CBB Games'!AT8</f>
        <v/>
      </c>
      <c r="G8" s="13" t="str">
        <f>'CBB Games'!AU8</f>
        <v/>
      </c>
      <c r="H8" s="13" t="str">
        <f>'CBB Games'!AV8</f>
        <v/>
      </c>
      <c r="I8" s="13" t="str">
        <f>'CBB Games'!AX8</f>
        <v/>
      </c>
      <c r="J8" s="13" t="str">
        <f>'CBB Games'!AY8</f>
        <v/>
      </c>
      <c r="K8" s="13" t="str">
        <f>'CBB Games'!AZ8</f>
        <v/>
      </c>
      <c r="L8" s="13" t="str">
        <f>'CBB Games'!BA8</f>
        <v/>
      </c>
      <c r="M8" s="13" t="str">
        <f>'CBB Games'!BB8</f>
        <v/>
      </c>
    </row>
    <row r="9" spans="2:13" hidden="1">
      <c r="B9" s="13" t="str">
        <f>'CBB Games'!AQ9</f>
        <v/>
      </c>
      <c r="C9" s="13" t="str">
        <f>'CBB Games'!AR9</f>
        <v/>
      </c>
      <c r="D9" s="135" t="str">
        <f>'CBB Games'!AS9</f>
        <v/>
      </c>
      <c r="F9" s="137" t="str">
        <f>'CBB Games'!AT9</f>
        <v/>
      </c>
      <c r="G9" s="13" t="str">
        <f>'CBB Games'!AU9</f>
        <v/>
      </c>
      <c r="H9" s="13" t="str">
        <f>'CBB Games'!AV9</f>
        <v/>
      </c>
      <c r="I9" s="13" t="str">
        <f>'CBB Games'!AX9</f>
        <v/>
      </c>
      <c r="J9" s="13" t="str">
        <f>'CBB Games'!AY9</f>
        <v/>
      </c>
      <c r="K9" s="13" t="str">
        <f>'CBB Games'!AZ9</f>
        <v/>
      </c>
      <c r="L9" s="13" t="str">
        <f>'CBB Games'!BA9</f>
        <v/>
      </c>
      <c r="M9" s="13" t="str">
        <f>'CBB Games'!BB9</f>
        <v/>
      </c>
    </row>
    <row r="10" spans="2:13">
      <c r="B10" s="13" t="str">
        <f>'CBB Games'!AQ10</f>
        <v>InPlay</v>
      </c>
      <c r="C10" s="13">
        <f>'CBB Games'!AR10</f>
        <v>735</v>
      </c>
      <c r="D10" s="135">
        <f>'CBB Games'!AS10</f>
        <v>0.375</v>
      </c>
      <c r="F10" s="137" t="str">
        <f>'CBB Games'!AT10</f>
        <v>Northern Illinois v Boston University</v>
      </c>
      <c r="G10" s="13" t="str">
        <f>'CBB Games'!AU10</f>
        <v>College BK</v>
      </c>
      <c r="H10" s="13" t="str">
        <f>'CBB Games'!AV10</f>
        <v>313 v 32</v>
      </c>
      <c r="I10" s="13" t="str">
        <f>'CBB Games'!AX10</f>
        <v>DO NOT MAP</v>
      </c>
      <c r="J10" s="13" t="str">
        <f>'CBB Games'!AY10</f>
        <v>DO NOT MAP</v>
      </c>
      <c r="K10" s="13" t="str">
        <f>'CBB Games'!AZ10</f>
        <v/>
      </c>
      <c r="L10" s="13" t="str">
        <f>'CBB Games'!BA10</f>
        <v>Team IL</v>
      </c>
      <c r="M10" s="13" t="str">
        <f>'CBB Games'!BB10</f>
        <v/>
      </c>
    </row>
    <row r="11" spans="2:13" hidden="1">
      <c r="B11" s="13" t="str">
        <f>'CBB Games'!AQ11</f>
        <v/>
      </c>
      <c r="C11" s="13" t="str">
        <f>'CBB Games'!AR11</f>
        <v/>
      </c>
      <c r="D11" s="135" t="str">
        <f>'CBB Games'!AS11</f>
        <v/>
      </c>
      <c r="F11" s="137" t="str">
        <f>'CBB Games'!AT11</f>
        <v/>
      </c>
      <c r="G11" s="13" t="str">
        <f>'CBB Games'!AU11</f>
        <v/>
      </c>
      <c r="H11" s="13" t="str">
        <f>'CBB Games'!AV11</f>
        <v/>
      </c>
      <c r="I11" s="13" t="str">
        <f>'CBB Games'!AX11</f>
        <v/>
      </c>
      <c r="J11" s="13" t="str">
        <f>'CBB Games'!AY11</f>
        <v/>
      </c>
      <c r="K11" s="13" t="str">
        <f>'CBB Games'!AZ11</f>
        <v/>
      </c>
      <c r="L11" s="13" t="str">
        <f>'CBB Games'!BA11</f>
        <v/>
      </c>
      <c r="M11" s="13" t="str">
        <f>'CBB Games'!BB11</f>
        <v/>
      </c>
    </row>
    <row r="12" spans="2:13" hidden="1">
      <c r="B12" s="13" t="str">
        <f>'CBB Games'!AQ12</f>
        <v/>
      </c>
      <c r="C12" s="13" t="str">
        <f>'CBB Games'!AR12</f>
        <v/>
      </c>
      <c r="D12" s="135" t="str">
        <f>'CBB Games'!AS12</f>
        <v/>
      </c>
      <c r="F12" s="137" t="str">
        <f>'CBB Games'!AT12</f>
        <v/>
      </c>
      <c r="G12" s="13" t="str">
        <f>'CBB Games'!AU12</f>
        <v/>
      </c>
      <c r="H12" s="13" t="str">
        <f>'CBB Games'!AV12</f>
        <v/>
      </c>
      <c r="I12" s="13" t="str">
        <f>'CBB Games'!AX12</f>
        <v/>
      </c>
      <c r="J12" s="13" t="str">
        <f>'CBB Games'!AY12</f>
        <v/>
      </c>
      <c r="K12" s="13" t="str">
        <f>'CBB Games'!AZ12</f>
        <v/>
      </c>
      <c r="L12" s="13" t="str">
        <f>'CBB Games'!BA12</f>
        <v/>
      </c>
      <c r="M12" s="13" t="str">
        <f>'CBB Games'!BB12</f>
        <v/>
      </c>
    </row>
    <row r="13" spans="2:13">
      <c r="B13" s="13" t="str">
        <f>'CBB Games'!AQ13</f>
        <v>InPlay</v>
      </c>
      <c r="C13" s="13">
        <f>'CBB Games'!AR13</f>
        <v>729</v>
      </c>
      <c r="D13" s="135">
        <f>'CBB Games'!AS13</f>
        <v>0.41666666666666669</v>
      </c>
      <c r="F13" s="137" t="str">
        <f>'CBB Games'!AT13</f>
        <v>Boise State v Ole Miss</v>
      </c>
      <c r="G13" s="13" t="str">
        <f>'CBB Games'!AU13</f>
        <v>College BK</v>
      </c>
      <c r="H13" s="13" t="str">
        <f>'CBB Games'!AV13</f>
        <v>30 v 269</v>
      </c>
      <c r="I13" s="13" t="str">
        <f>'CBB Games'!AX13</f>
        <v>Primary</v>
      </c>
      <c r="J13" s="13" t="str">
        <f>'CBB Games'!AY13</f>
        <v/>
      </c>
      <c r="K13" s="13" t="str">
        <f>'CBB Games'!AZ13</f>
        <v/>
      </c>
      <c r="L13" s="13" t="str">
        <f>'CBB Games'!BA13</f>
        <v/>
      </c>
      <c r="M13" s="13" t="str">
        <f>'CBB Games'!BB13</f>
        <v/>
      </c>
    </row>
    <row r="14" spans="2:13">
      <c r="B14" s="13" t="str">
        <f>'CBB Games'!AQ14</f>
        <v>InPlay</v>
      </c>
      <c r="C14" s="13">
        <f>'CBB Games'!AR14</f>
        <v>703</v>
      </c>
      <c r="D14" s="135">
        <f>'CBB Games'!AS14</f>
        <v>0.41666666666666669</v>
      </c>
      <c r="F14" s="137" t="str">
        <f>'CBB Games'!AT14</f>
        <v>SIU Edwardsville v St Thomas</v>
      </c>
      <c r="G14" s="13" t="str">
        <f>'CBB Games'!AU14</f>
        <v>College BK</v>
      </c>
      <c r="H14" s="13" t="str">
        <f>'CBB Games'!AV14</f>
        <v>419 v 416</v>
      </c>
      <c r="I14" s="13" t="str">
        <f>'CBB Games'!AX14</f>
        <v>DO NOT MAP</v>
      </c>
      <c r="J14" s="13" t="str">
        <f>'CBB Games'!AY14</f>
        <v>DO NOT MAP</v>
      </c>
      <c r="K14" s="13" t="str">
        <f>'CBB Games'!AZ14</f>
        <v/>
      </c>
      <c r="L14" s="13" t="str">
        <f>'CBB Games'!BA14</f>
        <v>Team IL</v>
      </c>
      <c r="M14" s="13" t="str">
        <f>'CBB Games'!BB14</f>
        <v/>
      </c>
    </row>
    <row r="15" spans="2:13">
      <c r="B15" s="13" t="str">
        <f>'CBB Games'!AQ15</f>
        <v>InPlay</v>
      </c>
      <c r="C15" s="13">
        <f>'CBB Games'!AR15</f>
        <v>705</v>
      </c>
      <c r="D15" s="135">
        <f>'CBB Games'!AS15</f>
        <v>0.45833333333333331</v>
      </c>
      <c r="F15" s="137" t="str">
        <f>'CBB Games'!AT15</f>
        <v>North Dakota v Tennessee Martin</v>
      </c>
      <c r="G15" s="13" t="str">
        <f>'CBB Games'!AU15</f>
        <v>College BK</v>
      </c>
      <c r="H15" s="13" t="str">
        <f>'CBB Games'!AV15</f>
        <v>325 v 430</v>
      </c>
      <c r="I15" s="13" t="str">
        <f>'CBB Games'!AX15</f>
        <v>Primary</v>
      </c>
      <c r="J15" s="13" t="str">
        <f>'CBB Games'!AY15</f>
        <v/>
      </c>
      <c r="K15" s="13" t="str">
        <f>'CBB Games'!AZ15</f>
        <v/>
      </c>
      <c r="L15" s="13" t="str">
        <f>'CBB Games'!BA15</f>
        <v/>
      </c>
      <c r="M15" s="13" t="str">
        <f>'CBB Games'!BB15</f>
        <v/>
      </c>
    </row>
    <row r="16" spans="2:13">
      <c r="B16" s="13" t="str">
        <f>'CBB Games'!AQ16</f>
        <v>InPlay</v>
      </c>
      <c r="C16" s="13">
        <f>'CBB Games'!AR16</f>
        <v>707</v>
      </c>
      <c r="D16" s="135">
        <f>'CBB Games'!AS16</f>
        <v>0.47916666666666669</v>
      </c>
      <c r="F16" s="137" t="str">
        <f>'CBB Games'!AT16</f>
        <v>U Mass v Ball State</v>
      </c>
      <c r="G16" s="13" t="str">
        <f>'CBB Games'!AU16</f>
        <v>College BK</v>
      </c>
      <c r="H16" s="13" t="str">
        <f>'CBB Games'!AV16</f>
        <v>256 v 27</v>
      </c>
      <c r="I16" s="13" t="str">
        <f>'CBB Games'!AX16</f>
        <v>Primary</v>
      </c>
      <c r="J16" s="13" t="str">
        <f>'CBB Games'!AY16</f>
        <v/>
      </c>
      <c r="K16" s="13" t="str">
        <f>'CBB Games'!AZ16</f>
        <v/>
      </c>
      <c r="L16" s="13" t="str">
        <f>'CBB Games'!BA16</f>
        <v/>
      </c>
      <c r="M16" s="13" t="str">
        <f>'CBB Games'!BB16</f>
        <v/>
      </c>
    </row>
    <row r="17" spans="2:13" hidden="1">
      <c r="B17" s="13" t="str">
        <f>'CBB Games'!AQ17</f>
        <v/>
      </c>
      <c r="C17" s="13" t="str">
        <f>'CBB Games'!AR17</f>
        <v/>
      </c>
      <c r="D17" s="135" t="str">
        <f>'CBB Games'!AS17</f>
        <v/>
      </c>
      <c r="F17" s="137" t="str">
        <f>'CBB Games'!AT17</f>
        <v/>
      </c>
      <c r="G17" s="13" t="str">
        <f>'CBB Games'!AU17</f>
        <v/>
      </c>
      <c r="H17" s="13" t="str">
        <f>'CBB Games'!AV17</f>
        <v/>
      </c>
      <c r="I17" s="13" t="str">
        <f>'CBB Games'!AX17</f>
        <v/>
      </c>
      <c r="J17" s="13" t="str">
        <f>'CBB Games'!AY17</f>
        <v/>
      </c>
      <c r="K17" s="13" t="str">
        <f>'CBB Games'!AZ17</f>
        <v/>
      </c>
      <c r="L17" s="13" t="str">
        <f>'CBB Games'!BA17</f>
        <v/>
      </c>
      <c r="M17" s="13" t="str">
        <f>'CBB Games'!BB17</f>
        <v/>
      </c>
    </row>
    <row r="18" spans="2:13" hidden="1">
      <c r="B18" s="13" t="str">
        <f>'CBB Games'!AQ18</f>
        <v/>
      </c>
      <c r="C18" s="13" t="str">
        <f>'CBB Games'!AR18</f>
        <v/>
      </c>
      <c r="D18" s="135" t="str">
        <f>'CBB Games'!AS18</f>
        <v/>
      </c>
      <c r="F18" s="137" t="str">
        <f>'CBB Games'!AT18</f>
        <v/>
      </c>
      <c r="G18" s="13" t="str">
        <f>'CBB Games'!AU18</f>
        <v/>
      </c>
      <c r="H18" s="13" t="str">
        <f>'CBB Games'!AV18</f>
        <v/>
      </c>
      <c r="I18" s="13" t="str">
        <f>'CBB Games'!AX18</f>
        <v/>
      </c>
      <c r="J18" s="13" t="str">
        <f>'CBB Games'!AY18</f>
        <v/>
      </c>
      <c r="K18" s="13" t="str">
        <f>'CBB Games'!AZ18</f>
        <v/>
      </c>
      <c r="L18" s="13" t="str">
        <f>'CBB Games'!BA18</f>
        <v/>
      </c>
      <c r="M18" s="13" t="str">
        <f>'CBB Games'!BB18</f>
        <v/>
      </c>
    </row>
    <row r="19" spans="2:13">
      <c r="B19" s="13" t="str">
        <f>'CBB Games'!AQ19</f>
        <v>InPlay</v>
      </c>
      <c r="C19" s="13">
        <f>'CBB Games'!AR19</f>
        <v>745</v>
      </c>
      <c r="D19" s="135">
        <f>'CBB Games'!AS19</f>
        <v>0.5</v>
      </c>
      <c r="F19" s="137" t="str">
        <f>'CBB Games'!AT19</f>
        <v>Oklahoma v Utah State</v>
      </c>
      <c r="G19" s="13" t="str">
        <f>'CBB Games'!AU19</f>
        <v>College BK</v>
      </c>
      <c r="H19" s="13" t="str">
        <f>'CBB Games'!AV19</f>
        <v>330 v 458</v>
      </c>
      <c r="I19" s="13" t="str">
        <f>'CBB Games'!AX19</f>
        <v>Primary</v>
      </c>
      <c r="J19" s="13" t="str">
        <f>'CBB Games'!AY19</f>
        <v/>
      </c>
      <c r="K19" s="13" t="str">
        <f>'CBB Games'!AZ19</f>
        <v/>
      </c>
      <c r="L19" s="13" t="str">
        <f>'CBB Games'!BA19</f>
        <v/>
      </c>
      <c r="M19" s="13" t="str">
        <f>'CBB Games'!BB19</f>
        <v/>
      </c>
    </row>
    <row r="20" spans="2:13" hidden="1">
      <c r="B20" s="13" t="str">
        <f>'CBB Games'!AQ20</f>
        <v/>
      </c>
      <c r="C20" s="13" t="str">
        <f>'CBB Games'!AR20</f>
        <v/>
      </c>
      <c r="D20" s="135" t="str">
        <f>'CBB Games'!AS20</f>
        <v/>
      </c>
      <c r="F20" s="137" t="str">
        <f>'CBB Games'!AT20</f>
        <v/>
      </c>
      <c r="G20" s="13" t="str">
        <f>'CBB Games'!AU20</f>
        <v/>
      </c>
      <c r="H20" s="13" t="str">
        <f>'CBB Games'!AV20</f>
        <v/>
      </c>
      <c r="I20" s="13" t="str">
        <f>'CBB Games'!AX20</f>
        <v/>
      </c>
      <c r="J20" s="13" t="str">
        <f>'CBB Games'!AY20</f>
        <v/>
      </c>
      <c r="K20" s="13" t="str">
        <f>'CBB Games'!AZ20</f>
        <v/>
      </c>
      <c r="L20" s="13" t="str">
        <f>'CBB Games'!BA20</f>
        <v/>
      </c>
      <c r="M20" s="13" t="str">
        <f>'CBB Games'!BB20</f>
        <v/>
      </c>
    </row>
    <row r="21" spans="2:13">
      <c r="B21" s="13" t="str">
        <f>'CBB Games'!AQ21</f>
        <v>InPlay</v>
      </c>
      <c r="C21" s="13">
        <f>'CBB Games'!AR21</f>
        <v>711</v>
      </c>
      <c r="D21" s="135">
        <f>'CBB Games'!AS21</f>
        <v>0.5</v>
      </c>
      <c r="F21" s="137" t="str">
        <f>'CBB Games'!AT21</f>
        <v>Princeton v Oregon State</v>
      </c>
      <c r="G21" s="13" t="str">
        <f>'CBB Games'!AU21</f>
        <v>College BK</v>
      </c>
      <c r="H21" s="13" t="str">
        <f>'CBB Games'!AV21</f>
        <v>352 v 334</v>
      </c>
      <c r="I21" s="13" t="str">
        <f>'CBB Games'!AX21</f>
        <v>Primary</v>
      </c>
      <c r="J21" s="13" t="str">
        <f>'CBB Games'!AY21</f>
        <v/>
      </c>
      <c r="K21" s="13" t="str">
        <f>'CBB Games'!AZ21</f>
        <v/>
      </c>
      <c r="L21" s="13" t="str">
        <f>'CBB Games'!BA21</f>
        <v/>
      </c>
      <c r="M21" s="13" t="str">
        <f>'CBB Games'!BB21</f>
        <v/>
      </c>
    </row>
    <row r="22" spans="2:13">
      <c r="B22" s="13" t="str">
        <f>'CBB Games'!AQ22</f>
        <v>InPlay</v>
      </c>
      <c r="C22" s="13" t="str">
        <f>'CBB Games'!AR22</f>
        <v>Extra</v>
      </c>
      <c r="D22" s="135">
        <f>'CBB Games'!AS22</f>
        <v>0.5</v>
      </c>
      <c r="F22" s="137" t="str">
        <f>'CBB Games'!AT22</f>
        <v>Navy v Furman</v>
      </c>
      <c r="G22" s="13" t="str">
        <f>'CBB Games'!AU22</f>
        <v>College BK</v>
      </c>
      <c r="H22" s="13" t="str">
        <f>'CBB Games'!AV22</f>
        <v>300 v 133</v>
      </c>
      <c r="I22" s="13" t="str">
        <f>'CBB Games'!AX22</f>
        <v>Primary</v>
      </c>
      <c r="J22" s="13" t="str">
        <f>'CBB Games'!AY22</f>
        <v/>
      </c>
      <c r="K22" s="13" t="str">
        <f>'CBB Games'!AZ22</f>
        <v/>
      </c>
      <c r="L22" s="13" t="str">
        <f>'CBB Games'!BA22</f>
        <v/>
      </c>
      <c r="M22" s="13" t="str">
        <f>'CBB Games'!BB22</f>
        <v/>
      </c>
    </row>
    <row r="23" spans="2:13" hidden="1">
      <c r="B23" s="13" t="str">
        <f>'CBB Games'!AQ23</f>
        <v/>
      </c>
      <c r="C23" s="13" t="str">
        <f>'CBB Games'!AR23</f>
        <v/>
      </c>
      <c r="D23" s="135" t="str">
        <f>'CBB Games'!AS23</f>
        <v/>
      </c>
      <c r="F23" s="137" t="str">
        <f>'CBB Games'!AT23</f>
        <v/>
      </c>
      <c r="G23" s="13" t="str">
        <f>'CBB Games'!AU23</f>
        <v/>
      </c>
      <c r="H23" s="13" t="str">
        <f>'CBB Games'!AV23</f>
        <v/>
      </c>
      <c r="I23" s="13" t="str">
        <f>'CBB Games'!AX23</f>
        <v/>
      </c>
      <c r="J23" s="13" t="str">
        <f>'CBB Games'!AY23</f>
        <v/>
      </c>
      <c r="K23" s="13" t="str">
        <f>'CBB Games'!AZ23</f>
        <v/>
      </c>
      <c r="L23" s="13" t="str">
        <f>'CBB Games'!BA23</f>
        <v/>
      </c>
      <c r="M23" s="13" t="str">
        <f>'CBB Games'!BB23</f>
        <v/>
      </c>
    </row>
    <row r="24" spans="2:13">
      <c r="B24" s="13" t="str">
        <f>'CBB Games'!AQ24</f>
        <v>InPlay</v>
      </c>
      <c r="C24" s="13" t="str">
        <f>'CBB Games'!AR24</f>
        <v>Spare</v>
      </c>
      <c r="D24" s="135">
        <f>'CBB Games'!AS24</f>
        <v>0.5</v>
      </c>
      <c r="F24" s="137" t="str">
        <f>'CBB Games'!AT24</f>
        <v>Morehead State v Mississippi State</v>
      </c>
      <c r="G24" s="13" t="str">
        <f>'CBB Games'!AU24</f>
        <v>College BK</v>
      </c>
      <c r="H24" s="13" t="str">
        <f>'CBB Games'!AV24</f>
        <v>276 v 270</v>
      </c>
      <c r="I24" s="13" t="str">
        <f>'CBB Games'!AX24</f>
        <v>Primary</v>
      </c>
      <c r="J24" s="13" t="str">
        <f>'CBB Games'!AY24</f>
        <v/>
      </c>
      <c r="K24" s="13" t="str">
        <f>'CBB Games'!AZ24</f>
        <v/>
      </c>
      <c r="L24" s="13" t="str">
        <f>'CBB Games'!BA24</f>
        <v/>
      </c>
      <c r="M24" s="13" t="str">
        <f>'CBB Games'!BB24</f>
        <v/>
      </c>
    </row>
    <row r="25" spans="2:13" hidden="1">
      <c r="B25" s="13" t="str">
        <f>'CBB Games'!AQ25</f>
        <v/>
      </c>
      <c r="C25" s="13" t="str">
        <f>'CBB Games'!AR25</f>
        <v/>
      </c>
      <c r="D25" s="135" t="e">
        <f>'CBB Games'!AS25</f>
        <v>#REF!</v>
      </c>
      <c r="F25" s="137" t="e">
        <f>'CBB Games'!AT25</f>
        <v>#REF!</v>
      </c>
      <c r="G25" s="13" t="str">
        <f>'CBB Games'!AU25</f>
        <v/>
      </c>
      <c r="H25" s="13" t="e">
        <f>'CBB Games'!AV25</f>
        <v>#REF!</v>
      </c>
      <c r="I25" s="13" t="e">
        <f>'CBB Games'!AX25</f>
        <v>#REF!</v>
      </c>
      <c r="J25" s="13" t="e">
        <f>'CBB Games'!AY25</f>
        <v>#REF!</v>
      </c>
      <c r="K25" s="13" t="str">
        <f>'CBB Games'!AZ25</f>
        <v/>
      </c>
      <c r="L25" s="13" t="e">
        <f>'CBB Games'!BA25</f>
        <v>#REF!</v>
      </c>
      <c r="M25" s="13" t="e">
        <f>'CBB Games'!BB25</f>
        <v>#REF!</v>
      </c>
    </row>
    <row r="26" spans="2:13">
      <c r="B26" s="13" t="str">
        <f>'CBB Games'!AQ26</f>
        <v>InPlay</v>
      </c>
      <c r="C26" s="13" t="str">
        <f>'CBB Games'!AR26</f>
        <v>Spare</v>
      </c>
      <c r="D26" s="135">
        <f>'CBB Games'!AS26</f>
        <v>0.5</v>
      </c>
      <c r="F26" s="137" t="str">
        <f>'CBB Games'!AT26</f>
        <v>Lamar v Southern Mississippi</v>
      </c>
      <c r="G26" s="13" t="str">
        <f>'CBB Games'!AU26</f>
        <v>College BK</v>
      </c>
      <c r="H26" s="13" t="str">
        <f>'CBB Games'!AV26</f>
        <v>231 v 403</v>
      </c>
      <c r="I26" s="13" t="str">
        <f>'CBB Games'!AX26</f>
        <v>Primary</v>
      </c>
      <c r="J26" s="13" t="str">
        <f>'CBB Games'!AY26</f>
        <v/>
      </c>
      <c r="K26" s="13" t="str">
        <f>'CBB Games'!AZ26</f>
        <v/>
      </c>
      <c r="L26" s="13" t="str">
        <f>'CBB Games'!BA26</f>
        <v/>
      </c>
      <c r="M26" s="13" t="str">
        <f>'CBB Games'!BB26</f>
        <v/>
      </c>
    </row>
    <row r="27" spans="2:13" hidden="1">
      <c r="B27" s="13" t="str">
        <f>'CBB Games'!AQ27</f>
        <v/>
      </c>
      <c r="C27" s="13" t="str">
        <f>'CBB Games'!AR27</f>
        <v/>
      </c>
      <c r="D27" s="135" t="str">
        <f>'CBB Games'!AS27</f>
        <v/>
      </c>
      <c r="F27" s="137" t="str">
        <f>'CBB Games'!AT27</f>
        <v/>
      </c>
      <c r="G27" s="13" t="str">
        <f>'CBB Games'!AU27</f>
        <v/>
      </c>
      <c r="H27" s="13" t="str">
        <f>'CBB Games'!AV27</f>
        <v/>
      </c>
      <c r="I27" s="13" t="str">
        <f>'CBB Games'!AX27</f>
        <v/>
      </c>
      <c r="J27" s="13" t="str">
        <f>'CBB Games'!AY27</f>
        <v/>
      </c>
      <c r="K27" s="13" t="str">
        <f>'CBB Games'!AZ27</f>
        <v/>
      </c>
      <c r="L27" s="13" t="str">
        <f>'CBB Games'!BA27</f>
        <v/>
      </c>
      <c r="M27" s="13" t="str">
        <f>'CBB Games'!BB27</f>
        <v/>
      </c>
    </row>
    <row r="28" spans="2:13">
      <c r="B28" s="13" t="str">
        <f>'CBB Games'!AQ28</f>
        <v>InPlay</v>
      </c>
      <c r="C28" s="13">
        <f>'CBB Games'!AR28</f>
        <v>717</v>
      </c>
      <c r="D28" s="135">
        <f>'CBB Games'!AS28</f>
        <v>0.53125</v>
      </c>
      <c r="F28" s="137" t="str">
        <f>'CBB Games'!AT28</f>
        <v>Niagara v Youngstown State</v>
      </c>
      <c r="G28" s="13" t="str">
        <f>'CBB Games'!AU28</f>
        <v>College BK</v>
      </c>
      <c r="H28" s="13" t="str">
        <f>'CBB Games'!AV28</f>
        <v>309 v 520</v>
      </c>
      <c r="I28" s="13" t="str">
        <f>'CBB Games'!AX28</f>
        <v>Primary</v>
      </c>
      <c r="J28" s="13" t="str">
        <f>'CBB Games'!AY28</f>
        <v/>
      </c>
      <c r="K28" s="13" t="str">
        <f>'CBB Games'!AZ28</f>
        <v/>
      </c>
      <c r="L28" s="13" t="str">
        <f>'CBB Games'!BA28</f>
        <v/>
      </c>
      <c r="M28" s="13" t="str">
        <f>'CBB Games'!BB28</f>
        <v/>
      </c>
    </row>
    <row r="29" spans="2:13">
      <c r="B29" s="13" t="str">
        <f>'CBB Games'!AQ29</f>
        <v>InPlay</v>
      </c>
      <c r="C29" s="13" t="str">
        <f>'CBB Games'!AR29</f>
        <v>Extra</v>
      </c>
      <c r="D29" s="135">
        <f>'CBB Games'!AS29</f>
        <v>0.54166666666666663</v>
      </c>
      <c r="F29" s="137" t="str">
        <f>'CBB Games'!AT29</f>
        <v>Western Carolina v Longwood</v>
      </c>
      <c r="G29" s="13" t="str">
        <f>'CBB Games'!AU29</f>
        <v>College BK</v>
      </c>
      <c r="H29" s="13" t="str">
        <f>'CBB Games'!AV29</f>
        <v>490 v 530</v>
      </c>
      <c r="I29" s="13" t="str">
        <f>'CBB Games'!AX29</f>
        <v>Primary</v>
      </c>
      <c r="J29" s="13" t="str">
        <f>'CBB Games'!AY29</f>
        <v/>
      </c>
      <c r="K29" s="13" t="str">
        <f>'CBB Games'!AZ29</f>
        <v/>
      </c>
      <c r="L29" s="13" t="str">
        <f>'CBB Games'!BA29</f>
        <v/>
      </c>
      <c r="M29" s="13" t="str">
        <f>'CBB Games'!BB29</f>
        <v/>
      </c>
    </row>
    <row r="30" spans="2:13">
      <c r="B30" s="13" t="str">
        <f>'CBB Games'!AQ30</f>
        <v>InPlay</v>
      </c>
      <c r="C30" s="13" t="str">
        <f>'CBB Games'!AR30</f>
        <v>Extra</v>
      </c>
      <c r="D30" s="135">
        <f>'CBB Games'!AS30</f>
        <v>0.54166666666666663</v>
      </c>
      <c r="F30" s="137" t="str">
        <f>'CBB Games'!AT30</f>
        <v>Jackson State v Marshall</v>
      </c>
      <c r="G30" s="13" t="str">
        <f>'CBB Games'!AU30</f>
        <v>College BK</v>
      </c>
      <c r="H30" s="13" t="str">
        <f>'CBB Games'!AV30</f>
        <v>201 v 254</v>
      </c>
      <c r="I30" s="13" t="str">
        <f>'CBB Games'!AX30</f>
        <v>Primary</v>
      </c>
      <c r="J30" s="13" t="str">
        <f>'CBB Games'!AY30</f>
        <v/>
      </c>
      <c r="K30" s="13" t="str">
        <f>'CBB Games'!AZ30</f>
        <v/>
      </c>
      <c r="L30" s="13" t="str">
        <f>'CBB Games'!BA30</f>
        <v/>
      </c>
      <c r="M30" s="13" t="str">
        <f>'CBB Games'!BB30</f>
        <v/>
      </c>
    </row>
    <row r="31" spans="2:13">
      <c r="B31" s="13" t="str">
        <f>'CBB Games'!AQ31</f>
        <v>InPlay</v>
      </c>
      <c r="C31" s="13" t="str">
        <f>'CBB Games'!AR31</f>
        <v>Extra</v>
      </c>
      <c r="D31" s="135">
        <f>'CBB Games'!AS31</f>
        <v>0.54166666666666663</v>
      </c>
      <c r="F31" s="137" t="str">
        <f>'CBB Games'!AT31</f>
        <v>Southern v Nebraska</v>
      </c>
      <c r="G31" s="13" t="str">
        <f>'CBB Games'!AU31</f>
        <v>College BK</v>
      </c>
      <c r="H31" s="13" t="str">
        <f>'CBB Games'!AV31</f>
        <v>404 v 304</v>
      </c>
      <c r="I31" s="13" t="str">
        <f>'CBB Games'!AX31</f>
        <v>Primary</v>
      </c>
      <c r="J31" s="13" t="str">
        <f>'CBB Games'!AY31</f>
        <v/>
      </c>
      <c r="K31" s="13" t="str">
        <f>'CBB Games'!AZ31</f>
        <v/>
      </c>
      <c r="L31" s="13" t="str">
        <f>'CBB Games'!BA31</f>
        <v/>
      </c>
      <c r="M31" s="13" t="str">
        <f>'CBB Games'!BB31</f>
        <v/>
      </c>
    </row>
    <row r="32" spans="2:13">
      <c r="B32" s="13" t="str">
        <f>'CBB Games'!AQ32</f>
        <v>InPlay</v>
      </c>
      <c r="C32" s="13" t="str">
        <f>'CBB Games'!AR32</f>
        <v>Extra</v>
      </c>
      <c r="D32" s="135">
        <f>'CBB Games'!AS32</f>
        <v>0.54166666666666663</v>
      </c>
      <c r="F32" s="137" t="str">
        <f>'CBB Games'!AT32</f>
        <v>TX A&amp;M Crpus Christi v UTSA</v>
      </c>
      <c r="G32" s="13" t="str">
        <f>'CBB Games'!AU32</f>
        <v>College BK</v>
      </c>
      <c r="H32" s="13" t="str">
        <f>'CBB Games'!AV32</f>
        <v>449 v 439</v>
      </c>
      <c r="I32" s="13" t="str">
        <f>'CBB Games'!AX32</f>
        <v>Primary</v>
      </c>
      <c r="J32" s="13" t="str">
        <f>'CBB Games'!AY32</f>
        <v/>
      </c>
      <c r="K32" s="13" t="str">
        <f>'CBB Games'!AZ32</f>
        <v/>
      </c>
      <c r="L32" s="13" t="str">
        <f>'CBB Games'!BA32</f>
        <v/>
      </c>
      <c r="M32" s="13" t="str">
        <f>'CBB Games'!BB32</f>
        <v/>
      </c>
    </row>
    <row r="33" spans="2:13" hidden="1">
      <c r="B33" s="13" t="str">
        <f>'CBB Games'!AQ33</f>
        <v/>
      </c>
      <c r="C33" s="13" t="str">
        <f>'CBB Games'!AR33</f>
        <v/>
      </c>
      <c r="D33" s="135" t="str">
        <f>'CBB Games'!AS33</f>
        <v/>
      </c>
      <c r="F33" s="137" t="str">
        <f>'CBB Games'!AT33</f>
        <v/>
      </c>
      <c r="G33" s="13" t="str">
        <f>'CBB Games'!AU33</f>
        <v/>
      </c>
      <c r="H33" s="13" t="str">
        <f>'CBB Games'!AV33</f>
        <v/>
      </c>
      <c r="I33" s="13" t="str">
        <f>'CBB Games'!AX33</f>
        <v/>
      </c>
      <c r="J33" s="13" t="str">
        <f>'CBB Games'!AY33</f>
        <v/>
      </c>
      <c r="K33" s="13" t="str">
        <f>'CBB Games'!AZ33</f>
        <v/>
      </c>
      <c r="L33" s="13" t="str">
        <f>'CBB Games'!BA33</f>
        <v/>
      </c>
      <c r="M33" s="13" t="str">
        <f>'CBB Games'!BB33</f>
        <v/>
      </c>
    </row>
    <row r="34" spans="2:13">
      <c r="B34" s="13" t="str">
        <f>'CBB Games'!AQ34</f>
        <v>InPlay</v>
      </c>
      <c r="C34" s="13" t="str">
        <f>'CBB Games'!AR34</f>
        <v>Extra</v>
      </c>
      <c r="D34" s="135">
        <f>'CBB Games'!AS34</f>
        <v>0.54166666666666663</v>
      </c>
      <c r="F34" s="137" t="str">
        <f>'CBB Games'!AT34</f>
        <v>Houston Baptist v Denver</v>
      </c>
      <c r="G34" s="13" t="str">
        <f>'CBB Games'!AU34</f>
        <v>College BK</v>
      </c>
      <c r="H34" s="13" t="str">
        <f>'CBB Games'!AV34</f>
        <v>624 v 97</v>
      </c>
      <c r="I34" s="13" t="str">
        <f>'CBB Games'!AX34</f>
        <v>Primary</v>
      </c>
      <c r="J34" s="13" t="str">
        <f>'CBB Games'!AY34</f>
        <v/>
      </c>
      <c r="K34" s="13" t="str">
        <f>'CBB Games'!AZ34</f>
        <v/>
      </c>
      <c r="L34" s="13" t="str">
        <f>'CBB Games'!BA34</f>
        <v/>
      </c>
      <c r="M34" s="13" t="str">
        <f>'CBB Games'!BB34</f>
        <v/>
      </c>
    </row>
    <row r="35" spans="2:13">
      <c r="B35" s="13" t="str">
        <f>'CBB Games'!AQ35</f>
        <v>InPlay</v>
      </c>
      <c r="C35" s="13">
        <f>'CBB Games'!AR35</f>
        <v>731</v>
      </c>
      <c r="D35" s="135">
        <f>'CBB Games'!AS35</f>
        <v>0.58333333333333337</v>
      </c>
      <c r="F35" s="137" t="str">
        <f>'CBB Games'!AT35</f>
        <v>Clemson v West Virginia</v>
      </c>
      <c r="G35" s="13" t="str">
        <f>'CBB Games'!AU35</f>
        <v>College BK</v>
      </c>
      <c r="H35" s="13" t="str">
        <f>'CBB Games'!AV35</f>
        <v>64 v 499</v>
      </c>
      <c r="I35" s="13" t="str">
        <f>'CBB Games'!AX35</f>
        <v>Primary</v>
      </c>
      <c r="J35" s="13" t="str">
        <f>'CBB Games'!AY35</f>
        <v/>
      </c>
      <c r="K35" s="13" t="str">
        <f>'CBB Games'!AZ35</f>
        <v/>
      </c>
      <c r="L35" s="13" t="str">
        <f>'CBB Games'!BA35</f>
        <v/>
      </c>
      <c r="M35" s="13" t="str">
        <f>'CBB Games'!BB35</f>
        <v/>
      </c>
    </row>
    <row r="36" spans="2:13" hidden="1">
      <c r="B36" s="13" t="str">
        <f>'CBB Games'!AQ36</f>
        <v/>
      </c>
      <c r="C36" s="13" t="str">
        <f>'CBB Games'!AR36</f>
        <v/>
      </c>
      <c r="D36" s="135" t="str">
        <f>'CBB Games'!AS36</f>
        <v/>
      </c>
      <c r="F36" s="137" t="str">
        <f>'CBB Games'!AT36</f>
        <v/>
      </c>
      <c r="G36" s="13" t="str">
        <f>'CBB Games'!AU36</f>
        <v/>
      </c>
      <c r="H36" s="13" t="str">
        <f>'CBB Games'!AV36</f>
        <v/>
      </c>
      <c r="I36" s="13" t="str">
        <f>'CBB Games'!AX36</f>
        <v/>
      </c>
      <c r="J36" s="13" t="str">
        <f>'CBB Games'!AY36</f>
        <v/>
      </c>
      <c r="K36" s="13" t="str">
        <f>'CBB Games'!AZ36</f>
        <v/>
      </c>
      <c r="L36" s="13" t="str">
        <f>'CBB Games'!BA36</f>
        <v/>
      </c>
      <c r="M36" s="13" t="str">
        <f>'CBB Games'!BB36</f>
        <v/>
      </c>
    </row>
    <row r="37" spans="2:13">
      <c r="B37" s="13" t="str">
        <f>'CBB Games'!AQ37</f>
        <v>InPlay</v>
      </c>
      <c r="C37" s="13">
        <f>'CBB Games'!AR37</f>
        <v>721</v>
      </c>
      <c r="D37" s="135">
        <f>'CBB Games'!AS37</f>
        <v>0.58333333333333337</v>
      </c>
      <c r="F37" s="137" t="str">
        <f>'CBB Games'!AT37</f>
        <v>Georgia Southern v Wofford</v>
      </c>
      <c r="G37" s="13" t="str">
        <f>'CBB Games'!AU37</f>
        <v>College BK</v>
      </c>
      <c r="H37" s="13" t="str">
        <f>'CBB Games'!AV37</f>
        <v>146 v 508</v>
      </c>
      <c r="I37" s="13" t="str">
        <f>'CBB Games'!AX37</f>
        <v>Primary</v>
      </c>
      <c r="J37" s="13" t="str">
        <f>'CBB Games'!AY37</f>
        <v/>
      </c>
      <c r="K37" s="13" t="str">
        <f>'CBB Games'!AZ37</f>
        <v/>
      </c>
      <c r="L37" s="13" t="str">
        <f>'CBB Games'!BA37</f>
        <v/>
      </c>
      <c r="M37" s="13" t="str">
        <f>'CBB Games'!BB37</f>
        <v/>
      </c>
    </row>
    <row r="38" spans="2:13">
      <c r="B38" s="13" t="str">
        <f>'CBB Games'!AQ38</f>
        <v>InPlay</v>
      </c>
      <c r="C38" s="13">
        <f>'CBB Games'!AR38</f>
        <v>719</v>
      </c>
      <c r="D38" s="135">
        <f>'CBB Games'!AS38</f>
        <v>0.58333333333333337</v>
      </c>
      <c r="F38" s="137" t="str">
        <f>'CBB Games'!AT38</f>
        <v>UNC Greensboro v FLA International</v>
      </c>
      <c r="G38" s="13" t="str">
        <f>'CBB Games'!AU38</f>
        <v>College BK</v>
      </c>
      <c r="H38" s="13" t="str">
        <f>'CBB Games'!AV38</f>
        <v>293 v 126</v>
      </c>
      <c r="I38" s="13" t="str">
        <f>'CBB Games'!AX38</f>
        <v>Primary</v>
      </c>
      <c r="J38" s="13" t="str">
        <f>'CBB Games'!AY38</f>
        <v/>
      </c>
      <c r="K38" s="13" t="str">
        <f>'CBB Games'!AZ38</f>
        <v/>
      </c>
      <c r="L38" s="13" t="str">
        <f>'CBB Games'!BA38</f>
        <v/>
      </c>
      <c r="M38" s="13" t="str">
        <f>'CBB Games'!BB38</f>
        <v/>
      </c>
    </row>
    <row r="39" spans="2:13">
      <c r="B39" s="13" t="str">
        <f>'CBB Games'!AQ39</f>
        <v>InPlay</v>
      </c>
      <c r="C39" s="13">
        <f>'CBB Games'!AR39</f>
        <v>755</v>
      </c>
      <c r="D39" s="135">
        <f>'CBB Games'!AS39</f>
        <v>0.60416666666666663</v>
      </c>
      <c r="F39" s="137" t="str">
        <f>'CBB Games'!AT39</f>
        <v>Loyola Marymount v Florida State</v>
      </c>
      <c r="G39" s="13" t="str">
        <f>'CBB Games'!AU39</f>
        <v>College BK</v>
      </c>
      <c r="H39" s="13" t="str">
        <f>'CBB Games'!AV39</f>
        <v>236 v 128</v>
      </c>
      <c r="I39" s="13" t="str">
        <f>'CBB Games'!AX39</f>
        <v>Primary</v>
      </c>
      <c r="J39" s="13" t="str">
        <f>'CBB Games'!AY39</f>
        <v/>
      </c>
      <c r="K39" s="13" t="str">
        <f>'CBB Games'!AZ39</f>
        <v/>
      </c>
      <c r="L39" s="13" t="str">
        <f>'CBB Games'!BA39</f>
        <v/>
      </c>
      <c r="M39" s="13" t="str">
        <f>'CBB Games'!BB39</f>
        <v/>
      </c>
    </row>
    <row r="40" spans="2:13" hidden="1">
      <c r="B40" s="13" t="str">
        <f>'CBB Games'!AQ40</f>
        <v/>
      </c>
      <c r="C40" s="13" t="str">
        <f>'CBB Games'!AR40</f>
        <v/>
      </c>
      <c r="D40" s="135" t="str">
        <f>'CBB Games'!AS40</f>
        <v/>
      </c>
      <c r="F40" s="137" t="str">
        <f>'CBB Games'!AT40</f>
        <v/>
      </c>
      <c r="G40" s="13" t="str">
        <f>'CBB Games'!AU40</f>
        <v/>
      </c>
      <c r="H40" s="13" t="str">
        <f>'CBB Games'!AV40</f>
        <v/>
      </c>
      <c r="I40" s="13" t="str">
        <f>'CBB Games'!AX40</f>
        <v/>
      </c>
      <c r="J40" s="13" t="str">
        <f>'CBB Games'!AY40</f>
        <v/>
      </c>
      <c r="K40" s="13" t="str">
        <f>'CBB Games'!AZ40</f>
        <v/>
      </c>
      <c r="L40" s="13" t="str">
        <f>'CBB Games'!BA40</f>
        <v/>
      </c>
      <c r="M40" s="13" t="str">
        <f>'CBB Games'!BB40</f>
        <v/>
      </c>
    </row>
    <row r="41" spans="2:13" hidden="1">
      <c r="B41" s="13" t="str">
        <f>'CBB Games'!AQ41</f>
        <v/>
      </c>
      <c r="C41" s="13" t="str">
        <f>'CBB Games'!AR41</f>
        <v/>
      </c>
      <c r="D41" s="135" t="str">
        <f>'CBB Games'!AS41</f>
        <v/>
      </c>
      <c r="F41" s="137" t="str">
        <f>'CBB Games'!AT41</f>
        <v/>
      </c>
      <c r="G41" s="13" t="str">
        <f>'CBB Games'!AU41</f>
        <v/>
      </c>
      <c r="H41" s="13" t="str">
        <f>'CBB Games'!AV41</f>
        <v/>
      </c>
      <c r="I41" s="13" t="str">
        <f>'CBB Games'!AX41</f>
        <v/>
      </c>
      <c r="J41" s="13" t="str">
        <f>'CBB Games'!AY41</f>
        <v/>
      </c>
      <c r="K41" s="13" t="str">
        <f>'CBB Games'!AZ41</f>
        <v/>
      </c>
      <c r="L41" s="13" t="str">
        <f>'CBB Games'!BA41</f>
        <v/>
      </c>
      <c r="M41" s="13" t="str">
        <f>'CBB Games'!BB41</f>
        <v/>
      </c>
    </row>
    <row r="42" spans="2:13">
      <c r="B42" s="13" t="str">
        <f>'CBB Games'!AQ42</f>
        <v>InPlay</v>
      </c>
      <c r="C42" s="13">
        <f>'CBB Games'!AR42</f>
        <v>747</v>
      </c>
      <c r="D42" s="135">
        <f>'CBB Games'!AS42</f>
        <v>0.625</v>
      </c>
      <c r="F42" s="137" t="str">
        <f>'CBB Games'!AT42</f>
        <v>Davidson v East Carolina</v>
      </c>
      <c r="G42" s="13" t="str">
        <f>'CBB Games'!AU42</f>
        <v>College BK</v>
      </c>
      <c r="H42" s="13" t="str">
        <f>'CBB Games'!AV42</f>
        <v>86 v 106</v>
      </c>
      <c r="I42" s="13" t="str">
        <f>'CBB Games'!AX42</f>
        <v>Primary</v>
      </c>
      <c r="J42" s="13" t="str">
        <f>'CBB Games'!AY42</f>
        <v/>
      </c>
      <c r="K42" s="13" t="str">
        <f>'CBB Games'!AZ42</f>
        <v/>
      </c>
      <c r="L42" s="13" t="str">
        <f>'CBB Games'!BA42</f>
        <v/>
      </c>
      <c r="M42" s="13" t="str">
        <f>'CBB Games'!BB42</f>
        <v/>
      </c>
    </row>
    <row r="43" spans="2:13" hidden="1">
      <c r="B43" s="13" t="str">
        <f>'CBB Games'!AQ43</f>
        <v/>
      </c>
      <c r="C43" s="13" t="str">
        <f>'CBB Games'!AR43</f>
        <v/>
      </c>
      <c r="D43" s="135" t="str">
        <f>'CBB Games'!AS43</f>
        <v/>
      </c>
      <c r="F43" s="137" t="str">
        <f>'CBB Games'!AT43</f>
        <v/>
      </c>
      <c r="G43" s="13" t="str">
        <f>'CBB Games'!AU43</f>
        <v/>
      </c>
      <c r="H43" s="13" t="str">
        <f>'CBB Games'!AV43</f>
        <v/>
      </c>
      <c r="I43" s="13" t="str">
        <f>'CBB Games'!AX43</f>
        <v/>
      </c>
      <c r="J43" s="13" t="str">
        <f>'CBB Games'!AY43</f>
        <v/>
      </c>
      <c r="K43" s="13" t="str">
        <f>'CBB Games'!AZ43</f>
        <v/>
      </c>
      <c r="L43" s="13" t="str">
        <f>'CBB Games'!BA43</f>
        <v/>
      </c>
      <c r="M43" s="13" t="str">
        <f>'CBB Games'!BB43</f>
        <v/>
      </c>
    </row>
    <row r="44" spans="2:13" hidden="1">
      <c r="B44" s="13" t="str">
        <f>'CBB Games'!AQ44</f>
        <v/>
      </c>
      <c r="C44" s="13" t="str">
        <f>'CBB Games'!AR44</f>
        <v/>
      </c>
      <c r="D44" s="135" t="str">
        <f>'CBB Games'!AS44</f>
        <v/>
      </c>
      <c r="F44" s="137" t="str">
        <f>'CBB Games'!AT44</f>
        <v/>
      </c>
      <c r="G44" s="13" t="str">
        <f>'CBB Games'!AU44</f>
        <v/>
      </c>
      <c r="H44" s="13" t="str">
        <f>'CBB Games'!AV44</f>
        <v/>
      </c>
      <c r="I44" s="13" t="str">
        <f>'CBB Games'!AX44</f>
        <v/>
      </c>
      <c r="J44" s="13" t="str">
        <f>'CBB Games'!AY44</f>
        <v/>
      </c>
      <c r="K44" s="13" t="str">
        <f>'CBB Games'!AZ44</f>
        <v/>
      </c>
      <c r="L44" s="13" t="str">
        <f>'CBB Games'!BA44</f>
        <v/>
      </c>
      <c r="M44" s="13" t="str">
        <f>'CBB Games'!BB44</f>
        <v/>
      </c>
    </row>
    <row r="45" spans="2:13">
      <c r="B45" s="13" t="str">
        <f>'CBB Games'!AQ45</f>
        <v>InPlay</v>
      </c>
      <c r="C45" s="13">
        <f>'CBB Games'!AR45</f>
        <v>733</v>
      </c>
      <c r="D45" s="135">
        <f>'CBB Games'!AS45</f>
        <v>0.6875</v>
      </c>
      <c r="F45" s="137" t="str">
        <f>'CBB Games'!AT45</f>
        <v>St Bonaventure v Marquette</v>
      </c>
      <c r="G45" s="13" t="str">
        <f>'CBB Games'!AU45</f>
        <v>College BK</v>
      </c>
      <c r="H45" s="13" t="str">
        <f>'CBB Games'!AV45</f>
        <v>405 v 253</v>
      </c>
      <c r="I45" s="13" t="str">
        <f>'CBB Games'!AX45</f>
        <v>Primary</v>
      </c>
      <c r="J45" s="13" t="str">
        <f>'CBB Games'!AY45</f>
        <v/>
      </c>
      <c r="K45" s="13" t="str">
        <f>'CBB Games'!AZ45</f>
        <v/>
      </c>
      <c r="L45" s="13" t="str">
        <f>'CBB Games'!BA45</f>
        <v/>
      </c>
      <c r="M45" s="13" t="str">
        <f>'CBB Games'!BB45</f>
        <v/>
      </c>
    </row>
    <row r="46" spans="2:13" hidden="1">
      <c r="B46" s="13" t="str">
        <f>'CBB Games'!AQ46</f>
        <v/>
      </c>
      <c r="C46" s="13" t="str">
        <f>'CBB Games'!AR46</f>
        <v/>
      </c>
      <c r="D46" s="135" t="str">
        <f>'CBB Games'!AS46</f>
        <v/>
      </c>
      <c r="F46" s="137" t="str">
        <f>'CBB Games'!AT46</f>
        <v/>
      </c>
      <c r="G46" s="13" t="str">
        <f>'CBB Games'!AU46</f>
        <v/>
      </c>
      <c r="H46" s="13" t="str">
        <f>'CBB Games'!AV46</f>
        <v/>
      </c>
      <c r="I46" s="13" t="str">
        <f>'CBB Games'!AX46</f>
        <v/>
      </c>
      <c r="J46" s="13" t="str">
        <f>'CBB Games'!AY46</f>
        <v/>
      </c>
      <c r="K46" s="13" t="str">
        <f>'CBB Games'!AZ46</f>
        <v/>
      </c>
      <c r="L46" s="13" t="str">
        <f>'CBB Games'!BA46</f>
        <v/>
      </c>
      <c r="M46" s="13" t="str">
        <f>'CBB Games'!BB46</f>
        <v/>
      </c>
    </row>
    <row r="47" spans="2:13">
      <c r="B47" s="13" t="str">
        <f>'CBB Games'!AQ47</f>
        <v>InPlay</v>
      </c>
      <c r="C47" s="13">
        <f>'CBB Games'!AR47</f>
        <v>723</v>
      </c>
      <c r="D47" s="135">
        <f>'CBB Games'!AS47</f>
        <v>0.6875</v>
      </c>
      <c r="F47" s="137" t="str">
        <f>'CBB Games'!AT47</f>
        <v>Louisiana Lafayette v Indiana</v>
      </c>
      <c r="G47" s="13" t="str">
        <f>'CBB Games'!AU47</f>
        <v>College BK</v>
      </c>
      <c r="H47" s="13" t="str">
        <f>'CBB Games'!AV47</f>
        <v>415 v 185</v>
      </c>
      <c r="I47" s="13" t="str">
        <f>'CBB Games'!AX47</f>
        <v>Primary</v>
      </c>
      <c r="J47" s="13" t="str">
        <f>'CBB Games'!AY47</f>
        <v/>
      </c>
      <c r="K47" s="13" t="str">
        <f>'CBB Games'!AZ47</f>
        <v/>
      </c>
      <c r="L47" s="13" t="str">
        <f>'CBB Games'!BA47</f>
        <v/>
      </c>
      <c r="M47" s="13" t="str">
        <f>'CBB Games'!BB47</f>
        <v/>
      </c>
    </row>
    <row r="48" spans="2:13" hidden="1">
      <c r="B48" s="13" t="str">
        <f>'CBB Games'!AQ48</f>
        <v/>
      </c>
      <c r="C48" s="13" t="str">
        <f>'CBB Games'!AR48</f>
        <v/>
      </c>
      <c r="D48" s="135" t="str">
        <f>'CBB Games'!AS48</f>
        <v/>
      </c>
      <c r="F48" s="137" t="str">
        <f>'CBB Games'!AT48</f>
        <v/>
      </c>
      <c r="G48" s="13" t="str">
        <f>'CBB Games'!AU48</f>
        <v/>
      </c>
      <c r="H48" s="13" t="str">
        <f>'CBB Games'!AV48</f>
        <v/>
      </c>
      <c r="I48" s="13" t="str">
        <f>'CBB Games'!AX48</f>
        <v>DO NOT MAP</v>
      </c>
      <c r="J48" s="13" t="str">
        <f>'CBB Games'!AY48</f>
        <v>DO NOT MAP</v>
      </c>
      <c r="K48" s="13" t="str">
        <f>'CBB Games'!AZ48</f>
        <v/>
      </c>
      <c r="L48" s="13" t="str">
        <f>'CBB Games'!BA48</f>
        <v/>
      </c>
      <c r="M48" s="13" t="str">
        <f>'CBB Games'!BB48</f>
        <v>Team IL</v>
      </c>
    </row>
    <row r="49" spans="2:13">
      <c r="B49" s="13" t="str">
        <f>'CBB Games'!AQ49</f>
        <v>InPlay</v>
      </c>
      <c r="C49" s="13">
        <f>'CBB Games'!AR49</f>
        <v>757</v>
      </c>
      <c r="D49" s="135">
        <f>'CBB Games'!AS49</f>
        <v>0.70833333333333337</v>
      </c>
      <c r="F49" s="137" t="str">
        <f>'CBB Games'!AT49</f>
        <v>SMU v Missouri</v>
      </c>
      <c r="G49" s="13" t="str">
        <f>'CBB Games'!AU49</f>
        <v>College BK</v>
      </c>
      <c r="H49" s="13" t="str">
        <f>'CBB Games'!AV49</f>
        <v>418 v 271</v>
      </c>
      <c r="I49" s="13" t="str">
        <f>'CBB Games'!AX49</f>
        <v>Primary</v>
      </c>
      <c r="J49" s="13" t="str">
        <f>'CBB Games'!AY49</f>
        <v/>
      </c>
      <c r="K49" s="13" t="str">
        <f>'CBB Games'!AZ49</f>
        <v/>
      </c>
      <c r="L49" s="13" t="str">
        <f>'CBB Games'!BA49</f>
        <v/>
      </c>
      <c r="M49" s="13" t="str">
        <f>'CBB Games'!BB49</f>
        <v/>
      </c>
    </row>
    <row r="50" spans="2:13">
      <c r="B50" s="13" t="str">
        <f>'CBB Games'!AQ50</f>
        <v>InPlay</v>
      </c>
      <c r="C50" s="13" t="str">
        <f>'CBB Games'!AR50</f>
        <v>Extra</v>
      </c>
      <c r="D50" s="135">
        <f>'CBB Games'!AS50</f>
        <v>0.70833333333333337</v>
      </c>
      <c r="F50" s="137" t="str">
        <f>'CBB Games'!AT50</f>
        <v>Florida A&amp;M v Miami Florida</v>
      </c>
      <c r="G50" s="13" t="str">
        <f>'CBB Games'!AU50</f>
        <v>College BK</v>
      </c>
      <c r="H50" s="13" t="str">
        <f>'CBB Games'!AV50</f>
        <v>125 v 263</v>
      </c>
      <c r="I50" s="13" t="str">
        <f>'CBB Games'!AX50</f>
        <v>Primary</v>
      </c>
      <c r="J50" s="13" t="str">
        <f>'CBB Games'!AY50</f>
        <v/>
      </c>
      <c r="K50" s="13" t="str">
        <f>'CBB Games'!AZ50</f>
        <v/>
      </c>
      <c r="L50" s="13" t="str">
        <f>'CBB Games'!BA50</f>
        <v/>
      </c>
      <c r="M50" s="13" t="str">
        <f>'CBB Games'!BB50</f>
        <v/>
      </c>
    </row>
    <row r="51" spans="2:13">
      <c r="B51" s="13" t="str">
        <f>'CBB Games'!AQ51</f>
        <v>InPlay</v>
      </c>
      <c r="C51" s="13">
        <f>'CBB Games'!AR51</f>
        <v>749</v>
      </c>
      <c r="D51" s="135">
        <f>'CBB Games'!AS51</f>
        <v>0.72916666666666663</v>
      </c>
      <c r="F51" s="137" t="str">
        <f>'CBB Games'!AT51</f>
        <v>Indiana State v New Mexico State</v>
      </c>
      <c r="G51" s="13" t="str">
        <f>'CBB Games'!AU51</f>
        <v>College BK</v>
      </c>
      <c r="H51" s="13" t="str">
        <f>'CBB Games'!AV51</f>
        <v>186 v 306</v>
      </c>
      <c r="I51" s="13" t="str">
        <f>'CBB Games'!AX51</f>
        <v>Primary</v>
      </c>
      <c r="J51" s="13" t="str">
        <f>'CBB Games'!AY51</f>
        <v/>
      </c>
      <c r="K51" s="13" t="str">
        <f>'CBB Games'!AZ51</f>
        <v/>
      </c>
      <c r="L51" s="13" t="str">
        <f>'CBB Games'!BA51</f>
        <v/>
      </c>
      <c r="M51" s="13" t="str">
        <f>'CBB Games'!BB51</f>
        <v/>
      </c>
    </row>
    <row r="52" spans="2:13">
      <c r="B52" s="13" t="str">
        <f>'CBB Games'!AQ52</f>
        <v>InPlay</v>
      </c>
      <c r="C52" s="13">
        <f>'CBB Games'!AR52</f>
        <v>763</v>
      </c>
      <c r="D52" s="135">
        <f>'CBB Games'!AS52</f>
        <v>0.77083333333333337</v>
      </c>
      <c r="F52" s="137" t="str">
        <f>'CBB Games'!AT52</f>
        <v>Arizona v Michigan</v>
      </c>
      <c r="G52" s="13" t="str">
        <f>'CBB Games'!AU52</f>
        <v>College BK</v>
      </c>
      <c r="H52" s="13" t="str">
        <f>'CBB Games'!AV52</f>
        <v>9 v 266</v>
      </c>
      <c r="I52" s="13" t="str">
        <f>'CBB Games'!AX52</f>
        <v>Primary</v>
      </c>
      <c r="J52" s="13" t="str">
        <f>'CBB Games'!AY52</f>
        <v/>
      </c>
      <c r="K52" s="13" t="str">
        <f>'CBB Games'!AZ52</f>
        <v/>
      </c>
      <c r="L52" s="13" t="str">
        <f>'CBB Games'!BA52</f>
        <v/>
      </c>
      <c r="M52" s="13" t="str">
        <f>'CBB Games'!BB52</f>
        <v/>
      </c>
    </row>
    <row r="53" spans="2:13">
      <c r="B53" s="13" t="str">
        <f>'CBB Games'!AQ53</f>
        <v>InPlay</v>
      </c>
      <c r="C53" s="13">
        <f>'CBB Games'!AR53</f>
        <v>725</v>
      </c>
      <c r="D53" s="135">
        <f>'CBB Games'!AS53</f>
        <v>0.79166666666666663</v>
      </c>
      <c r="F53" s="137" t="str">
        <f>'CBB Games'!AT53</f>
        <v>Northern Colorado v California Baptist</v>
      </c>
      <c r="G53" s="13" t="str">
        <f>'CBB Games'!AU53</f>
        <v>College BK</v>
      </c>
      <c r="H53" s="13" t="str">
        <f>'CBB Games'!AV53</f>
        <v>322 v 154</v>
      </c>
      <c r="I53" s="13" t="str">
        <f>'CBB Games'!AX53</f>
        <v>Primary</v>
      </c>
      <c r="J53" s="13" t="str">
        <f>'CBB Games'!AY53</f>
        <v/>
      </c>
      <c r="K53" s="13" t="str">
        <f>'CBB Games'!AZ53</f>
        <v/>
      </c>
      <c r="L53" s="13" t="str">
        <f>'CBB Games'!BA53</f>
        <v/>
      </c>
      <c r="M53" s="13" t="str">
        <f>'CBB Games'!BB53</f>
        <v/>
      </c>
    </row>
    <row r="54" spans="2:13">
      <c r="B54" s="13" t="str">
        <f>'CBB Games'!AQ54</f>
        <v>InPlay</v>
      </c>
      <c r="C54" s="13">
        <f>'CBB Games'!AR54</f>
        <v>765</v>
      </c>
      <c r="D54" s="135">
        <f>'CBB Games'!AS54</f>
        <v>0.87430555555555556</v>
      </c>
      <c r="F54" s="137" t="str">
        <f>'CBB Games'!AT54</f>
        <v>Wichita State v UNLV</v>
      </c>
      <c r="G54" s="13" t="str">
        <f>'CBB Games'!AU54</f>
        <v>College BK</v>
      </c>
      <c r="H54" s="13" t="str">
        <f>'CBB Games'!AV54</f>
        <v>500 v 460</v>
      </c>
      <c r="I54" s="13" t="str">
        <f>'CBB Games'!AX54</f>
        <v>Primary</v>
      </c>
      <c r="J54" s="13" t="str">
        <f>'CBB Games'!AY54</f>
        <v/>
      </c>
      <c r="K54" s="13" t="str">
        <f>'CBB Games'!AZ54</f>
        <v/>
      </c>
      <c r="L54" s="13" t="str">
        <f>'CBB Games'!BA54</f>
        <v/>
      </c>
      <c r="M54" s="13" t="str">
        <f>'CBB Games'!BB54</f>
        <v/>
      </c>
    </row>
    <row r="55" spans="2:13" hidden="1">
      <c r="B55" s="13" t="str">
        <f>'CBB Games'!AQ55</f>
        <v/>
      </c>
      <c r="C55" s="13" t="str">
        <f>'CBB Games'!AR55</f>
        <v/>
      </c>
      <c r="D55" s="135" t="str">
        <f>'CBB Games'!AS55</f>
        <v/>
      </c>
      <c r="F55" s="137" t="str">
        <f>'CBB Games'!AT55</f>
        <v/>
      </c>
      <c r="G55" s="13" t="str">
        <f>'CBB Games'!AU55</f>
        <v/>
      </c>
      <c r="H55" s="13" t="str">
        <f>'CBB Games'!AV55</f>
        <v/>
      </c>
      <c r="I55" s="13" t="str">
        <f>'CBB Games'!AX55</f>
        <v/>
      </c>
      <c r="J55" s="13" t="str">
        <f>'CBB Games'!AY55</f>
        <v/>
      </c>
      <c r="K55" s="13" t="str">
        <f>'CBB Games'!AZ55</f>
        <v/>
      </c>
      <c r="L55" s="13" t="str">
        <f>'CBB Games'!BA55</f>
        <v/>
      </c>
      <c r="M55" s="13" t="str">
        <f>'CBB Games'!BB55</f>
        <v/>
      </c>
    </row>
    <row r="56" spans="2:13" hidden="1">
      <c r="B56" s="13" t="str">
        <f>'CBB Games'!AQ56</f>
        <v/>
      </c>
      <c r="C56" s="13" t="str">
        <f>'CBB Games'!AR56</f>
        <v/>
      </c>
      <c r="D56" s="135" t="str">
        <f>'CBB Games'!AS56</f>
        <v/>
      </c>
      <c r="F56" s="137" t="str">
        <f>'CBB Games'!AT56</f>
        <v/>
      </c>
      <c r="G56" s="13" t="str">
        <f>'CBB Games'!AU56</f>
        <v/>
      </c>
      <c r="H56" s="13" t="str">
        <f>'CBB Games'!AV56</f>
        <v/>
      </c>
      <c r="I56" s="13" t="str">
        <f>'CBB Games'!AX56</f>
        <v/>
      </c>
      <c r="J56" s="13" t="str">
        <f>'CBB Games'!AY56</f>
        <v/>
      </c>
      <c r="K56" s="13" t="str">
        <f>'CBB Games'!AZ56</f>
        <v/>
      </c>
      <c r="L56" s="13" t="str">
        <f>'CBB Games'!BA56</f>
        <v/>
      </c>
      <c r="M56" s="13" t="str">
        <f>'CBB Games'!BB56</f>
        <v/>
      </c>
    </row>
    <row r="57" spans="2:13" hidden="1">
      <c r="B57" s="13" t="str">
        <f>'CBB Games'!AQ57</f>
        <v/>
      </c>
      <c r="C57" s="13" t="str">
        <f>'CBB Games'!AR57</f>
        <v/>
      </c>
      <c r="D57" s="135" t="str">
        <f>'CBB Games'!AS57</f>
        <v/>
      </c>
      <c r="F57" s="137" t="str">
        <f>'CBB Games'!AT57</f>
        <v/>
      </c>
      <c r="G57" s="13" t="str">
        <f>'CBB Games'!AU57</f>
        <v/>
      </c>
      <c r="H57" s="13" t="str">
        <f>'CBB Games'!AV57</f>
        <v/>
      </c>
      <c r="I57" s="13" t="str">
        <f>'CBB Games'!AX57</f>
        <v/>
      </c>
      <c r="J57" s="13" t="str">
        <f>'CBB Games'!AY57</f>
        <v/>
      </c>
      <c r="K57" s="13" t="str">
        <f>'CBB Games'!AZ57</f>
        <v/>
      </c>
      <c r="L57" s="13" t="str">
        <f>'CBB Games'!BA57</f>
        <v/>
      </c>
      <c r="M57" s="13" t="str">
        <f>'CBB Games'!BB57</f>
        <v/>
      </c>
    </row>
    <row r="58" spans="2:13" hidden="1">
      <c r="B58" s="13" t="str">
        <f>'CBB Games'!AQ58</f>
        <v/>
      </c>
      <c r="C58" s="13" t="str">
        <f>'CBB Games'!AR58</f>
        <v/>
      </c>
      <c r="D58" s="135" t="str">
        <f>'CBB Games'!AS58</f>
        <v/>
      </c>
      <c r="F58" s="137" t="str">
        <f>'CBB Games'!AT58</f>
        <v/>
      </c>
      <c r="G58" s="13" t="str">
        <f>'CBB Games'!AU58</f>
        <v/>
      </c>
      <c r="H58" s="13" t="str">
        <f>'CBB Games'!AV58</f>
        <v/>
      </c>
      <c r="I58" s="13" t="str">
        <f>'CBB Games'!AX58</f>
        <v/>
      </c>
      <c r="J58" s="13" t="str">
        <f>'CBB Games'!AY58</f>
        <v/>
      </c>
      <c r="K58" s="13" t="str">
        <f>'CBB Games'!AZ58</f>
        <v/>
      </c>
      <c r="L58" s="13" t="str">
        <f>'CBB Games'!BA58</f>
        <v/>
      </c>
      <c r="M58" s="13" t="str">
        <f>'CBB Games'!BB58</f>
        <v/>
      </c>
    </row>
    <row r="59" spans="2:13" hidden="1">
      <c r="B59" s="13" t="str">
        <f>'CBB Games'!AQ59</f>
        <v/>
      </c>
      <c r="C59" s="13" t="str">
        <f>'CBB Games'!AR59</f>
        <v/>
      </c>
      <c r="D59" s="135" t="str">
        <f>'CBB Games'!AS59</f>
        <v/>
      </c>
      <c r="F59" s="137" t="str">
        <f>'CBB Games'!AT59</f>
        <v/>
      </c>
      <c r="G59" s="13" t="str">
        <f>'CBB Games'!AU59</f>
        <v/>
      </c>
      <c r="H59" s="13" t="str">
        <f>'CBB Games'!AV59</f>
        <v/>
      </c>
      <c r="I59" s="13" t="str">
        <f>'CBB Games'!AX59</f>
        <v/>
      </c>
      <c r="J59" s="13" t="str">
        <f>'CBB Games'!AY59</f>
        <v/>
      </c>
      <c r="K59" s="13" t="str">
        <f>'CBB Games'!AZ59</f>
        <v/>
      </c>
      <c r="L59" s="13" t="str">
        <f>'CBB Games'!BA59</f>
        <v/>
      </c>
      <c r="M59" s="13" t="str">
        <f>'CBB Games'!BB59</f>
        <v/>
      </c>
    </row>
    <row r="60" spans="2:13" hidden="1">
      <c r="B60" s="13" t="str">
        <f>'CBB Games'!AQ60</f>
        <v/>
      </c>
      <c r="C60" s="13" t="str">
        <f>'CBB Games'!AR60</f>
        <v/>
      </c>
      <c r="D60" s="135" t="str">
        <f>'CBB Games'!AS60</f>
        <v/>
      </c>
      <c r="F60" s="137" t="str">
        <f>'CBB Games'!AT60</f>
        <v/>
      </c>
      <c r="G60" s="13" t="str">
        <f>'CBB Games'!AU60</f>
        <v/>
      </c>
      <c r="H60" s="13" t="str">
        <f>'CBB Games'!AV60</f>
        <v/>
      </c>
      <c r="I60" s="13" t="str">
        <f>'CBB Games'!AX60</f>
        <v/>
      </c>
      <c r="J60" s="13" t="str">
        <f>'CBB Games'!AY60</f>
        <v/>
      </c>
      <c r="K60" s="13" t="str">
        <f>'CBB Games'!AZ60</f>
        <v/>
      </c>
      <c r="L60" s="13" t="str">
        <f>'CBB Games'!BA60</f>
        <v/>
      </c>
      <c r="M60" s="13" t="str">
        <f>'CBB Games'!BB60</f>
        <v/>
      </c>
    </row>
    <row r="61" spans="2:13" hidden="1">
      <c r="B61" s="13" t="str">
        <f>'CBB Games'!AQ61</f>
        <v/>
      </c>
      <c r="C61" s="13" t="str">
        <f>'CBB Games'!AR61</f>
        <v/>
      </c>
      <c r="D61" s="135" t="str">
        <f>'CBB Games'!AS61</f>
        <v/>
      </c>
      <c r="F61" s="137" t="str">
        <f>'CBB Games'!AT61</f>
        <v/>
      </c>
      <c r="G61" s="13" t="str">
        <f>'CBB Games'!AU61</f>
        <v/>
      </c>
      <c r="H61" s="13" t="str">
        <f>'CBB Games'!AV61</f>
        <v/>
      </c>
      <c r="I61" s="13" t="str">
        <f>'CBB Games'!AX61</f>
        <v/>
      </c>
      <c r="J61" s="13" t="str">
        <f>'CBB Games'!AY61</f>
        <v/>
      </c>
      <c r="K61" s="13" t="str">
        <f>'CBB Games'!AZ61</f>
        <v/>
      </c>
      <c r="L61" s="13" t="str">
        <f>'CBB Games'!BA61</f>
        <v/>
      </c>
      <c r="M61" s="13" t="str">
        <f>'CBB Games'!BB61</f>
        <v/>
      </c>
    </row>
    <row r="62" spans="2:13" hidden="1">
      <c r="B62" s="13" t="str">
        <f>'CBB Games'!AQ62</f>
        <v/>
      </c>
      <c r="C62" s="13" t="str">
        <f>'CBB Games'!AR62</f>
        <v/>
      </c>
      <c r="D62" s="135" t="str">
        <f>'CBB Games'!AS62</f>
        <v/>
      </c>
      <c r="F62" s="137" t="str">
        <f>'CBB Games'!AT62</f>
        <v/>
      </c>
      <c r="G62" s="13" t="str">
        <f>'CBB Games'!AU62</f>
        <v/>
      </c>
      <c r="H62" s="13" t="str">
        <f>'CBB Games'!AV62</f>
        <v/>
      </c>
      <c r="I62" s="13" t="str">
        <f>'CBB Games'!AX62</f>
        <v/>
      </c>
      <c r="J62" s="13" t="str">
        <f>'CBB Games'!AY62</f>
        <v/>
      </c>
      <c r="K62" s="13" t="str">
        <f>'CBB Games'!AZ62</f>
        <v/>
      </c>
      <c r="L62" s="13" t="str">
        <f>'CBB Games'!BA62</f>
        <v/>
      </c>
      <c r="M62" s="13" t="str">
        <f>'CBB Games'!BB62</f>
        <v/>
      </c>
    </row>
    <row r="63" spans="2:13" hidden="1">
      <c r="B63" s="13" t="str">
        <f>'CBB Games'!AQ63</f>
        <v/>
      </c>
      <c r="C63" s="13" t="str">
        <f>'CBB Games'!AR63</f>
        <v/>
      </c>
      <c r="D63" s="135" t="str">
        <f>'CBB Games'!AS63</f>
        <v/>
      </c>
      <c r="F63" s="137" t="str">
        <f>'CBB Games'!AT63</f>
        <v/>
      </c>
      <c r="G63" s="13" t="str">
        <f>'CBB Games'!AU63</f>
        <v/>
      </c>
      <c r="H63" s="13" t="str">
        <f>'CBB Games'!AV63</f>
        <v/>
      </c>
      <c r="I63" s="13" t="str">
        <f>'CBB Games'!AX63</f>
        <v/>
      </c>
      <c r="J63" s="13" t="str">
        <f>'CBB Games'!AY63</f>
        <v/>
      </c>
      <c r="K63" s="13" t="str">
        <f>'CBB Games'!AZ63</f>
        <v/>
      </c>
      <c r="L63" s="13" t="str">
        <f>'CBB Games'!BA63</f>
        <v/>
      </c>
      <c r="M63" s="13" t="str">
        <f>'CBB Games'!BB63</f>
        <v/>
      </c>
    </row>
    <row r="64" spans="2:13" hidden="1">
      <c r="B64" s="13" t="str">
        <f>'CBB Games'!AQ64</f>
        <v/>
      </c>
      <c r="C64" s="13" t="str">
        <f>'CBB Games'!AR64</f>
        <v/>
      </c>
      <c r="D64" s="135" t="str">
        <f>'CBB Games'!AS64</f>
        <v/>
      </c>
      <c r="F64" s="137" t="str">
        <f>'CBB Games'!AT64</f>
        <v/>
      </c>
      <c r="G64" s="13" t="str">
        <f>'CBB Games'!AU64</f>
        <v/>
      </c>
      <c r="H64" s="13" t="str">
        <f>'CBB Games'!AV64</f>
        <v/>
      </c>
      <c r="I64" s="13" t="str">
        <f>'CBB Games'!AX64</f>
        <v/>
      </c>
      <c r="J64" s="13" t="str">
        <f>'CBB Games'!AY64</f>
        <v/>
      </c>
      <c r="K64" s="13" t="str">
        <f>'CBB Games'!AZ64</f>
        <v/>
      </c>
      <c r="L64" s="13" t="str">
        <f>'CBB Games'!BA64</f>
        <v/>
      </c>
      <c r="M64" s="13" t="str">
        <f>'CBB Games'!BB64</f>
        <v/>
      </c>
    </row>
    <row r="65" spans="2:13" hidden="1">
      <c r="B65" s="13" t="str">
        <f>'CBB Games'!AQ65</f>
        <v/>
      </c>
      <c r="C65" s="13" t="str">
        <f>'CBB Games'!AR65</f>
        <v/>
      </c>
      <c r="D65" s="135" t="str">
        <f>'CBB Games'!AS65</f>
        <v/>
      </c>
      <c r="F65" s="137" t="str">
        <f>'CBB Games'!AT65</f>
        <v/>
      </c>
      <c r="G65" s="13" t="str">
        <f>'CBB Games'!AU65</f>
        <v/>
      </c>
      <c r="H65" s="13" t="str">
        <f>'CBB Games'!AV65</f>
        <v/>
      </c>
      <c r="I65" s="13" t="str">
        <f>'CBB Games'!AX65</f>
        <v/>
      </c>
      <c r="J65" s="13" t="str">
        <f>'CBB Games'!AY65</f>
        <v/>
      </c>
      <c r="K65" s="13" t="str">
        <f>'CBB Games'!AZ65</f>
        <v/>
      </c>
      <c r="L65" s="13" t="str">
        <f>'CBB Games'!BA65</f>
        <v/>
      </c>
      <c r="M65" s="13" t="str">
        <f>'CBB Games'!BB65</f>
        <v/>
      </c>
    </row>
    <row r="66" spans="2:13" hidden="1">
      <c r="B66" s="13" t="str">
        <f>'CBB Games'!AQ66</f>
        <v/>
      </c>
      <c r="C66" s="13" t="str">
        <f>'CBB Games'!AR66</f>
        <v/>
      </c>
      <c r="D66" s="135" t="str">
        <f>'CBB Games'!AS66</f>
        <v/>
      </c>
      <c r="F66" s="137" t="str">
        <f>'CBB Games'!AT66</f>
        <v/>
      </c>
      <c r="G66" s="13" t="str">
        <f>'CBB Games'!AU66</f>
        <v/>
      </c>
      <c r="H66" s="13" t="str">
        <f>'CBB Games'!AV66</f>
        <v/>
      </c>
      <c r="I66" s="13" t="str">
        <f>'CBB Games'!AX66</f>
        <v/>
      </c>
      <c r="J66" s="13" t="str">
        <f>'CBB Games'!AY66</f>
        <v/>
      </c>
      <c r="K66" s="13" t="str">
        <f>'CBB Games'!AZ66</f>
        <v/>
      </c>
      <c r="L66" s="13" t="str">
        <f>'CBB Games'!BA66</f>
        <v/>
      </c>
      <c r="M66" s="13" t="str">
        <f>'CBB Games'!BB66</f>
        <v/>
      </c>
    </row>
    <row r="67" spans="2:13" hidden="1">
      <c r="B67" s="13" t="str">
        <f>'CBB Games'!AQ67</f>
        <v/>
      </c>
      <c r="C67" s="13" t="str">
        <f>'CBB Games'!AR67</f>
        <v/>
      </c>
      <c r="D67" s="135" t="str">
        <f>'CBB Games'!AS67</f>
        <v/>
      </c>
      <c r="F67" s="137" t="str">
        <f>'CBB Games'!AT67</f>
        <v/>
      </c>
      <c r="G67" s="13" t="str">
        <f>'CBB Games'!AU67</f>
        <v/>
      </c>
      <c r="H67" s="13" t="str">
        <f>'CBB Games'!AV67</f>
        <v/>
      </c>
      <c r="I67" s="13" t="str">
        <f>'CBB Games'!AX67</f>
        <v/>
      </c>
      <c r="J67" s="13" t="str">
        <f>'CBB Games'!AY67</f>
        <v/>
      </c>
      <c r="K67" s="13" t="str">
        <f>'CBB Games'!AZ67</f>
        <v/>
      </c>
      <c r="L67" s="13" t="str">
        <f>'CBB Games'!BA67</f>
        <v/>
      </c>
      <c r="M67" s="13" t="str">
        <f>'CBB Games'!BB67</f>
        <v/>
      </c>
    </row>
    <row r="68" spans="2:13" hidden="1">
      <c r="B68" s="13" t="str">
        <f>'CBB Games'!AQ68</f>
        <v/>
      </c>
      <c r="C68" s="13" t="str">
        <f>'CBB Games'!AR68</f>
        <v/>
      </c>
      <c r="D68" s="135" t="str">
        <f>'CBB Games'!AS68</f>
        <v/>
      </c>
      <c r="F68" s="137" t="str">
        <f>'CBB Games'!AT68</f>
        <v/>
      </c>
      <c r="G68" s="13" t="str">
        <f>'CBB Games'!AU68</f>
        <v/>
      </c>
      <c r="H68" s="13" t="str">
        <f>'CBB Games'!AV68</f>
        <v/>
      </c>
      <c r="I68" s="13" t="str">
        <f>'CBB Games'!AX68</f>
        <v/>
      </c>
      <c r="J68" s="13" t="str">
        <f>'CBB Games'!AY68</f>
        <v/>
      </c>
      <c r="K68" s="13" t="str">
        <f>'CBB Games'!AZ68</f>
        <v/>
      </c>
      <c r="L68" s="13" t="str">
        <f>'CBB Games'!BA68</f>
        <v/>
      </c>
      <c r="M68" s="13" t="str">
        <f>'CBB Games'!BB68</f>
        <v/>
      </c>
    </row>
    <row r="69" spans="2:13" hidden="1">
      <c r="B69" s="13" t="str">
        <f>'CBB Games'!AQ69</f>
        <v/>
      </c>
      <c r="C69" s="13" t="str">
        <f>'CBB Games'!AR69</f>
        <v/>
      </c>
      <c r="D69" s="135" t="str">
        <f>'CBB Games'!AS69</f>
        <v/>
      </c>
      <c r="F69" s="137" t="str">
        <f>'CBB Games'!AT69</f>
        <v/>
      </c>
      <c r="G69" s="13" t="str">
        <f>'CBB Games'!AU69</f>
        <v/>
      </c>
      <c r="H69" s="13" t="str">
        <f>'CBB Games'!AV69</f>
        <v/>
      </c>
      <c r="I69" s="13" t="str">
        <f>'CBB Games'!AX69</f>
        <v/>
      </c>
      <c r="J69" s="13" t="str">
        <f>'CBB Games'!AY69</f>
        <v/>
      </c>
      <c r="K69" s="13" t="str">
        <f>'CBB Games'!AZ69</f>
        <v/>
      </c>
      <c r="L69" s="13" t="str">
        <f>'CBB Games'!BA69</f>
        <v/>
      </c>
      <c r="M69" s="13" t="str">
        <f>'CBB Games'!BB69</f>
        <v/>
      </c>
    </row>
    <row r="70" spans="2:13" hidden="1">
      <c r="B70" s="13" t="str">
        <f>'CBB Games'!AQ70</f>
        <v/>
      </c>
      <c r="C70" s="13" t="str">
        <f>'CBB Games'!AR70</f>
        <v/>
      </c>
      <c r="D70" s="135" t="str">
        <f>'CBB Games'!AS70</f>
        <v/>
      </c>
      <c r="F70" s="137" t="str">
        <f>'CBB Games'!AT70</f>
        <v/>
      </c>
      <c r="G70" s="13" t="str">
        <f>'CBB Games'!AU70</f>
        <v/>
      </c>
      <c r="H70" s="13" t="str">
        <f>'CBB Games'!AV70</f>
        <v/>
      </c>
      <c r="I70" s="13" t="str">
        <f>'CBB Games'!AX70</f>
        <v/>
      </c>
      <c r="J70" s="13" t="str">
        <f>'CBB Games'!AY70</f>
        <v/>
      </c>
      <c r="K70" s="13" t="str">
        <f>'CBB Games'!AZ70</f>
        <v/>
      </c>
      <c r="L70" s="13" t="str">
        <f>'CBB Games'!BA70</f>
        <v/>
      </c>
      <c r="M70" s="13" t="str">
        <f>'CBB Games'!BB70</f>
        <v/>
      </c>
    </row>
    <row r="71" spans="2:13" hidden="1">
      <c r="B71" s="13" t="str">
        <f>'CBB Games'!AQ71</f>
        <v/>
      </c>
      <c r="C71" s="13" t="str">
        <f>'CBB Games'!AR71</f>
        <v/>
      </c>
      <c r="D71" s="135" t="str">
        <f>'CBB Games'!AS71</f>
        <v/>
      </c>
      <c r="F71" s="137" t="str">
        <f>'CBB Games'!AT71</f>
        <v/>
      </c>
      <c r="G71" s="13" t="str">
        <f>'CBB Games'!AU71</f>
        <v/>
      </c>
      <c r="H71" s="13" t="str">
        <f>'CBB Games'!AV71</f>
        <v/>
      </c>
      <c r="I71" s="13" t="str">
        <f>'CBB Games'!AX71</f>
        <v/>
      </c>
      <c r="J71" s="13" t="str">
        <f>'CBB Games'!AY71</f>
        <v/>
      </c>
      <c r="K71" s="13" t="str">
        <f>'CBB Games'!AZ71</f>
        <v/>
      </c>
      <c r="L71" s="13" t="str">
        <f>'CBB Games'!BA71</f>
        <v/>
      </c>
      <c r="M71" s="13" t="str">
        <f>'CBB Games'!BB71</f>
        <v/>
      </c>
    </row>
    <row r="72" spans="2:13" hidden="1">
      <c r="B72" s="13" t="str">
        <f>'CBB Games'!AQ72</f>
        <v/>
      </c>
      <c r="C72" s="13" t="str">
        <f>'CBB Games'!AR72</f>
        <v/>
      </c>
      <c r="D72" s="135" t="str">
        <f>'CBB Games'!AS72</f>
        <v/>
      </c>
      <c r="F72" s="137" t="str">
        <f>'CBB Games'!AT72</f>
        <v/>
      </c>
      <c r="G72" s="13" t="str">
        <f>'CBB Games'!AU72</f>
        <v/>
      </c>
      <c r="H72" s="13" t="str">
        <f>'CBB Games'!AV72</f>
        <v/>
      </c>
      <c r="I72" s="13" t="str">
        <f>'CBB Games'!AX72</f>
        <v/>
      </c>
      <c r="J72" s="13" t="str">
        <f>'CBB Games'!AY72</f>
        <v/>
      </c>
      <c r="K72" s="13" t="str">
        <f>'CBB Games'!AZ72</f>
        <v/>
      </c>
      <c r="L72" s="13" t="str">
        <f>'CBB Games'!BA72</f>
        <v/>
      </c>
      <c r="M72" s="13" t="str">
        <f>'CBB Games'!BB72</f>
        <v/>
      </c>
    </row>
    <row r="73" spans="2:13" hidden="1">
      <c r="B73" s="13" t="str">
        <f>'CBB Games'!AQ73</f>
        <v/>
      </c>
      <c r="C73" s="13" t="str">
        <f>'CBB Games'!AR73</f>
        <v/>
      </c>
      <c r="D73" s="135" t="str">
        <f>'CBB Games'!AS73</f>
        <v/>
      </c>
      <c r="F73" s="137" t="str">
        <f>'CBB Games'!AT73</f>
        <v/>
      </c>
      <c r="G73" s="13" t="str">
        <f>'CBB Games'!AU73</f>
        <v/>
      </c>
      <c r="H73" s="13" t="str">
        <f>'CBB Games'!AV73</f>
        <v/>
      </c>
      <c r="I73" s="13" t="str">
        <f>'CBB Games'!AX73</f>
        <v/>
      </c>
      <c r="J73" s="13" t="str">
        <f>'CBB Games'!AY73</f>
        <v/>
      </c>
      <c r="K73" s="13" t="str">
        <f>'CBB Games'!AZ73</f>
        <v/>
      </c>
      <c r="L73" s="13" t="str">
        <f>'CBB Games'!BA73</f>
        <v/>
      </c>
      <c r="M73" s="13" t="str">
        <f>'CBB Games'!BB73</f>
        <v/>
      </c>
    </row>
    <row r="74" spans="2:13" hidden="1">
      <c r="B74" s="13" t="str">
        <f>'CBB Games'!AQ74</f>
        <v/>
      </c>
      <c r="C74" s="13" t="str">
        <f>'CBB Games'!AR74</f>
        <v/>
      </c>
      <c r="D74" s="135" t="str">
        <f>'CBB Games'!AS74</f>
        <v/>
      </c>
      <c r="F74" s="137" t="str">
        <f>'CBB Games'!AT74</f>
        <v/>
      </c>
      <c r="G74" s="13" t="str">
        <f>'CBB Games'!AU74</f>
        <v/>
      </c>
      <c r="H74" s="13" t="str">
        <f>'CBB Games'!AV74</f>
        <v/>
      </c>
      <c r="I74" s="13" t="str">
        <f>'CBB Games'!AX74</f>
        <v/>
      </c>
      <c r="J74" s="13" t="str">
        <f>'CBB Games'!AY74</f>
        <v/>
      </c>
      <c r="K74" s="13" t="str">
        <f>'CBB Games'!AZ74</f>
        <v/>
      </c>
      <c r="L74" s="13" t="str">
        <f>'CBB Games'!BA74</f>
        <v/>
      </c>
      <c r="M74" s="13" t="str">
        <f>'CBB Games'!BB74</f>
        <v/>
      </c>
    </row>
    <row r="75" spans="2:13" hidden="1">
      <c r="B75" s="13" t="str">
        <f>'CBB Games'!AQ75</f>
        <v/>
      </c>
      <c r="C75" s="13" t="str">
        <f>'CBB Games'!AR75</f>
        <v/>
      </c>
      <c r="D75" s="135" t="str">
        <f>'CBB Games'!AS75</f>
        <v/>
      </c>
      <c r="F75" s="137" t="str">
        <f>'CBB Games'!AT75</f>
        <v/>
      </c>
      <c r="G75" s="13" t="str">
        <f>'CBB Games'!AU75</f>
        <v/>
      </c>
      <c r="H75" s="13" t="str">
        <f>'CBB Games'!AV75</f>
        <v/>
      </c>
      <c r="I75" s="13" t="str">
        <f>'CBB Games'!AX75</f>
        <v/>
      </c>
      <c r="J75" s="13" t="str">
        <f>'CBB Games'!AY75</f>
        <v/>
      </c>
      <c r="K75" s="13" t="str">
        <f>'CBB Games'!AZ75</f>
        <v/>
      </c>
      <c r="L75" s="13" t="str">
        <f>'CBB Games'!BA75</f>
        <v/>
      </c>
      <c r="M75" s="13" t="str">
        <f>'CBB Games'!BB75</f>
        <v/>
      </c>
    </row>
    <row r="76" spans="2:13" hidden="1">
      <c r="B76" s="13" t="str">
        <f>'CBB Games'!AQ76</f>
        <v/>
      </c>
      <c r="C76" s="13" t="str">
        <f>'CBB Games'!AR76</f>
        <v/>
      </c>
      <c r="D76" s="135" t="str">
        <f>'CBB Games'!AS76</f>
        <v/>
      </c>
      <c r="F76" s="137" t="str">
        <f>'CBB Games'!AT76</f>
        <v/>
      </c>
      <c r="G76" s="13" t="str">
        <f>'CBB Games'!AU76</f>
        <v/>
      </c>
      <c r="H76" s="13" t="str">
        <f>'CBB Games'!AV76</f>
        <v/>
      </c>
      <c r="I76" s="13" t="str">
        <f>'CBB Games'!AX76</f>
        <v/>
      </c>
      <c r="J76" s="13" t="str">
        <f>'CBB Games'!AY76</f>
        <v/>
      </c>
      <c r="K76" s="13" t="str">
        <f>'CBB Games'!AZ76</f>
        <v/>
      </c>
      <c r="L76" s="13" t="str">
        <f>'CBB Games'!BA76</f>
        <v/>
      </c>
      <c r="M76" s="13" t="str">
        <f>'CBB Games'!BB76</f>
        <v/>
      </c>
    </row>
    <row r="77" spans="2:13" hidden="1">
      <c r="B77" s="13" t="str">
        <f>'CBB Games'!AQ77</f>
        <v/>
      </c>
      <c r="C77" s="13" t="str">
        <f>'CBB Games'!AR77</f>
        <v/>
      </c>
      <c r="D77" s="135" t="str">
        <f>'CBB Games'!AS77</f>
        <v/>
      </c>
      <c r="F77" s="137" t="str">
        <f>'CBB Games'!AT77</f>
        <v/>
      </c>
      <c r="G77" s="13" t="str">
        <f>'CBB Games'!AU77</f>
        <v/>
      </c>
      <c r="H77" s="13" t="str">
        <f>'CBB Games'!AV77</f>
        <v/>
      </c>
      <c r="I77" s="13" t="str">
        <f>'CBB Games'!AX77</f>
        <v/>
      </c>
      <c r="J77" s="13" t="str">
        <f>'CBB Games'!AY77</f>
        <v/>
      </c>
      <c r="K77" s="13" t="str">
        <f>'CBB Games'!AZ77</f>
        <v/>
      </c>
      <c r="L77" s="13" t="str">
        <f>'CBB Games'!BA77</f>
        <v/>
      </c>
      <c r="M77" s="13" t="str">
        <f>'CBB Games'!BB77</f>
        <v/>
      </c>
    </row>
    <row r="78" spans="2:13" hidden="1">
      <c r="B78" s="13" t="str">
        <f>'CBB Games'!AQ78</f>
        <v/>
      </c>
      <c r="C78" s="13" t="str">
        <f>'CBB Games'!AR78</f>
        <v/>
      </c>
      <c r="D78" s="135" t="str">
        <f>'CBB Games'!AS78</f>
        <v/>
      </c>
      <c r="F78" s="137" t="str">
        <f>'CBB Games'!AT78</f>
        <v/>
      </c>
      <c r="G78" s="13" t="str">
        <f>'CBB Games'!AU78</f>
        <v/>
      </c>
      <c r="H78" s="13" t="str">
        <f>'CBB Games'!AV78</f>
        <v/>
      </c>
      <c r="I78" s="13" t="str">
        <f>'CBB Games'!AX78</f>
        <v/>
      </c>
      <c r="J78" s="13" t="str">
        <f>'CBB Games'!AY78</f>
        <v/>
      </c>
      <c r="K78" s="13" t="str">
        <f>'CBB Games'!AZ78</f>
        <v/>
      </c>
      <c r="L78" s="13" t="str">
        <f>'CBB Games'!BA78</f>
        <v/>
      </c>
      <c r="M78" s="13" t="str">
        <f>'CBB Games'!BB78</f>
        <v/>
      </c>
    </row>
    <row r="79" spans="2:13" hidden="1">
      <c r="B79" s="13" t="str">
        <f>'CBB Games'!AQ79</f>
        <v/>
      </c>
      <c r="C79" s="13" t="str">
        <f>'CBB Games'!AR79</f>
        <v/>
      </c>
      <c r="D79" s="135" t="str">
        <f>'CBB Games'!AS79</f>
        <v/>
      </c>
      <c r="F79" s="137" t="str">
        <f>'CBB Games'!AT79</f>
        <v/>
      </c>
      <c r="G79" s="13" t="str">
        <f>'CBB Games'!AU79</f>
        <v/>
      </c>
      <c r="H79" s="13" t="str">
        <f>'CBB Games'!AV79</f>
        <v/>
      </c>
      <c r="I79" s="13" t="str">
        <f>'CBB Games'!AX79</f>
        <v/>
      </c>
      <c r="J79" s="13" t="str">
        <f>'CBB Games'!AY79</f>
        <v/>
      </c>
      <c r="K79" s="13" t="str">
        <f>'CBB Games'!AZ79</f>
        <v/>
      </c>
      <c r="L79" s="13" t="str">
        <f>'CBB Games'!BA79</f>
        <v/>
      </c>
      <c r="M79" s="13" t="str">
        <f>'CBB Games'!BB79</f>
        <v/>
      </c>
    </row>
    <row r="80" spans="2:13" hidden="1">
      <c r="B80" s="13" t="str">
        <f>'CBB Games'!AQ80</f>
        <v/>
      </c>
      <c r="C80" s="13" t="str">
        <f>'CBB Games'!AR80</f>
        <v/>
      </c>
      <c r="D80" s="135" t="str">
        <f>'CBB Games'!AS80</f>
        <v/>
      </c>
      <c r="F80" s="137" t="str">
        <f>'CBB Games'!AT80</f>
        <v/>
      </c>
      <c r="G80" s="13" t="str">
        <f>'CBB Games'!AU80</f>
        <v/>
      </c>
      <c r="H80" s="13" t="str">
        <f>'CBB Games'!AV80</f>
        <v/>
      </c>
      <c r="I80" s="13" t="str">
        <f>'CBB Games'!AX80</f>
        <v/>
      </c>
      <c r="J80" s="13" t="str">
        <f>'CBB Games'!AY80</f>
        <v/>
      </c>
      <c r="K80" s="13" t="str">
        <f>'CBB Games'!AZ80</f>
        <v/>
      </c>
      <c r="L80" s="13" t="str">
        <f>'CBB Games'!BA80</f>
        <v/>
      </c>
      <c r="M80" s="13" t="str">
        <f>'CBB Games'!BB80</f>
        <v/>
      </c>
    </row>
    <row r="81" spans="2:13" hidden="1">
      <c r="B81" s="13" t="str">
        <f>'CBB Games'!AQ81</f>
        <v/>
      </c>
      <c r="C81" s="13" t="str">
        <f>'CBB Games'!AR81</f>
        <v/>
      </c>
      <c r="D81" s="135" t="str">
        <f>'CBB Games'!AS81</f>
        <v/>
      </c>
      <c r="F81" s="137" t="str">
        <f>'CBB Games'!AT81</f>
        <v/>
      </c>
      <c r="G81" s="13" t="str">
        <f>'CBB Games'!AU81</f>
        <v/>
      </c>
      <c r="H81" s="13" t="str">
        <f>'CBB Games'!AV81</f>
        <v/>
      </c>
      <c r="I81" s="13" t="str">
        <f>'CBB Games'!AX81</f>
        <v/>
      </c>
      <c r="J81" s="13" t="str">
        <f>'CBB Games'!AY81</f>
        <v/>
      </c>
      <c r="K81" s="13" t="str">
        <f>'CBB Games'!AZ81</f>
        <v/>
      </c>
      <c r="L81" s="13" t="str">
        <f>'CBB Games'!BA81</f>
        <v/>
      </c>
      <c r="M81" s="13" t="str">
        <f>'CBB Games'!BB81</f>
        <v/>
      </c>
    </row>
    <row r="82" spans="2:13" hidden="1">
      <c r="B82" s="13" t="str">
        <f>'CBB Games'!AQ82</f>
        <v/>
      </c>
      <c r="C82" s="13" t="str">
        <f>'CBB Games'!AR82</f>
        <v/>
      </c>
      <c r="D82" s="135" t="str">
        <f>'CBB Games'!AS82</f>
        <v/>
      </c>
      <c r="F82" s="137" t="str">
        <f>'CBB Games'!AT82</f>
        <v/>
      </c>
      <c r="G82" s="13" t="str">
        <f>'CBB Games'!AU82</f>
        <v/>
      </c>
      <c r="H82" s="13" t="str">
        <f>'CBB Games'!AV82</f>
        <v/>
      </c>
      <c r="I82" s="13" t="str">
        <f>'CBB Games'!AX82</f>
        <v/>
      </c>
      <c r="J82" s="13" t="str">
        <f>'CBB Games'!AY82</f>
        <v/>
      </c>
      <c r="K82" s="13" t="str">
        <f>'CBB Games'!AZ82</f>
        <v/>
      </c>
      <c r="L82" s="13" t="str">
        <f>'CBB Games'!BA82</f>
        <v/>
      </c>
      <c r="M82" s="13" t="str">
        <f>'CBB Games'!BB82</f>
        <v/>
      </c>
    </row>
    <row r="83" spans="2:13" hidden="1">
      <c r="B83" s="13" t="str">
        <f>'CBB Games'!AQ83</f>
        <v/>
      </c>
      <c r="C83" s="13" t="str">
        <f>'CBB Games'!AR83</f>
        <v/>
      </c>
      <c r="D83" s="135" t="str">
        <f>'CBB Games'!AS83</f>
        <v/>
      </c>
      <c r="F83" s="137" t="str">
        <f>'CBB Games'!AT83</f>
        <v/>
      </c>
      <c r="G83" s="13" t="str">
        <f>'CBB Games'!AU83</f>
        <v/>
      </c>
      <c r="H83" s="13" t="str">
        <f>'CBB Games'!AV83</f>
        <v/>
      </c>
      <c r="I83" s="13" t="str">
        <f>'CBB Games'!AX83</f>
        <v/>
      </c>
      <c r="J83" s="13" t="str">
        <f>'CBB Games'!AY83</f>
        <v/>
      </c>
      <c r="K83" s="13" t="str">
        <f>'CBB Games'!AZ83</f>
        <v/>
      </c>
      <c r="L83" s="13" t="str">
        <f>'CBB Games'!BA83</f>
        <v/>
      </c>
      <c r="M83" s="13" t="str">
        <f>'CBB Games'!BB83</f>
        <v/>
      </c>
    </row>
    <row r="84" spans="2:13" hidden="1">
      <c r="B84" s="13" t="str">
        <f>'CBB Games'!AQ84</f>
        <v/>
      </c>
      <c r="C84" s="13" t="str">
        <f>'CBB Games'!AR84</f>
        <v/>
      </c>
      <c r="D84" s="135" t="str">
        <f>'CBB Games'!AS84</f>
        <v/>
      </c>
      <c r="F84" s="137" t="str">
        <f>'CBB Games'!AT84</f>
        <v/>
      </c>
      <c r="G84" s="13" t="str">
        <f>'CBB Games'!AU84</f>
        <v/>
      </c>
      <c r="H84" s="13" t="str">
        <f>'CBB Games'!AV84</f>
        <v/>
      </c>
      <c r="I84" s="13" t="str">
        <f>'CBB Games'!AX84</f>
        <v/>
      </c>
      <c r="J84" s="13" t="str">
        <f>'CBB Games'!AY84</f>
        <v/>
      </c>
      <c r="K84" s="13" t="str">
        <f>'CBB Games'!AZ84</f>
        <v/>
      </c>
      <c r="L84" s="13" t="str">
        <f>'CBB Games'!BA84</f>
        <v/>
      </c>
      <c r="M84" s="13" t="str">
        <f>'CBB Games'!BB84</f>
        <v/>
      </c>
    </row>
    <row r="85" spans="2:13" hidden="1">
      <c r="B85" s="13" t="str">
        <f>'CBB Games'!AQ85</f>
        <v/>
      </c>
      <c r="C85" s="13" t="str">
        <f>'CBB Games'!AR85</f>
        <v/>
      </c>
      <c r="D85" s="135" t="str">
        <f>'CBB Games'!AS85</f>
        <v/>
      </c>
      <c r="F85" s="137" t="str">
        <f>'CBB Games'!AT85</f>
        <v/>
      </c>
      <c r="G85" s="13" t="str">
        <f>'CBB Games'!AU85</f>
        <v/>
      </c>
      <c r="H85" s="13" t="str">
        <f>'CBB Games'!AV85</f>
        <v/>
      </c>
      <c r="I85" s="13" t="str">
        <f>'CBB Games'!AX85</f>
        <v/>
      </c>
      <c r="J85" s="13" t="str">
        <f>'CBB Games'!AY85</f>
        <v/>
      </c>
      <c r="K85" s="13" t="str">
        <f>'CBB Games'!AZ85</f>
        <v/>
      </c>
      <c r="L85" s="13" t="str">
        <f>'CBB Games'!BA85</f>
        <v/>
      </c>
      <c r="M85" s="13" t="str">
        <f>'CBB Games'!BB85</f>
        <v/>
      </c>
    </row>
    <row r="86" spans="2:13" hidden="1">
      <c r="B86" s="13" t="str">
        <f>'CBB Games'!AQ86</f>
        <v/>
      </c>
      <c r="C86" s="13" t="str">
        <f>'CBB Games'!AR86</f>
        <v/>
      </c>
      <c r="D86" s="135" t="str">
        <f>'CBB Games'!AS86</f>
        <v/>
      </c>
      <c r="F86" s="137" t="str">
        <f>'CBB Games'!AT86</f>
        <v/>
      </c>
      <c r="G86" s="13" t="str">
        <f>'CBB Games'!AU86</f>
        <v/>
      </c>
      <c r="H86" s="13" t="str">
        <f>'CBB Games'!AV86</f>
        <v/>
      </c>
      <c r="I86" s="13" t="str">
        <f>'CBB Games'!AX86</f>
        <v/>
      </c>
      <c r="J86" s="13" t="str">
        <f>'CBB Games'!AY86</f>
        <v/>
      </c>
      <c r="K86" s="13" t="str">
        <f>'CBB Games'!AZ86</f>
        <v/>
      </c>
      <c r="L86" s="13" t="str">
        <f>'CBB Games'!BA86</f>
        <v/>
      </c>
      <c r="M86" s="13" t="str">
        <f>'CBB Games'!BB86</f>
        <v/>
      </c>
    </row>
    <row r="87" spans="2:13" hidden="1">
      <c r="B87" s="13" t="str">
        <f>'CBB Games'!AQ87</f>
        <v/>
      </c>
      <c r="C87" s="13" t="str">
        <f>'CBB Games'!AR87</f>
        <v/>
      </c>
      <c r="D87" s="135" t="str">
        <f>'CBB Games'!AS87</f>
        <v/>
      </c>
      <c r="F87" s="137" t="str">
        <f>'CBB Games'!AT87</f>
        <v/>
      </c>
      <c r="G87" s="13" t="str">
        <f>'CBB Games'!AU87</f>
        <v/>
      </c>
      <c r="H87" s="13" t="str">
        <f>'CBB Games'!AV87</f>
        <v/>
      </c>
      <c r="I87" s="13" t="str">
        <f>'CBB Games'!AX87</f>
        <v/>
      </c>
      <c r="J87" s="13" t="str">
        <f>'CBB Games'!AY87</f>
        <v/>
      </c>
      <c r="K87" s="13" t="str">
        <f>'CBB Games'!AZ87</f>
        <v/>
      </c>
      <c r="L87" s="13" t="str">
        <f>'CBB Games'!BA87</f>
        <v/>
      </c>
      <c r="M87" s="13" t="str">
        <f>'CBB Games'!BB87</f>
        <v/>
      </c>
    </row>
    <row r="88" spans="2:13" hidden="1">
      <c r="B88" s="13" t="str">
        <f>'CBB Games'!AQ88</f>
        <v/>
      </c>
      <c r="C88" s="13" t="str">
        <f>'CBB Games'!AR88</f>
        <v/>
      </c>
      <c r="D88" s="135" t="str">
        <f>'CBB Games'!AS88</f>
        <v/>
      </c>
      <c r="F88" s="137" t="str">
        <f>'CBB Games'!AT88</f>
        <v/>
      </c>
      <c r="G88" s="13" t="str">
        <f>'CBB Games'!AU88</f>
        <v/>
      </c>
      <c r="H88" s="13" t="str">
        <f>'CBB Games'!AV88</f>
        <v/>
      </c>
      <c r="I88" s="13" t="str">
        <f>'CBB Games'!AX88</f>
        <v/>
      </c>
      <c r="J88" s="13" t="str">
        <f>'CBB Games'!AY88</f>
        <v/>
      </c>
      <c r="K88" s="13" t="str">
        <f>'CBB Games'!AZ88</f>
        <v/>
      </c>
      <c r="L88" s="13" t="str">
        <f>'CBB Games'!BA88</f>
        <v/>
      </c>
      <c r="M88" s="13" t="str">
        <f>'CBB Games'!BB88</f>
        <v/>
      </c>
    </row>
    <row r="89" spans="2:13" hidden="1">
      <c r="B89" s="13" t="str">
        <f>'CBB Games'!AQ89</f>
        <v/>
      </c>
      <c r="C89" s="13" t="str">
        <f>'CBB Games'!AR89</f>
        <v/>
      </c>
      <c r="D89" s="135" t="str">
        <f>'CBB Games'!AS89</f>
        <v/>
      </c>
      <c r="F89" s="137" t="str">
        <f>'CBB Games'!AT89</f>
        <v/>
      </c>
      <c r="G89" s="13" t="str">
        <f>'CBB Games'!AU89</f>
        <v/>
      </c>
      <c r="H89" s="13" t="str">
        <f>'CBB Games'!AV89</f>
        <v/>
      </c>
      <c r="I89" s="13" t="str">
        <f>'CBB Games'!AX89</f>
        <v/>
      </c>
      <c r="J89" s="13" t="str">
        <f>'CBB Games'!AY89</f>
        <v/>
      </c>
      <c r="K89" s="13" t="str">
        <f>'CBB Games'!AZ89</f>
        <v/>
      </c>
      <c r="L89" s="13" t="str">
        <f>'CBB Games'!BA89</f>
        <v/>
      </c>
      <c r="M89" s="13" t="str">
        <f>'CBB Games'!BB89</f>
        <v/>
      </c>
    </row>
    <row r="90" spans="2:13" hidden="1">
      <c r="B90" s="13" t="str">
        <f>'CBB Games'!AQ90</f>
        <v/>
      </c>
      <c r="C90" s="13" t="str">
        <f>'CBB Games'!AR90</f>
        <v/>
      </c>
      <c r="D90" s="135" t="str">
        <f>'CBB Games'!AS90</f>
        <v/>
      </c>
      <c r="F90" s="137" t="str">
        <f>'CBB Games'!AT90</f>
        <v/>
      </c>
      <c r="G90" s="13" t="str">
        <f>'CBB Games'!AU90</f>
        <v/>
      </c>
      <c r="H90" s="13" t="str">
        <f>'CBB Games'!AV90</f>
        <v/>
      </c>
      <c r="I90" s="13" t="str">
        <f>'CBB Games'!AX90</f>
        <v/>
      </c>
      <c r="J90" s="13" t="str">
        <f>'CBB Games'!AY90</f>
        <v/>
      </c>
      <c r="K90" s="13" t="str">
        <f>'CBB Games'!AZ90</f>
        <v/>
      </c>
      <c r="L90" s="13" t="str">
        <f>'CBB Games'!BA90</f>
        <v/>
      </c>
      <c r="M90" s="13" t="str">
        <f>'CBB Games'!BB90</f>
        <v/>
      </c>
    </row>
    <row r="91" spans="2:13" hidden="1">
      <c r="B91" s="13" t="str">
        <f>'CBB Games'!AQ91</f>
        <v/>
      </c>
      <c r="C91" s="13" t="str">
        <f>'CBB Games'!AR91</f>
        <v/>
      </c>
      <c r="D91" s="135" t="str">
        <f>'CBB Games'!AS91</f>
        <v/>
      </c>
      <c r="F91" s="137" t="str">
        <f>'CBB Games'!AT91</f>
        <v/>
      </c>
      <c r="G91" s="13" t="str">
        <f>'CBB Games'!AU91</f>
        <v/>
      </c>
      <c r="H91" s="13" t="str">
        <f>'CBB Games'!AV91</f>
        <v/>
      </c>
      <c r="I91" s="13" t="str">
        <f>'CBB Games'!AX91</f>
        <v/>
      </c>
      <c r="J91" s="13" t="str">
        <f>'CBB Games'!AY91</f>
        <v/>
      </c>
      <c r="K91" s="13" t="str">
        <f>'CBB Games'!AZ91</f>
        <v/>
      </c>
      <c r="L91" s="13" t="str">
        <f>'CBB Games'!BA91</f>
        <v/>
      </c>
      <c r="M91" s="13" t="str">
        <f>'CBB Games'!BB91</f>
        <v/>
      </c>
    </row>
    <row r="92" spans="2:13" hidden="1">
      <c r="B92" s="13" t="str">
        <f>'CBB Games'!AQ92</f>
        <v/>
      </c>
      <c r="C92" s="13" t="str">
        <f>'CBB Games'!AR92</f>
        <v/>
      </c>
      <c r="D92" s="135" t="str">
        <f>'CBB Games'!AS92</f>
        <v/>
      </c>
      <c r="F92" s="137" t="str">
        <f>'CBB Games'!AT92</f>
        <v/>
      </c>
      <c r="G92" s="13" t="str">
        <f>'CBB Games'!AU92</f>
        <v/>
      </c>
      <c r="H92" s="13" t="str">
        <f>'CBB Games'!AV92</f>
        <v/>
      </c>
      <c r="I92" s="13" t="str">
        <f>'CBB Games'!AX92</f>
        <v/>
      </c>
      <c r="J92" s="13" t="str">
        <f>'CBB Games'!AY92</f>
        <v/>
      </c>
      <c r="K92" s="13" t="str">
        <f>'CBB Games'!AZ92</f>
        <v/>
      </c>
      <c r="L92" s="13" t="str">
        <f>'CBB Games'!BA92</f>
        <v/>
      </c>
      <c r="M92" s="13" t="str">
        <f>'CBB Games'!BB92</f>
        <v/>
      </c>
    </row>
    <row r="93" spans="2:13" hidden="1">
      <c r="B93" s="13" t="str">
        <f>'CBB Games'!AQ93</f>
        <v/>
      </c>
      <c r="C93" s="13" t="str">
        <f>'CBB Games'!AR93</f>
        <v/>
      </c>
      <c r="D93" s="135" t="str">
        <f>'CBB Games'!AS93</f>
        <v/>
      </c>
      <c r="F93" s="137" t="str">
        <f>'CBB Games'!AT93</f>
        <v/>
      </c>
      <c r="G93" s="13" t="str">
        <f>'CBB Games'!AU93</f>
        <v/>
      </c>
      <c r="H93" s="13" t="str">
        <f>'CBB Games'!AV93</f>
        <v/>
      </c>
      <c r="I93" s="13" t="str">
        <f>'CBB Games'!AX93</f>
        <v/>
      </c>
      <c r="J93" s="13" t="str">
        <f>'CBB Games'!AY93</f>
        <v/>
      </c>
      <c r="K93" s="13" t="str">
        <f>'CBB Games'!AZ93</f>
        <v/>
      </c>
      <c r="L93" s="13" t="str">
        <f>'CBB Games'!BA93</f>
        <v/>
      </c>
      <c r="M93" s="13" t="str">
        <f>'CBB Games'!BB93</f>
        <v/>
      </c>
    </row>
    <row r="94" spans="2:13" hidden="1">
      <c r="B94" s="13" t="str">
        <f>'CBB Games'!AQ94</f>
        <v/>
      </c>
      <c r="C94" s="13" t="str">
        <f>'CBB Games'!AR94</f>
        <v/>
      </c>
      <c r="D94" s="135" t="str">
        <f>'CBB Games'!AS94</f>
        <v/>
      </c>
      <c r="F94" s="137" t="str">
        <f>'CBB Games'!AT94</f>
        <v/>
      </c>
      <c r="G94" s="13" t="str">
        <f>'CBB Games'!AU94</f>
        <v/>
      </c>
      <c r="H94" s="13" t="str">
        <f>'CBB Games'!AV94</f>
        <v/>
      </c>
      <c r="I94" s="13" t="str">
        <f>'CBB Games'!AX94</f>
        <v/>
      </c>
      <c r="J94" s="13" t="str">
        <f>'CBB Games'!AY94</f>
        <v/>
      </c>
      <c r="K94" s="13" t="str">
        <f>'CBB Games'!AZ94</f>
        <v/>
      </c>
      <c r="L94" s="13" t="str">
        <f>'CBB Games'!BA94</f>
        <v/>
      </c>
      <c r="M94" s="13" t="str">
        <f>'CBB Games'!BB94</f>
        <v/>
      </c>
    </row>
    <row r="95" spans="2:13" hidden="1">
      <c r="B95" s="13" t="str">
        <f>'CBB Games'!AQ95</f>
        <v/>
      </c>
      <c r="C95" s="13" t="str">
        <f>'CBB Games'!AR95</f>
        <v/>
      </c>
      <c r="D95" s="135" t="str">
        <f>'CBB Games'!AS95</f>
        <v/>
      </c>
      <c r="F95" s="137" t="str">
        <f>'CBB Games'!AT95</f>
        <v/>
      </c>
      <c r="G95" s="13" t="str">
        <f>'CBB Games'!AU95</f>
        <v/>
      </c>
      <c r="H95" s="13" t="str">
        <f>'CBB Games'!AV95</f>
        <v/>
      </c>
      <c r="I95" s="13" t="str">
        <f>'CBB Games'!AX95</f>
        <v/>
      </c>
      <c r="J95" s="13" t="str">
        <f>'CBB Games'!AY95</f>
        <v/>
      </c>
      <c r="K95" s="13" t="str">
        <f>'CBB Games'!AZ95</f>
        <v/>
      </c>
      <c r="L95" s="13" t="str">
        <f>'CBB Games'!BA95</f>
        <v/>
      </c>
      <c r="M95" s="13" t="str">
        <f>'CBB Games'!BB95</f>
        <v/>
      </c>
    </row>
    <row r="96" spans="2:13" hidden="1">
      <c r="B96" s="13" t="str">
        <f>'CBB Games'!AQ96</f>
        <v/>
      </c>
      <c r="C96" s="13" t="str">
        <f>'CBB Games'!AR96</f>
        <v/>
      </c>
      <c r="D96" s="135" t="str">
        <f>'CBB Games'!AS96</f>
        <v/>
      </c>
      <c r="F96" s="137" t="str">
        <f>'CBB Games'!AT96</f>
        <v/>
      </c>
      <c r="G96" s="13" t="str">
        <f>'CBB Games'!AU96</f>
        <v/>
      </c>
      <c r="H96" s="13" t="str">
        <f>'CBB Games'!AV96</f>
        <v/>
      </c>
      <c r="I96" s="13" t="str">
        <f>'CBB Games'!AX96</f>
        <v/>
      </c>
      <c r="J96" s="13" t="str">
        <f>'CBB Games'!AY96</f>
        <v/>
      </c>
      <c r="K96" s="13" t="str">
        <f>'CBB Games'!AZ96</f>
        <v/>
      </c>
      <c r="L96" s="13" t="str">
        <f>'CBB Games'!BA96</f>
        <v/>
      </c>
      <c r="M96" s="13" t="str">
        <f>'CBB Games'!BB96</f>
        <v/>
      </c>
    </row>
    <row r="97" spans="2:13" hidden="1">
      <c r="B97" s="13" t="str">
        <f>'CBB Games'!AQ97</f>
        <v/>
      </c>
      <c r="C97" s="13" t="str">
        <f>'CBB Games'!AR97</f>
        <v/>
      </c>
      <c r="D97" s="135" t="str">
        <f>'CBB Games'!AS97</f>
        <v/>
      </c>
      <c r="F97" s="137" t="str">
        <f>'CBB Games'!AT97</f>
        <v/>
      </c>
      <c r="G97" s="13" t="str">
        <f>'CBB Games'!AU97</f>
        <v/>
      </c>
      <c r="H97" s="13" t="str">
        <f>'CBB Games'!AV97</f>
        <v/>
      </c>
      <c r="I97" s="13" t="str">
        <f>'CBB Games'!AX97</f>
        <v/>
      </c>
      <c r="J97" s="13" t="str">
        <f>'CBB Games'!AY97</f>
        <v/>
      </c>
      <c r="K97" s="13" t="str">
        <f>'CBB Games'!AZ97</f>
        <v/>
      </c>
      <c r="L97" s="13" t="str">
        <f>'CBB Games'!BA97</f>
        <v/>
      </c>
      <c r="M97" s="13" t="str">
        <f>'CBB Games'!BB97</f>
        <v/>
      </c>
    </row>
    <row r="98" spans="2:13" hidden="1">
      <c r="B98" s="13" t="str">
        <f>'CBB Games'!AQ98</f>
        <v/>
      </c>
      <c r="C98" s="13" t="str">
        <f>'CBB Games'!AR98</f>
        <v/>
      </c>
      <c r="D98" s="135" t="str">
        <f>'CBB Games'!AS98</f>
        <v/>
      </c>
      <c r="F98" s="137" t="str">
        <f>'CBB Games'!AT98</f>
        <v/>
      </c>
      <c r="G98" s="13" t="str">
        <f>'CBB Games'!AU98</f>
        <v/>
      </c>
      <c r="H98" s="13" t="str">
        <f>'CBB Games'!AV98</f>
        <v/>
      </c>
      <c r="I98" s="13" t="str">
        <f>'CBB Games'!AX98</f>
        <v/>
      </c>
      <c r="J98" s="13" t="str">
        <f>'CBB Games'!AY98</f>
        <v/>
      </c>
      <c r="K98" s="13" t="str">
        <f>'CBB Games'!AZ98</f>
        <v/>
      </c>
      <c r="L98" s="13" t="str">
        <f>'CBB Games'!BA98</f>
        <v/>
      </c>
      <c r="M98" s="13" t="str">
        <f>'CBB Games'!BB98</f>
        <v/>
      </c>
    </row>
    <row r="99" spans="2:13" hidden="1">
      <c r="B99" s="13" t="str">
        <f>'CBB Games'!AQ99</f>
        <v/>
      </c>
      <c r="C99" s="13" t="str">
        <f>'CBB Games'!AR99</f>
        <v/>
      </c>
      <c r="D99" s="135" t="str">
        <f>'CBB Games'!AS99</f>
        <v/>
      </c>
      <c r="F99" s="137" t="str">
        <f>'CBB Games'!AT99</f>
        <v/>
      </c>
      <c r="G99" s="13" t="str">
        <f>'CBB Games'!AU99</f>
        <v/>
      </c>
      <c r="H99" s="13" t="str">
        <f>'CBB Games'!AV99</f>
        <v/>
      </c>
      <c r="I99" s="13" t="str">
        <f>'CBB Games'!AX99</f>
        <v/>
      </c>
      <c r="J99" s="13" t="str">
        <f>'CBB Games'!AY99</f>
        <v/>
      </c>
      <c r="K99" s="13" t="str">
        <f>'CBB Games'!AZ99</f>
        <v/>
      </c>
      <c r="L99" s="13" t="str">
        <f>'CBB Games'!BA99</f>
        <v/>
      </c>
      <c r="M99" s="13" t="str">
        <f>'CBB Games'!BB99</f>
        <v/>
      </c>
    </row>
    <row r="100" spans="2:13" hidden="1">
      <c r="B100" s="13" t="str">
        <f>'CBB Games'!AQ100</f>
        <v/>
      </c>
      <c r="C100" s="13" t="str">
        <f>'CBB Games'!AR100</f>
        <v/>
      </c>
      <c r="D100" s="135" t="str">
        <f>'CBB Games'!AS100</f>
        <v/>
      </c>
      <c r="F100" s="137" t="str">
        <f>'CBB Games'!AT100</f>
        <v/>
      </c>
      <c r="G100" s="13" t="str">
        <f>'CBB Games'!AU100</f>
        <v/>
      </c>
      <c r="H100" s="13" t="str">
        <f>'CBB Games'!AV100</f>
        <v/>
      </c>
      <c r="I100" s="13" t="str">
        <f>'CBB Games'!AX100</f>
        <v/>
      </c>
      <c r="J100" s="13" t="str">
        <f>'CBB Games'!AY100</f>
        <v/>
      </c>
      <c r="K100" s="13" t="str">
        <f>'CBB Games'!AZ100</f>
        <v/>
      </c>
      <c r="L100" s="13" t="str">
        <f>'CBB Games'!BA100</f>
        <v/>
      </c>
      <c r="M100" s="13" t="str">
        <f>'CBB Games'!BB100</f>
        <v/>
      </c>
    </row>
    <row r="101" spans="2:13" hidden="1">
      <c r="B101" s="13" t="str">
        <f>'CBB Games'!AQ101</f>
        <v/>
      </c>
      <c r="C101" s="13" t="str">
        <f>'CBB Games'!AR101</f>
        <v/>
      </c>
      <c r="D101" s="135" t="str">
        <f>'CBB Games'!AS101</f>
        <v/>
      </c>
      <c r="F101" s="137" t="str">
        <f>'CBB Games'!AT101</f>
        <v/>
      </c>
      <c r="G101" s="13" t="str">
        <f>'CBB Games'!AU101</f>
        <v/>
      </c>
      <c r="H101" s="13" t="str">
        <f>'CBB Games'!AV101</f>
        <v/>
      </c>
      <c r="I101" s="13" t="str">
        <f>'CBB Games'!AX101</f>
        <v/>
      </c>
      <c r="J101" s="13" t="str">
        <f>'CBB Games'!AY101</f>
        <v/>
      </c>
      <c r="K101" s="13" t="str">
        <f>'CBB Games'!AZ101</f>
        <v/>
      </c>
      <c r="L101" s="13" t="str">
        <f>'CBB Games'!BA101</f>
        <v/>
      </c>
      <c r="M101" s="13" t="str">
        <f>'CBB Games'!BB101</f>
        <v/>
      </c>
    </row>
    <row r="102" spans="2:13" hidden="1">
      <c r="B102" s="13" t="str">
        <f>'CBB Games'!AQ102</f>
        <v/>
      </c>
      <c r="C102" s="13" t="str">
        <f>'CBB Games'!AR102</f>
        <v/>
      </c>
      <c r="D102" s="135" t="str">
        <f>'CBB Games'!AS102</f>
        <v/>
      </c>
      <c r="F102" s="137" t="str">
        <f>'CBB Games'!AT102</f>
        <v/>
      </c>
      <c r="G102" s="13" t="str">
        <f>'CBB Games'!AU102</f>
        <v/>
      </c>
      <c r="H102" s="13" t="str">
        <f>'CBB Games'!AV102</f>
        <v/>
      </c>
      <c r="I102" s="13" t="str">
        <f>'CBB Games'!AX102</f>
        <v/>
      </c>
      <c r="J102" s="13" t="str">
        <f>'CBB Games'!AY102</f>
        <v/>
      </c>
      <c r="K102" s="13" t="str">
        <f>'CBB Games'!AZ102</f>
        <v/>
      </c>
      <c r="L102" s="13" t="str">
        <f>'CBB Games'!BA102</f>
        <v/>
      </c>
      <c r="M102" s="13" t="str">
        <f>'CBB Games'!BB102</f>
        <v/>
      </c>
    </row>
    <row r="103" spans="2:13" hidden="1">
      <c r="B103" s="13" t="str">
        <f>'CBB Games'!AQ103</f>
        <v/>
      </c>
      <c r="C103" s="13" t="str">
        <f>'CBB Games'!AR103</f>
        <v/>
      </c>
      <c r="D103" s="135" t="str">
        <f>'CBB Games'!AS103</f>
        <v/>
      </c>
      <c r="F103" s="137" t="str">
        <f>'CBB Games'!AT103</f>
        <v/>
      </c>
      <c r="G103" s="13" t="str">
        <f>'CBB Games'!AU103</f>
        <v/>
      </c>
      <c r="H103" s="13" t="str">
        <f>'CBB Games'!AV103</f>
        <v/>
      </c>
      <c r="I103" s="13" t="str">
        <f>'CBB Games'!AX103</f>
        <v/>
      </c>
      <c r="J103" s="13" t="str">
        <f>'CBB Games'!AY103</f>
        <v/>
      </c>
      <c r="K103" s="13" t="str">
        <f>'CBB Games'!AZ103</f>
        <v/>
      </c>
      <c r="L103" s="13" t="str">
        <f>'CBB Games'!BA103</f>
        <v/>
      </c>
      <c r="M103" s="13" t="str">
        <f>'CBB Games'!BB103</f>
        <v/>
      </c>
    </row>
    <row r="104" spans="2:13" hidden="1">
      <c r="B104" s="13" t="str">
        <f>'CBB Games'!AQ104</f>
        <v/>
      </c>
      <c r="C104" s="13" t="str">
        <f>'CBB Games'!AR104</f>
        <v/>
      </c>
      <c r="D104" s="135" t="str">
        <f>'CBB Games'!AS104</f>
        <v/>
      </c>
      <c r="F104" s="137" t="str">
        <f>'CBB Games'!AT104</f>
        <v/>
      </c>
      <c r="G104" s="13" t="str">
        <f>'CBB Games'!AU104</f>
        <v/>
      </c>
      <c r="H104" s="13" t="str">
        <f>'CBB Games'!AV104</f>
        <v/>
      </c>
      <c r="I104" s="13" t="str">
        <f>'CBB Games'!AX104</f>
        <v/>
      </c>
      <c r="J104" s="13" t="str">
        <f>'CBB Games'!AY104</f>
        <v/>
      </c>
      <c r="K104" s="13" t="str">
        <f>'CBB Games'!AZ104</f>
        <v/>
      </c>
      <c r="L104" s="13" t="str">
        <f>'CBB Games'!BA104</f>
        <v/>
      </c>
      <c r="M104" s="13" t="str">
        <f>'CBB Games'!BB104</f>
        <v/>
      </c>
    </row>
    <row r="105" spans="2:13" hidden="1">
      <c r="B105" s="13" t="str">
        <f>'CBB Games'!AQ105</f>
        <v/>
      </c>
      <c r="C105" s="13" t="str">
        <f>'CBB Games'!AR105</f>
        <v/>
      </c>
      <c r="D105" s="135" t="str">
        <f>'CBB Games'!AS105</f>
        <v/>
      </c>
      <c r="F105" s="137" t="str">
        <f>'CBB Games'!AT105</f>
        <v/>
      </c>
      <c r="G105" s="13" t="str">
        <f>'CBB Games'!AU105</f>
        <v/>
      </c>
      <c r="H105" s="13" t="str">
        <f>'CBB Games'!AV105</f>
        <v/>
      </c>
      <c r="I105" s="13" t="str">
        <f>'CBB Games'!AX105</f>
        <v/>
      </c>
      <c r="J105" s="13" t="str">
        <f>'CBB Games'!AY105</f>
        <v/>
      </c>
      <c r="K105" s="13" t="str">
        <f>'CBB Games'!AZ105</f>
        <v/>
      </c>
      <c r="L105" s="13" t="str">
        <f>'CBB Games'!BA105</f>
        <v/>
      </c>
      <c r="M105" s="13" t="str">
        <f>'CBB Games'!BB105</f>
        <v/>
      </c>
    </row>
    <row r="106" spans="2:13" hidden="1">
      <c r="B106" s="13" t="str">
        <f>'CBB Games'!AQ106</f>
        <v/>
      </c>
      <c r="C106" s="13" t="str">
        <f>'CBB Games'!AR106</f>
        <v/>
      </c>
      <c r="D106" s="135" t="str">
        <f>'CBB Games'!AS106</f>
        <v/>
      </c>
      <c r="F106" s="137" t="str">
        <f>'CBB Games'!AT106</f>
        <v/>
      </c>
      <c r="G106" s="13" t="str">
        <f>'CBB Games'!AU106</f>
        <v/>
      </c>
      <c r="H106" s="13" t="str">
        <f>'CBB Games'!AV106</f>
        <v/>
      </c>
      <c r="I106" s="13" t="str">
        <f>'CBB Games'!AX106</f>
        <v/>
      </c>
      <c r="J106" s="13" t="str">
        <f>'CBB Games'!AY106</f>
        <v/>
      </c>
      <c r="K106" s="13" t="str">
        <f>'CBB Games'!AZ106</f>
        <v/>
      </c>
      <c r="L106" s="13" t="str">
        <f>'CBB Games'!BA106</f>
        <v/>
      </c>
      <c r="M106" s="13" t="str">
        <f>'CBB Games'!BB106</f>
        <v/>
      </c>
    </row>
    <row r="107" spans="2:13" hidden="1">
      <c r="B107" s="13" t="str">
        <f>'CBB Games'!AQ107</f>
        <v/>
      </c>
      <c r="C107" s="13" t="str">
        <f>'CBB Games'!AR107</f>
        <v/>
      </c>
      <c r="D107" s="135" t="str">
        <f>'CBB Games'!AS107</f>
        <v/>
      </c>
      <c r="F107" s="137" t="str">
        <f>'CBB Games'!AT107</f>
        <v/>
      </c>
      <c r="G107" s="13" t="str">
        <f>'CBB Games'!AU107</f>
        <v/>
      </c>
      <c r="H107" s="13" t="str">
        <f>'CBB Games'!AV107</f>
        <v/>
      </c>
      <c r="I107" s="13" t="str">
        <f>'CBB Games'!AX107</f>
        <v/>
      </c>
      <c r="J107" s="13" t="str">
        <f>'CBB Games'!AY107</f>
        <v/>
      </c>
      <c r="K107" s="13" t="str">
        <f>'CBB Games'!AZ107</f>
        <v/>
      </c>
      <c r="L107" s="13" t="str">
        <f>'CBB Games'!BA107</f>
        <v/>
      </c>
      <c r="M107" s="13" t="str">
        <f>'CBB Games'!BB107</f>
        <v/>
      </c>
    </row>
    <row r="108" spans="2:13" hidden="1">
      <c r="B108" s="13" t="str">
        <f>'CBB Games'!AQ108</f>
        <v/>
      </c>
      <c r="C108" s="13" t="str">
        <f>'CBB Games'!AR108</f>
        <v/>
      </c>
      <c r="D108" s="135" t="str">
        <f>'CBB Games'!AS108</f>
        <v/>
      </c>
      <c r="F108" s="137" t="str">
        <f>'CBB Games'!AT108</f>
        <v/>
      </c>
      <c r="G108" s="13" t="str">
        <f>'CBB Games'!AU108</f>
        <v/>
      </c>
      <c r="H108" s="13" t="str">
        <f>'CBB Games'!AV108</f>
        <v/>
      </c>
      <c r="I108" s="13" t="str">
        <f>'CBB Games'!AX108</f>
        <v/>
      </c>
      <c r="J108" s="13" t="str">
        <f>'CBB Games'!AY108</f>
        <v/>
      </c>
      <c r="K108" s="13" t="str">
        <f>'CBB Games'!AZ108</f>
        <v/>
      </c>
      <c r="L108" s="13" t="str">
        <f>'CBB Games'!BA108</f>
        <v/>
      </c>
      <c r="M108" s="13" t="str">
        <f>'CBB Games'!BB108</f>
        <v/>
      </c>
    </row>
    <row r="109" spans="2:13" hidden="1">
      <c r="B109" s="13" t="str">
        <f>'CBB Games'!AQ109</f>
        <v/>
      </c>
      <c r="C109" s="13" t="str">
        <f>'CBB Games'!AR109</f>
        <v/>
      </c>
      <c r="D109" s="135" t="str">
        <f>'CBB Games'!AS109</f>
        <v/>
      </c>
      <c r="F109" s="137" t="str">
        <f>'CBB Games'!AT109</f>
        <v/>
      </c>
      <c r="G109" s="13" t="str">
        <f>'CBB Games'!AU109</f>
        <v/>
      </c>
      <c r="H109" s="13" t="str">
        <f>'CBB Games'!AV109</f>
        <v/>
      </c>
      <c r="I109" s="13" t="str">
        <f>'CBB Games'!AX109</f>
        <v/>
      </c>
      <c r="J109" s="13" t="str">
        <f>'CBB Games'!AY109</f>
        <v/>
      </c>
      <c r="K109" s="13" t="str">
        <f>'CBB Games'!AZ109</f>
        <v/>
      </c>
      <c r="L109" s="13" t="str">
        <f>'CBB Games'!BA109</f>
        <v/>
      </c>
      <c r="M109" s="13" t="str">
        <f>'CBB Games'!BB109</f>
        <v/>
      </c>
    </row>
    <row r="110" spans="2:13" hidden="1">
      <c r="B110" s="13" t="str">
        <f>'CBB Games'!AQ110</f>
        <v/>
      </c>
      <c r="C110" s="13" t="str">
        <f>'CBB Games'!AR110</f>
        <v/>
      </c>
      <c r="D110" s="135" t="str">
        <f>'CBB Games'!AS110</f>
        <v/>
      </c>
      <c r="F110" s="137" t="str">
        <f>'CBB Games'!AT110</f>
        <v/>
      </c>
      <c r="G110" s="13" t="str">
        <f>'CBB Games'!AU110</f>
        <v/>
      </c>
      <c r="H110" s="13" t="str">
        <f>'CBB Games'!AV110</f>
        <v/>
      </c>
      <c r="I110" s="13" t="str">
        <f>'CBB Games'!AX110</f>
        <v/>
      </c>
      <c r="J110" s="13" t="str">
        <f>'CBB Games'!AY110</f>
        <v/>
      </c>
      <c r="K110" s="13" t="str">
        <f>'CBB Games'!AZ110</f>
        <v/>
      </c>
      <c r="L110" s="13" t="str">
        <f>'CBB Games'!BA110</f>
        <v/>
      </c>
      <c r="M110" s="13" t="str">
        <f>'CBB Games'!BB110</f>
        <v/>
      </c>
    </row>
    <row r="111" spans="2:13" hidden="1">
      <c r="B111" s="13" t="str">
        <f>'CBB Games'!AQ111</f>
        <v/>
      </c>
      <c r="C111" s="13" t="str">
        <f>'CBB Games'!AR111</f>
        <v/>
      </c>
      <c r="D111" s="135" t="str">
        <f>'CBB Games'!AS111</f>
        <v/>
      </c>
      <c r="F111" s="137" t="str">
        <f>'CBB Games'!AT111</f>
        <v/>
      </c>
      <c r="G111" s="13" t="str">
        <f>'CBB Games'!AU111</f>
        <v/>
      </c>
      <c r="H111" s="13" t="str">
        <f>'CBB Games'!AV111</f>
        <v/>
      </c>
      <c r="I111" s="13" t="str">
        <f>'CBB Games'!AX111</f>
        <v/>
      </c>
      <c r="J111" s="13" t="str">
        <f>'CBB Games'!AY111</f>
        <v/>
      </c>
      <c r="K111" s="13" t="str">
        <f>'CBB Games'!AZ111</f>
        <v/>
      </c>
      <c r="L111" s="13" t="str">
        <f>'CBB Games'!BA111</f>
        <v/>
      </c>
      <c r="M111" s="13" t="str">
        <f>'CBB Games'!BB111</f>
        <v/>
      </c>
    </row>
    <row r="112" spans="2:13" hidden="1">
      <c r="B112" s="13" t="str">
        <f>'CBB Games'!AQ112</f>
        <v/>
      </c>
      <c r="C112" s="13" t="str">
        <f>'CBB Games'!AR112</f>
        <v/>
      </c>
      <c r="D112" s="135" t="str">
        <f>'CBB Games'!AS112</f>
        <v/>
      </c>
      <c r="F112" s="137" t="str">
        <f>'CBB Games'!AT112</f>
        <v/>
      </c>
      <c r="G112" s="13" t="str">
        <f>'CBB Games'!AU112</f>
        <v/>
      </c>
      <c r="H112" s="13" t="str">
        <f>'CBB Games'!AV112</f>
        <v/>
      </c>
      <c r="I112" s="13" t="str">
        <f>'CBB Games'!AX112</f>
        <v/>
      </c>
      <c r="J112" s="13" t="str">
        <f>'CBB Games'!AY112</f>
        <v/>
      </c>
      <c r="K112" s="13" t="str">
        <f>'CBB Games'!AZ112</f>
        <v/>
      </c>
      <c r="L112" s="13" t="str">
        <f>'CBB Games'!BA112</f>
        <v/>
      </c>
      <c r="M112" s="13" t="str">
        <f>'CBB Games'!BB112</f>
        <v/>
      </c>
    </row>
    <row r="113" spans="2:13" hidden="1">
      <c r="B113" s="13" t="str">
        <f>'CBB Games'!AQ113</f>
        <v/>
      </c>
      <c r="C113" s="13" t="str">
        <f>'CBB Games'!AR113</f>
        <v/>
      </c>
      <c r="D113" s="135" t="str">
        <f>'CBB Games'!AS113</f>
        <v/>
      </c>
      <c r="F113" s="137" t="str">
        <f>'CBB Games'!AT113</f>
        <v/>
      </c>
      <c r="G113" s="13" t="str">
        <f>'CBB Games'!AU113</f>
        <v/>
      </c>
      <c r="H113" s="13" t="str">
        <f>'CBB Games'!AV113</f>
        <v/>
      </c>
      <c r="I113" s="13" t="str">
        <f>'CBB Games'!AX113</f>
        <v/>
      </c>
      <c r="J113" s="13" t="str">
        <f>'CBB Games'!AY113</f>
        <v/>
      </c>
      <c r="K113" s="13" t="str">
        <f>'CBB Games'!AZ113</f>
        <v/>
      </c>
      <c r="L113" s="13" t="str">
        <f>'CBB Games'!BA113</f>
        <v/>
      </c>
      <c r="M113" s="13" t="str">
        <f>'CBB Games'!BB113</f>
        <v/>
      </c>
    </row>
    <row r="114" spans="2:13" hidden="1">
      <c r="B114" s="13" t="str">
        <f>'CBB Games'!AQ114</f>
        <v/>
      </c>
      <c r="C114" s="13" t="str">
        <f>'CBB Games'!AR114</f>
        <v/>
      </c>
      <c r="D114" s="135" t="str">
        <f>'CBB Games'!AS114</f>
        <v/>
      </c>
      <c r="F114" s="137" t="str">
        <f>'CBB Games'!AT114</f>
        <v/>
      </c>
      <c r="G114" s="13" t="str">
        <f>'CBB Games'!AU114</f>
        <v/>
      </c>
      <c r="H114" s="13" t="str">
        <f>'CBB Games'!AV114</f>
        <v/>
      </c>
      <c r="I114" s="13" t="str">
        <f>'CBB Games'!AX114</f>
        <v/>
      </c>
      <c r="J114" s="13" t="str">
        <f>'CBB Games'!AY114</f>
        <v/>
      </c>
      <c r="K114" s="13" t="str">
        <f>'CBB Games'!AZ114</f>
        <v/>
      </c>
      <c r="L114" s="13" t="str">
        <f>'CBB Games'!BA114</f>
        <v/>
      </c>
      <c r="M114" s="13" t="str">
        <f>'CBB Games'!BB114</f>
        <v/>
      </c>
    </row>
    <row r="115" spans="2:13" hidden="1">
      <c r="B115" s="13" t="str">
        <f>'CBB Games'!AQ115</f>
        <v/>
      </c>
      <c r="C115" s="13" t="str">
        <f>'CBB Games'!AR115</f>
        <v/>
      </c>
      <c r="D115" s="135" t="str">
        <f>'CBB Games'!AS115</f>
        <v/>
      </c>
      <c r="F115" s="137" t="str">
        <f>'CBB Games'!AT115</f>
        <v/>
      </c>
      <c r="G115" s="13" t="str">
        <f>'CBB Games'!AU115</f>
        <v/>
      </c>
      <c r="H115" s="13" t="str">
        <f>'CBB Games'!AV115</f>
        <v/>
      </c>
      <c r="I115" s="13" t="str">
        <f>'CBB Games'!AX115</f>
        <v/>
      </c>
      <c r="J115" s="13" t="str">
        <f>'CBB Games'!AY115</f>
        <v/>
      </c>
      <c r="K115" s="13" t="str">
        <f>'CBB Games'!AZ115</f>
        <v/>
      </c>
      <c r="L115" s="13" t="str">
        <f>'CBB Games'!BA115</f>
        <v/>
      </c>
      <c r="M115" s="13" t="str">
        <f>'CBB Games'!BB115</f>
        <v/>
      </c>
    </row>
    <row r="116" spans="2:13" hidden="1">
      <c r="B116" s="13" t="str">
        <f>'CBB Games'!AQ116</f>
        <v/>
      </c>
      <c r="C116" s="13" t="str">
        <f>'CBB Games'!AR116</f>
        <v/>
      </c>
      <c r="D116" s="135" t="str">
        <f>'CBB Games'!AS116</f>
        <v/>
      </c>
      <c r="F116" s="137" t="str">
        <f>'CBB Games'!AT116</f>
        <v/>
      </c>
      <c r="G116" s="13" t="str">
        <f>'CBB Games'!AU116</f>
        <v/>
      </c>
      <c r="H116" s="13" t="str">
        <f>'CBB Games'!AV116</f>
        <v/>
      </c>
      <c r="I116" s="13" t="str">
        <f>'CBB Games'!AX116</f>
        <v/>
      </c>
      <c r="J116" s="13" t="str">
        <f>'CBB Games'!AY116</f>
        <v/>
      </c>
      <c r="K116" s="13" t="str">
        <f>'CBB Games'!AZ116</f>
        <v/>
      </c>
      <c r="L116" s="13" t="str">
        <f>'CBB Games'!BA116</f>
        <v/>
      </c>
      <c r="M116" s="13" t="str">
        <f>'CBB Games'!BB116</f>
        <v/>
      </c>
    </row>
    <row r="117" spans="2:13" hidden="1">
      <c r="B117" s="13" t="str">
        <f>'CBB Games'!AQ117</f>
        <v/>
      </c>
      <c r="C117" s="13" t="str">
        <f>'CBB Games'!AR117</f>
        <v/>
      </c>
      <c r="D117" s="135" t="str">
        <f>'CBB Games'!AS117</f>
        <v/>
      </c>
      <c r="F117" s="137" t="str">
        <f>'CBB Games'!AT117</f>
        <v/>
      </c>
      <c r="G117" s="13" t="str">
        <f>'CBB Games'!AU117</f>
        <v/>
      </c>
      <c r="H117" s="13" t="str">
        <f>'CBB Games'!AV117</f>
        <v/>
      </c>
      <c r="I117" s="13" t="str">
        <f>'CBB Games'!AX117</f>
        <v/>
      </c>
      <c r="J117" s="13" t="str">
        <f>'CBB Games'!AY117</f>
        <v/>
      </c>
      <c r="K117" s="13" t="str">
        <f>'CBB Games'!AZ117</f>
        <v/>
      </c>
      <c r="L117" s="13" t="str">
        <f>'CBB Games'!BA117</f>
        <v/>
      </c>
      <c r="M117" s="13" t="str">
        <f>'CBB Games'!BB117</f>
        <v/>
      </c>
    </row>
    <row r="118" spans="2:13" hidden="1">
      <c r="B118" s="13" t="str">
        <f>'CBB Games'!AQ118</f>
        <v/>
      </c>
      <c r="C118" s="13" t="str">
        <f>'CBB Games'!AR118</f>
        <v/>
      </c>
      <c r="D118" s="135" t="str">
        <f>'CBB Games'!AS118</f>
        <v/>
      </c>
      <c r="F118" s="137" t="str">
        <f>'CBB Games'!AT118</f>
        <v/>
      </c>
      <c r="G118" s="13" t="str">
        <f>'CBB Games'!AU118</f>
        <v/>
      </c>
      <c r="H118" s="13" t="str">
        <f>'CBB Games'!AV118</f>
        <v/>
      </c>
      <c r="I118" s="13" t="str">
        <f>'CBB Games'!AX118</f>
        <v/>
      </c>
      <c r="J118" s="13" t="str">
        <f>'CBB Games'!AY118</f>
        <v/>
      </c>
      <c r="K118" s="13" t="str">
        <f>'CBB Games'!AZ118</f>
        <v/>
      </c>
      <c r="L118" s="13" t="str">
        <f>'CBB Games'!BA118</f>
        <v/>
      </c>
      <c r="M118" s="13" t="str">
        <f>'CBB Games'!BB118</f>
        <v/>
      </c>
    </row>
    <row r="119" spans="2:13" hidden="1">
      <c r="B119" s="13" t="str">
        <f>'CBB Games'!AQ119</f>
        <v/>
      </c>
      <c r="C119" s="13" t="str">
        <f>'CBB Games'!AR119</f>
        <v/>
      </c>
      <c r="D119" s="135" t="str">
        <f>'CBB Games'!AS119</f>
        <v/>
      </c>
      <c r="F119" s="137" t="str">
        <f>'CBB Games'!AT119</f>
        <v/>
      </c>
      <c r="G119" s="13" t="str">
        <f>'CBB Games'!AU119</f>
        <v/>
      </c>
      <c r="H119" s="13" t="str">
        <f>'CBB Games'!AV119</f>
        <v/>
      </c>
      <c r="I119" s="13" t="str">
        <f>'CBB Games'!AX119</f>
        <v/>
      </c>
      <c r="J119" s="13" t="str">
        <f>'CBB Games'!AY119</f>
        <v/>
      </c>
      <c r="K119" s="13" t="str">
        <f>'CBB Games'!AZ119</f>
        <v/>
      </c>
      <c r="L119" s="13" t="str">
        <f>'CBB Games'!BA119</f>
        <v/>
      </c>
      <c r="M119" s="13" t="str">
        <f>'CBB Games'!BB119</f>
        <v/>
      </c>
    </row>
    <row r="120" spans="2:13" hidden="1">
      <c r="B120" s="13" t="str">
        <f>'CBB Games'!AQ120</f>
        <v/>
      </c>
      <c r="C120" s="13" t="str">
        <f>'CBB Games'!AR120</f>
        <v/>
      </c>
      <c r="D120" s="135" t="str">
        <f>'CBB Games'!AS120</f>
        <v/>
      </c>
      <c r="F120" s="137" t="str">
        <f>'CBB Games'!AT120</f>
        <v/>
      </c>
      <c r="G120" s="13" t="str">
        <f>'CBB Games'!AU120</f>
        <v/>
      </c>
      <c r="H120" s="13" t="str">
        <f>'CBB Games'!AV120</f>
        <v/>
      </c>
      <c r="I120" s="13" t="str">
        <f>'CBB Games'!AX120</f>
        <v/>
      </c>
      <c r="J120" s="13" t="str">
        <f>'CBB Games'!AY120</f>
        <v/>
      </c>
      <c r="K120" s="13" t="str">
        <f>'CBB Games'!AZ120</f>
        <v/>
      </c>
      <c r="L120" s="13" t="str">
        <f>'CBB Games'!BA120</f>
        <v/>
      </c>
      <c r="M120" s="13" t="str">
        <f>'CBB Games'!BB120</f>
        <v/>
      </c>
    </row>
    <row r="121" spans="2:13" hidden="1">
      <c r="B121" s="13" t="str">
        <f>'CBB Games'!AQ121</f>
        <v/>
      </c>
      <c r="C121" s="13" t="str">
        <f>'CBB Games'!AR121</f>
        <v/>
      </c>
      <c r="D121" s="135" t="str">
        <f>'CBB Games'!AS121</f>
        <v/>
      </c>
      <c r="F121" s="137" t="str">
        <f>'CBB Games'!AT121</f>
        <v/>
      </c>
      <c r="G121" s="13" t="str">
        <f>'CBB Games'!AU121</f>
        <v/>
      </c>
      <c r="H121" s="13" t="str">
        <f>'CBB Games'!AV121</f>
        <v/>
      </c>
      <c r="I121" s="13" t="str">
        <f>'CBB Games'!AX121</f>
        <v/>
      </c>
      <c r="J121" s="13" t="str">
        <f>'CBB Games'!AY121</f>
        <v/>
      </c>
      <c r="K121" s="13" t="str">
        <f>'CBB Games'!AZ121</f>
        <v/>
      </c>
      <c r="L121" s="13" t="str">
        <f>'CBB Games'!BA121</f>
        <v/>
      </c>
      <c r="M121" s="13" t="str">
        <f>'CBB Games'!BB121</f>
        <v/>
      </c>
    </row>
    <row r="122" spans="2:13" hidden="1">
      <c r="B122" s="13" t="str">
        <f>'CBB Games'!AQ122</f>
        <v/>
      </c>
      <c r="C122" s="13" t="str">
        <f>'CBB Games'!AR122</f>
        <v/>
      </c>
      <c r="D122" s="135" t="str">
        <f>'CBB Games'!AS122</f>
        <v/>
      </c>
      <c r="F122" s="137" t="str">
        <f>'CBB Games'!AT122</f>
        <v/>
      </c>
      <c r="G122" s="13" t="str">
        <f>'CBB Games'!AU122</f>
        <v/>
      </c>
      <c r="H122" s="13" t="str">
        <f>'CBB Games'!AV122</f>
        <v/>
      </c>
      <c r="I122" s="13" t="str">
        <f>'CBB Games'!AX122</f>
        <v/>
      </c>
      <c r="J122" s="13" t="str">
        <f>'CBB Games'!AY122</f>
        <v/>
      </c>
      <c r="K122" s="13" t="str">
        <f>'CBB Games'!AZ122</f>
        <v/>
      </c>
      <c r="L122" s="13" t="str">
        <f>'CBB Games'!BA122</f>
        <v/>
      </c>
      <c r="M122" s="13" t="str">
        <f>'CBB Games'!BB122</f>
        <v/>
      </c>
    </row>
    <row r="123" spans="2:13" hidden="1">
      <c r="B123" s="13" t="str">
        <f>'CBB Games'!AQ123</f>
        <v/>
      </c>
      <c r="C123" s="13" t="str">
        <f>'CBB Games'!AR123</f>
        <v/>
      </c>
      <c r="D123" s="135" t="str">
        <f>'CBB Games'!AS123</f>
        <v/>
      </c>
      <c r="F123" s="137" t="str">
        <f>'CBB Games'!AT123</f>
        <v/>
      </c>
      <c r="G123" s="13" t="str">
        <f>'CBB Games'!AU123</f>
        <v/>
      </c>
      <c r="H123" s="13" t="str">
        <f>'CBB Games'!AV123</f>
        <v/>
      </c>
      <c r="I123" s="13" t="str">
        <f>'CBB Games'!AX123</f>
        <v/>
      </c>
      <c r="J123" s="13" t="str">
        <f>'CBB Games'!AY123</f>
        <v/>
      </c>
      <c r="K123" s="13" t="str">
        <f>'CBB Games'!AZ123</f>
        <v/>
      </c>
      <c r="L123" s="13" t="str">
        <f>'CBB Games'!BA123</f>
        <v/>
      </c>
      <c r="M123" s="13" t="str">
        <f>'CBB Games'!BB123</f>
        <v/>
      </c>
    </row>
    <row r="124" spans="2:13" hidden="1">
      <c r="B124" s="13" t="str">
        <f>'CBB Games'!AQ124</f>
        <v/>
      </c>
      <c r="C124" s="13" t="str">
        <f>'CBB Games'!AR124</f>
        <v/>
      </c>
      <c r="D124" s="135" t="str">
        <f>'CBB Games'!AS124</f>
        <v/>
      </c>
      <c r="F124" s="137" t="str">
        <f>'CBB Games'!AT124</f>
        <v/>
      </c>
      <c r="G124" s="13" t="str">
        <f>'CBB Games'!AU124</f>
        <v/>
      </c>
      <c r="H124" s="13" t="str">
        <f>'CBB Games'!AV124</f>
        <v/>
      </c>
      <c r="I124" s="13" t="str">
        <f>'CBB Games'!AX124</f>
        <v/>
      </c>
      <c r="J124" s="13" t="str">
        <f>'CBB Games'!AY124</f>
        <v/>
      </c>
      <c r="K124" s="13" t="str">
        <f>'CBB Games'!AZ124</f>
        <v/>
      </c>
      <c r="L124" s="13" t="str">
        <f>'CBB Games'!BA124</f>
        <v/>
      </c>
      <c r="M124" s="13" t="str">
        <f>'CBB Games'!BB124</f>
        <v/>
      </c>
    </row>
    <row r="125" spans="2:13" hidden="1">
      <c r="B125" s="13" t="str">
        <f>'CBB Games'!AQ125</f>
        <v/>
      </c>
      <c r="C125" s="13" t="str">
        <f>'CBB Games'!AR125</f>
        <v/>
      </c>
      <c r="D125" s="135" t="str">
        <f>'CBB Games'!AS125</f>
        <v/>
      </c>
      <c r="F125" s="137" t="str">
        <f>'CBB Games'!AT125</f>
        <v/>
      </c>
      <c r="G125" s="13" t="str">
        <f>'CBB Games'!AU125</f>
        <v/>
      </c>
      <c r="H125" s="13" t="str">
        <f>'CBB Games'!AV125</f>
        <v/>
      </c>
      <c r="I125" s="13" t="str">
        <f>'CBB Games'!AX125</f>
        <v/>
      </c>
      <c r="J125" s="13" t="str">
        <f>'CBB Games'!AY125</f>
        <v/>
      </c>
      <c r="K125" s="13" t="str">
        <f>'CBB Games'!AZ125</f>
        <v/>
      </c>
      <c r="L125" s="13" t="str">
        <f>'CBB Games'!BA125</f>
        <v/>
      </c>
      <c r="M125" s="13" t="str">
        <f>'CBB Games'!BB125</f>
        <v/>
      </c>
    </row>
    <row r="126" spans="2:13" hidden="1">
      <c r="B126" s="13" t="str">
        <f>'CBB Games'!AQ126</f>
        <v/>
      </c>
      <c r="C126" s="13" t="str">
        <f>'CBB Games'!AR126</f>
        <v/>
      </c>
      <c r="D126" s="135" t="str">
        <f>'CBB Games'!AS126</f>
        <v/>
      </c>
      <c r="F126" s="137" t="str">
        <f>'CBB Games'!AT126</f>
        <v/>
      </c>
      <c r="G126" s="13" t="str">
        <f>'CBB Games'!AU126</f>
        <v/>
      </c>
      <c r="H126" s="13" t="str">
        <f>'CBB Games'!AV126</f>
        <v/>
      </c>
      <c r="I126" s="13" t="str">
        <f>'CBB Games'!AX126</f>
        <v/>
      </c>
      <c r="J126" s="13" t="str">
        <f>'CBB Games'!AY126</f>
        <v/>
      </c>
      <c r="K126" s="13" t="str">
        <f>'CBB Games'!AZ126</f>
        <v/>
      </c>
      <c r="L126" s="13" t="str">
        <f>'CBB Games'!BA126</f>
        <v/>
      </c>
      <c r="M126" s="13" t="str">
        <f>'CBB Games'!BB126</f>
        <v/>
      </c>
    </row>
    <row r="127" spans="2:13" hidden="1">
      <c r="B127" s="13" t="str">
        <f>'CBB Games'!AQ127</f>
        <v/>
      </c>
      <c r="C127" s="13" t="str">
        <f>'CBB Games'!AR127</f>
        <v/>
      </c>
      <c r="D127" s="135" t="str">
        <f>'CBB Games'!AS127</f>
        <v/>
      </c>
      <c r="F127" s="137" t="str">
        <f>'CBB Games'!AT127</f>
        <v/>
      </c>
      <c r="G127" s="13" t="str">
        <f>'CBB Games'!AU127</f>
        <v/>
      </c>
      <c r="H127" s="13" t="str">
        <f>'CBB Games'!AV127</f>
        <v/>
      </c>
      <c r="I127" s="13" t="str">
        <f>'CBB Games'!AX127</f>
        <v/>
      </c>
      <c r="J127" s="13" t="str">
        <f>'CBB Games'!AY127</f>
        <v/>
      </c>
      <c r="K127" s="13" t="str">
        <f>'CBB Games'!AZ127</f>
        <v/>
      </c>
      <c r="L127" s="13" t="str">
        <f>'CBB Games'!BA127</f>
        <v/>
      </c>
      <c r="M127" s="13" t="str">
        <f>'CBB Games'!BB127</f>
        <v/>
      </c>
    </row>
    <row r="128" spans="2:13" hidden="1">
      <c r="B128" s="13" t="str">
        <f>'CBB Games'!AQ128</f>
        <v/>
      </c>
      <c r="C128" s="13" t="str">
        <f>'CBB Games'!AR128</f>
        <v/>
      </c>
      <c r="D128" s="135" t="str">
        <f>'CBB Games'!AS128</f>
        <v/>
      </c>
      <c r="F128" s="137" t="str">
        <f>'CBB Games'!AT128</f>
        <v/>
      </c>
      <c r="G128" s="13" t="str">
        <f>'CBB Games'!AU128</f>
        <v/>
      </c>
      <c r="H128" s="13" t="str">
        <f>'CBB Games'!AV128</f>
        <v/>
      </c>
      <c r="I128" s="13" t="str">
        <f>'CBB Games'!AX128</f>
        <v/>
      </c>
      <c r="J128" s="13" t="str">
        <f>'CBB Games'!AY128</f>
        <v/>
      </c>
      <c r="K128" s="13" t="str">
        <f>'CBB Games'!AZ128</f>
        <v/>
      </c>
      <c r="L128" s="13" t="str">
        <f>'CBB Games'!BA128</f>
        <v/>
      </c>
      <c r="M128" s="13" t="str">
        <f>'CBB Games'!BB128</f>
        <v/>
      </c>
    </row>
    <row r="129" spans="2:13" hidden="1">
      <c r="B129" s="13" t="str">
        <f>'CBB Games'!AQ129</f>
        <v/>
      </c>
      <c r="C129" s="13" t="str">
        <f>'CBB Games'!AR129</f>
        <v/>
      </c>
      <c r="D129" s="135" t="str">
        <f>'CBB Games'!AS129</f>
        <v/>
      </c>
      <c r="F129" s="137" t="str">
        <f>'CBB Games'!AT129</f>
        <v/>
      </c>
      <c r="G129" s="13" t="str">
        <f>'CBB Games'!AU129</f>
        <v/>
      </c>
      <c r="H129" s="13" t="str">
        <f>'CBB Games'!AV129</f>
        <v/>
      </c>
      <c r="I129" s="13" t="str">
        <f>'CBB Games'!AX129</f>
        <v/>
      </c>
      <c r="J129" s="13" t="str">
        <f>'CBB Games'!AY129</f>
        <v/>
      </c>
      <c r="K129" s="13" t="str">
        <f>'CBB Games'!AZ129</f>
        <v/>
      </c>
      <c r="L129" s="13" t="str">
        <f>'CBB Games'!BA129</f>
        <v/>
      </c>
      <c r="M129" s="13" t="str">
        <f>'CBB Games'!BB129</f>
        <v/>
      </c>
    </row>
    <row r="130" spans="2:13" hidden="1">
      <c r="B130" s="13" t="str">
        <f>'CBB Games'!AQ130</f>
        <v/>
      </c>
      <c r="C130" s="13" t="str">
        <f>'CBB Games'!AR130</f>
        <v/>
      </c>
      <c r="D130" s="135" t="str">
        <f>'CBB Games'!AS130</f>
        <v/>
      </c>
      <c r="F130" s="137" t="str">
        <f>'CBB Games'!AT130</f>
        <v/>
      </c>
      <c r="G130" s="13" t="str">
        <f>'CBB Games'!AU130</f>
        <v/>
      </c>
      <c r="H130" s="13" t="str">
        <f>'CBB Games'!AV130</f>
        <v/>
      </c>
      <c r="I130" s="13" t="str">
        <f>'CBB Games'!AX130</f>
        <v/>
      </c>
      <c r="J130" s="13" t="str">
        <f>'CBB Games'!AY130</f>
        <v/>
      </c>
      <c r="K130" s="13" t="str">
        <f>'CBB Games'!AZ130</f>
        <v/>
      </c>
      <c r="L130" s="13" t="str">
        <f>'CBB Games'!BA130</f>
        <v/>
      </c>
      <c r="M130" s="13" t="str">
        <f>'CBB Games'!BB130</f>
        <v/>
      </c>
    </row>
    <row r="131" spans="2:13" hidden="1">
      <c r="B131" s="13" t="str">
        <f>'CBB Games'!AQ131</f>
        <v/>
      </c>
      <c r="C131" s="13" t="str">
        <f>'CBB Games'!AR131</f>
        <v/>
      </c>
      <c r="D131" s="135" t="str">
        <f>'CBB Games'!AS131</f>
        <v/>
      </c>
      <c r="F131" s="137" t="str">
        <f>'CBB Games'!AT131</f>
        <v/>
      </c>
      <c r="G131" s="13" t="str">
        <f>'CBB Games'!AU131</f>
        <v/>
      </c>
      <c r="H131" s="13" t="str">
        <f>'CBB Games'!AV131</f>
        <v/>
      </c>
      <c r="I131" s="13" t="str">
        <f>'CBB Games'!AX131</f>
        <v/>
      </c>
      <c r="J131" s="13" t="str">
        <f>'CBB Games'!AY131</f>
        <v/>
      </c>
      <c r="K131" s="13" t="str">
        <f>'CBB Games'!AZ131</f>
        <v/>
      </c>
      <c r="L131" s="13" t="str">
        <f>'CBB Games'!BA131</f>
        <v/>
      </c>
      <c r="M131" s="13" t="str">
        <f>'CBB Games'!BB131</f>
        <v/>
      </c>
    </row>
    <row r="132" spans="2:13" hidden="1">
      <c r="B132" s="13" t="str">
        <f>'CBB Games'!AQ132</f>
        <v/>
      </c>
      <c r="C132" s="13" t="str">
        <f>'CBB Games'!AR132</f>
        <v/>
      </c>
      <c r="D132" s="135" t="str">
        <f>'CBB Games'!AS132</f>
        <v/>
      </c>
      <c r="F132" s="137" t="str">
        <f>'CBB Games'!AT132</f>
        <v/>
      </c>
      <c r="G132" s="13" t="str">
        <f>'CBB Games'!AU132</f>
        <v/>
      </c>
      <c r="H132" s="13" t="str">
        <f>'CBB Games'!AV132</f>
        <v/>
      </c>
      <c r="I132" s="13" t="str">
        <f>'CBB Games'!AX132</f>
        <v/>
      </c>
      <c r="J132" s="13" t="str">
        <f>'CBB Games'!AY132</f>
        <v/>
      </c>
      <c r="K132" s="13" t="str">
        <f>'CBB Games'!AZ132</f>
        <v/>
      </c>
      <c r="L132" s="13" t="str">
        <f>'CBB Games'!BA132</f>
        <v/>
      </c>
      <c r="M132" s="13" t="str">
        <f>'CBB Games'!BB132</f>
        <v/>
      </c>
    </row>
    <row r="133" spans="2:13" hidden="1">
      <c r="B133" s="13" t="str">
        <f>'CBB Games'!AQ133</f>
        <v/>
      </c>
      <c r="C133" s="13" t="str">
        <f>'CBB Games'!AR133</f>
        <v/>
      </c>
      <c r="D133" s="135" t="str">
        <f>'CBB Games'!AS133</f>
        <v/>
      </c>
      <c r="F133" s="137" t="str">
        <f>'CBB Games'!AT133</f>
        <v/>
      </c>
      <c r="G133" s="13" t="str">
        <f>'CBB Games'!AU133</f>
        <v/>
      </c>
      <c r="H133" s="13" t="str">
        <f>'CBB Games'!AV133</f>
        <v/>
      </c>
      <c r="I133" s="13" t="str">
        <f>'CBB Games'!AX133</f>
        <v/>
      </c>
      <c r="J133" s="13" t="str">
        <f>'CBB Games'!AY133</f>
        <v/>
      </c>
      <c r="K133" s="13" t="str">
        <f>'CBB Games'!AZ133</f>
        <v/>
      </c>
      <c r="L133" s="13" t="str">
        <f>'CBB Games'!BA133</f>
        <v/>
      </c>
      <c r="M133" s="13" t="str">
        <f>'CBB Games'!BB133</f>
        <v/>
      </c>
    </row>
    <row r="134" spans="2:13" hidden="1">
      <c r="B134" s="13" t="str">
        <f>'CBB Games'!AQ134</f>
        <v/>
      </c>
      <c r="C134" s="13" t="str">
        <f>'CBB Games'!AR134</f>
        <v/>
      </c>
      <c r="D134" s="135" t="str">
        <f>'CBB Games'!AS134</f>
        <v/>
      </c>
      <c r="F134" s="137" t="str">
        <f>'CBB Games'!AT134</f>
        <v/>
      </c>
      <c r="G134" s="13" t="str">
        <f>'CBB Games'!AU134</f>
        <v/>
      </c>
      <c r="H134" s="13" t="str">
        <f>'CBB Games'!AV134</f>
        <v/>
      </c>
      <c r="I134" s="13" t="str">
        <f>'CBB Games'!AX134</f>
        <v/>
      </c>
      <c r="J134" s="13" t="str">
        <f>'CBB Games'!AY134</f>
        <v/>
      </c>
      <c r="K134" s="13" t="str">
        <f>'CBB Games'!AZ134</f>
        <v/>
      </c>
      <c r="L134" s="13" t="str">
        <f>'CBB Games'!BA134</f>
        <v/>
      </c>
      <c r="M134" s="13" t="str">
        <f>'CBB Games'!BB134</f>
        <v/>
      </c>
    </row>
    <row r="135" spans="2:13" hidden="1">
      <c r="B135" s="13" t="str">
        <f>'CBB Games'!AQ135</f>
        <v/>
      </c>
      <c r="C135" s="13" t="str">
        <f>'CBB Games'!AR135</f>
        <v/>
      </c>
      <c r="D135" s="135" t="str">
        <f>'CBB Games'!AS135</f>
        <v/>
      </c>
      <c r="F135" s="137" t="str">
        <f>'CBB Games'!AT135</f>
        <v/>
      </c>
      <c r="G135" s="13" t="str">
        <f>'CBB Games'!AU135</f>
        <v/>
      </c>
      <c r="H135" s="13" t="str">
        <f>'CBB Games'!AV135</f>
        <v/>
      </c>
      <c r="I135" s="13" t="str">
        <f>'CBB Games'!AX135</f>
        <v/>
      </c>
      <c r="J135" s="13" t="str">
        <f>'CBB Games'!AY135</f>
        <v/>
      </c>
      <c r="K135" s="13" t="str">
        <f>'CBB Games'!AZ135</f>
        <v/>
      </c>
      <c r="L135" s="13" t="str">
        <f>'CBB Games'!BA135</f>
        <v/>
      </c>
      <c r="M135" s="13" t="str">
        <f>'CBB Games'!BB135</f>
        <v/>
      </c>
    </row>
    <row r="136" spans="2:13" hidden="1">
      <c r="B136" s="13" t="str">
        <f>'CBB Games'!AQ136</f>
        <v/>
      </c>
      <c r="C136" s="13" t="str">
        <f>'CBB Games'!AR136</f>
        <v/>
      </c>
      <c r="D136" s="135" t="str">
        <f>'CBB Games'!AS136</f>
        <v/>
      </c>
      <c r="F136" s="137" t="str">
        <f>'CBB Games'!AT136</f>
        <v/>
      </c>
      <c r="G136" s="13" t="str">
        <f>'CBB Games'!AU136</f>
        <v/>
      </c>
      <c r="H136" s="13" t="str">
        <f>'CBB Games'!AV136</f>
        <v/>
      </c>
      <c r="I136" s="13" t="str">
        <f>'CBB Games'!AX136</f>
        <v/>
      </c>
      <c r="J136" s="13" t="str">
        <f>'CBB Games'!AY136</f>
        <v/>
      </c>
      <c r="K136" s="13" t="str">
        <f>'CBB Games'!AZ136</f>
        <v/>
      </c>
      <c r="L136" s="13" t="str">
        <f>'CBB Games'!BA136</f>
        <v/>
      </c>
      <c r="M136" s="13" t="str">
        <f>'CBB Games'!BB136</f>
        <v/>
      </c>
    </row>
    <row r="137" spans="2:13" hidden="1">
      <c r="B137" s="13" t="str">
        <f>'CBB Games'!AQ137</f>
        <v/>
      </c>
      <c r="C137" s="13" t="str">
        <f>'CBB Games'!AR137</f>
        <v/>
      </c>
      <c r="D137" s="135" t="str">
        <f>'CBB Games'!AS137</f>
        <v/>
      </c>
      <c r="F137" s="137" t="str">
        <f>'CBB Games'!AT137</f>
        <v/>
      </c>
      <c r="G137" s="13" t="str">
        <f>'CBB Games'!AU137</f>
        <v/>
      </c>
      <c r="H137" s="13" t="str">
        <f>'CBB Games'!AV137</f>
        <v/>
      </c>
      <c r="I137" s="13" t="str">
        <f>'CBB Games'!AX137</f>
        <v/>
      </c>
      <c r="J137" s="13" t="str">
        <f>'CBB Games'!AY137</f>
        <v/>
      </c>
      <c r="K137" s="13" t="str">
        <f>'CBB Games'!AZ137</f>
        <v/>
      </c>
      <c r="L137" s="13" t="str">
        <f>'CBB Games'!BA137</f>
        <v/>
      </c>
      <c r="M137" s="13" t="str">
        <f>'CBB Games'!BB137</f>
        <v/>
      </c>
    </row>
    <row r="138" spans="2:13" hidden="1">
      <c r="B138" s="13" t="str">
        <f>'CBB Games'!AQ138</f>
        <v/>
      </c>
      <c r="C138" s="13" t="str">
        <f>'CBB Games'!AR138</f>
        <v/>
      </c>
      <c r="D138" s="135" t="str">
        <f>'CBB Games'!AS138</f>
        <v/>
      </c>
      <c r="F138" s="137" t="str">
        <f>'CBB Games'!AT138</f>
        <v/>
      </c>
      <c r="G138" s="13" t="str">
        <f>'CBB Games'!AU138</f>
        <v/>
      </c>
      <c r="H138" s="13" t="str">
        <f>'CBB Games'!AV138</f>
        <v/>
      </c>
      <c r="I138" s="13" t="str">
        <f>'CBB Games'!AX138</f>
        <v/>
      </c>
      <c r="J138" s="13" t="str">
        <f>'CBB Games'!AY138</f>
        <v/>
      </c>
      <c r="K138" s="13" t="str">
        <f>'CBB Games'!AZ138</f>
        <v/>
      </c>
      <c r="L138" s="13" t="str">
        <f>'CBB Games'!BA138</f>
        <v/>
      </c>
      <c r="M138" s="13" t="str">
        <f>'CBB Games'!BB138</f>
        <v/>
      </c>
    </row>
    <row r="139" spans="2:13" hidden="1">
      <c r="B139" s="13" t="str">
        <f>'CBB Games'!AQ139</f>
        <v/>
      </c>
      <c r="C139" s="13" t="str">
        <f>'CBB Games'!AR139</f>
        <v/>
      </c>
      <c r="D139" s="135" t="str">
        <f>'CBB Games'!AS139</f>
        <v/>
      </c>
      <c r="F139" s="137" t="str">
        <f>'CBB Games'!AT139</f>
        <v/>
      </c>
      <c r="G139" s="13" t="str">
        <f>'CBB Games'!AU139</f>
        <v/>
      </c>
      <c r="H139" s="13" t="str">
        <f>'CBB Games'!AV139</f>
        <v/>
      </c>
      <c r="I139" s="13" t="str">
        <f>'CBB Games'!AX139</f>
        <v/>
      </c>
      <c r="J139" s="13" t="str">
        <f>'CBB Games'!AY139</f>
        <v/>
      </c>
      <c r="K139" s="13" t="str">
        <f>'CBB Games'!AZ139</f>
        <v/>
      </c>
      <c r="L139" s="13" t="str">
        <f>'CBB Games'!BA139</f>
        <v/>
      </c>
      <c r="M139" s="13" t="str">
        <f>'CBB Games'!BB139</f>
        <v/>
      </c>
    </row>
    <row r="140" spans="2:13" hidden="1">
      <c r="B140" s="13" t="str">
        <f>'CBB Games'!AQ140</f>
        <v/>
      </c>
      <c r="C140" s="13" t="str">
        <f>'CBB Games'!AR140</f>
        <v/>
      </c>
      <c r="D140" s="135" t="str">
        <f>'CBB Games'!AS140</f>
        <v/>
      </c>
      <c r="F140" s="137" t="str">
        <f>'CBB Games'!AT140</f>
        <v/>
      </c>
      <c r="G140" s="13" t="str">
        <f>'CBB Games'!AU140</f>
        <v/>
      </c>
      <c r="H140" s="13" t="str">
        <f>'CBB Games'!AV140</f>
        <v/>
      </c>
      <c r="I140" s="13" t="str">
        <f>'CBB Games'!AX140</f>
        <v/>
      </c>
      <c r="J140" s="13" t="str">
        <f>'CBB Games'!AY140</f>
        <v/>
      </c>
      <c r="K140" s="13" t="str">
        <f>'CBB Games'!AZ140</f>
        <v/>
      </c>
      <c r="L140" s="13" t="str">
        <f>'CBB Games'!BA140</f>
        <v/>
      </c>
      <c r="M140" s="13" t="str">
        <f>'CBB Games'!BB140</f>
        <v/>
      </c>
    </row>
    <row r="141" spans="2:13" hidden="1">
      <c r="B141" s="13" t="str">
        <f>'CBB Games'!AQ141</f>
        <v/>
      </c>
      <c r="C141" s="13" t="str">
        <f>'CBB Games'!AR141</f>
        <v/>
      </c>
      <c r="D141" s="135" t="str">
        <f>'CBB Games'!AS141</f>
        <v/>
      </c>
      <c r="F141" s="137" t="str">
        <f>'CBB Games'!AT141</f>
        <v/>
      </c>
      <c r="G141" s="13" t="str">
        <f>'CBB Games'!AU141</f>
        <v/>
      </c>
      <c r="H141" s="13" t="str">
        <f>'CBB Games'!AV141</f>
        <v/>
      </c>
      <c r="I141" s="13" t="str">
        <f>'CBB Games'!AX141</f>
        <v/>
      </c>
      <c r="J141" s="13" t="str">
        <f>'CBB Games'!AY141</f>
        <v/>
      </c>
      <c r="K141" s="13" t="str">
        <f>'CBB Games'!AZ141</f>
        <v/>
      </c>
      <c r="L141" s="13" t="str">
        <f>'CBB Games'!BA141</f>
        <v/>
      </c>
      <c r="M141" s="13" t="str">
        <f>'CBB Games'!BB141</f>
        <v/>
      </c>
    </row>
    <row r="142" spans="2:13" hidden="1">
      <c r="B142" s="13" t="str">
        <f>'CBB Games'!AQ142</f>
        <v/>
      </c>
      <c r="C142" s="13" t="str">
        <f>'CBB Games'!AR142</f>
        <v/>
      </c>
      <c r="D142" s="135" t="str">
        <f>'CBB Games'!AS142</f>
        <v/>
      </c>
      <c r="F142" s="137" t="str">
        <f>'CBB Games'!AT142</f>
        <v/>
      </c>
      <c r="G142" s="13" t="str">
        <f>'CBB Games'!AU142</f>
        <v/>
      </c>
      <c r="H142" s="13" t="str">
        <f>'CBB Games'!AV142</f>
        <v/>
      </c>
      <c r="I142" s="13" t="str">
        <f>'CBB Games'!AX142</f>
        <v/>
      </c>
      <c r="J142" s="13" t="str">
        <f>'CBB Games'!AY142</f>
        <v/>
      </c>
      <c r="K142" s="13" t="str">
        <f>'CBB Games'!AZ142</f>
        <v/>
      </c>
      <c r="L142" s="13" t="str">
        <f>'CBB Games'!BA142</f>
        <v/>
      </c>
      <c r="M142" s="13" t="str">
        <f>'CBB Games'!BB142</f>
        <v/>
      </c>
    </row>
    <row r="143" spans="2:13" hidden="1">
      <c r="B143" s="13" t="str">
        <f>'CBB Games'!AQ143</f>
        <v/>
      </c>
      <c r="C143" s="13" t="str">
        <f>'CBB Games'!AR143</f>
        <v/>
      </c>
      <c r="D143" s="135" t="str">
        <f>'CBB Games'!AS143</f>
        <v/>
      </c>
      <c r="F143" s="137" t="str">
        <f>'CBB Games'!AT143</f>
        <v/>
      </c>
      <c r="G143" s="13" t="str">
        <f>'CBB Games'!AU143</f>
        <v/>
      </c>
      <c r="H143" s="13" t="str">
        <f>'CBB Games'!AV143</f>
        <v/>
      </c>
      <c r="I143" s="13" t="str">
        <f>'CBB Games'!AX143</f>
        <v/>
      </c>
      <c r="J143" s="13" t="str">
        <f>'CBB Games'!AY143</f>
        <v/>
      </c>
      <c r="K143" s="13" t="str">
        <f>'CBB Games'!AZ143</f>
        <v/>
      </c>
      <c r="L143" s="13" t="str">
        <f>'CBB Games'!BA143</f>
        <v/>
      </c>
      <c r="M143" s="13" t="str">
        <f>'CBB Games'!BB143</f>
        <v/>
      </c>
    </row>
    <row r="144" spans="2:13" hidden="1">
      <c r="B144" s="13" t="str">
        <f>'CBB Games'!AQ144</f>
        <v/>
      </c>
      <c r="C144" s="13" t="str">
        <f>'CBB Games'!AR144</f>
        <v/>
      </c>
      <c r="D144" s="135" t="str">
        <f>'CBB Games'!AS144</f>
        <v/>
      </c>
      <c r="F144" s="137" t="str">
        <f>'CBB Games'!AT144</f>
        <v/>
      </c>
      <c r="G144" s="13" t="str">
        <f>'CBB Games'!AU144</f>
        <v/>
      </c>
      <c r="H144" s="13" t="str">
        <f>'CBB Games'!AV144</f>
        <v/>
      </c>
      <c r="I144" s="13" t="str">
        <f>'CBB Games'!AX144</f>
        <v/>
      </c>
      <c r="J144" s="13" t="str">
        <f>'CBB Games'!AY144</f>
        <v/>
      </c>
      <c r="K144" s="13" t="str">
        <f>'CBB Games'!AZ144</f>
        <v/>
      </c>
      <c r="L144" s="13" t="str">
        <f>'CBB Games'!BA144</f>
        <v/>
      </c>
      <c r="M144" s="13" t="str">
        <f>'CBB Games'!BB144</f>
        <v/>
      </c>
    </row>
    <row r="145" spans="2:13" hidden="1">
      <c r="B145" s="13" t="str">
        <f>'CBB Games'!AQ145</f>
        <v/>
      </c>
      <c r="C145" s="13" t="str">
        <f>'CBB Games'!AR145</f>
        <v/>
      </c>
      <c r="D145" s="135" t="str">
        <f>'CBB Games'!AS145</f>
        <v/>
      </c>
      <c r="F145" s="137" t="str">
        <f>'CBB Games'!AT145</f>
        <v/>
      </c>
      <c r="G145" s="13" t="str">
        <f>'CBB Games'!AU145</f>
        <v/>
      </c>
      <c r="H145" s="13" t="str">
        <f>'CBB Games'!AV145</f>
        <v/>
      </c>
      <c r="I145" s="13" t="str">
        <f>'CBB Games'!AX145</f>
        <v/>
      </c>
      <c r="J145" s="13" t="str">
        <f>'CBB Games'!AY145</f>
        <v/>
      </c>
      <c r="K145" s="13" t="str">
        <f>'CBB Games'!AZ145</f>
        <v/>
      </c>
      <c r="L145" s="13" t="str">
        <f>'CBB Games'!BA145</f>
        <v/>
      </c>
      <c r="M145" s="13" t="str">
        <f>'CBB Games'!BB145</f>
        <v/>
      </c>
    </row>
    <row r="146" spans="2:13" hidden="1">
      <c r="B146" s="13" t="str">
        <f>'CBB Games'!AQ146</f>
        <v/>
      </c>
      <c r="C146" s="13" t="str">
        <f>'CBB Games'!AR146</f>
        <v/>
      </c>
      <c r="D146" s="135" t="str">
        <f>'CBB Games'!AS146</f>
        <v/>
      </c>
      <c r="F146" s="137" t="str">
        <f>'CBB Games'!AT146</f>
        <v/>
      </c>
      <c r="G146" s="13" t="str">
        <f>'CBB Games'!AU146</f>
        <v/>
      </c>
      <c r="H146" s="13" t="str">
        <f>'CBB Games'!AV146</f>
        <v/>
      </c>
      <c r="I146" s="13" t="str">
        <f>'CBB Games'!AX146</f>
        <v/>
      </c>
      <c r="J146" s="13" t="str">
        <f>'CBB Games'!AY146</f>
        <v/>
      </c>
      <c r="K146" s="13" t="str">
        <f>'CBB Games'!AZ146</f>
        <v/>
      </c>
      <c r="L146" s="13" t="str">
        <f>'CBB Games'!BA146</f>
        <v/>
      </c>
      <c r="M146" s="13" t="str">
        <f>'CBB Games'!BB146</f>
        <v/>
      </c>
    </row>
    <row r="147" spans="2:13" hidden="1">
      <c r="B147" s="13" t="str">
        <f>'CBB Games'!AQ147</f>
        <v/>
      </c>
      <c r="C147" s="13" t="str">
        <f>'CBB Games'!AR147</f>
        <v/>
      </c>
      <c r="D147" s="135" t="str">
        <f>'CBB Games'!AS147</f>
        <v/>
      </c>
      <c r="F147" s="137" t="str">
        <f>'CBB Games'!AT147</f>
        <v/>
      </c>
      <c r="G147" s="13" t="str">
        <f>'CBB Games'!AU147</f>
        <v/>
      </c>
      <c r="H147" s="13" t="str">
        <f>'CBB Games'!AV147</f>
        <v/>
      </c>
      <c r="I147" s="13" t="str">
        <f>'CBB Games'!AX147</f>
        <v/>
      </c>
      <c r="J147" s="13" t="str">
        <f>'CBB Games'!AY147</f>
        <v/>
      </c>
      <c r="K147" s="13" t="str">
        <f>'CBB Games'!AZ147</f>
        <v/>
      </c>
      <c r="L147" s="13" t="str">
        <f>'CBB Games'!BA147</f>
        <v/>
      </c>
      <c r="M147" s="13" t="str">
        <f>'CBB Games'!BB147</f>
        <v/>
      </c>
    </row>
    <row r="148" spans="2:13" hidden="1">
      <c r="B148" s="13" t="str">
        <f>'CBB Games'!AQ148</f>
        <v/>
      </c>
      <c r="C148" s="13" t="str">
        <f>'CBB Games'!AR148</f>
        <v/>
      </c>
      <c r="D148" s="135" t="str">
        <f>'CBB Games'!AS148</f>
        <v/>
      </c>
      <c r="F148" s="137" t="str">
        <f>'CBB Games'!AT148</f>
        <v/>
      </c>
      <c r="G148" s="13" t="str">
        <f>'CBB Games'!AU148</f>
        <v/>
      </c>
      <c r="H148" s="13" t="str">
        <f>'CBB Games'!AV148</f>
        <v/>
      </c>
      <c r="I148" s="13" t="str">
        <f>'CBB Games'!AX148</f>
        <v/>
      </c>
      <c r="J148" s="13" t="str">
        <f>'CBB Games'!AY148</f>
        <v/>
      </c>
      <c r="K148" s="13" t="str">
        <f>'CBB Games'!AZ148</f>
        <v/>
      </c>
      <c r="L148" s="13" t="str">
        <f>'CBB Games'!BA148</f>
        <v/>
      </c>
      <c r="M148" s="13" t="str">
        <f>'CBB Games'!BB148</f>
        <v/>
      </c>
    </row>
    <row r="149" spans="2:13" hidden="1">
      <c r="B149" s="13" t="str">
        <f>'CBB Games'!AQ149</f>
        <v/>
      </c>
      <c r="C149" s="13" t="str">
        <f>'CBB Games'!AR149</f>
        <v/>
      </c>
      <c r="D149" s="135" t="str">
        <f>'CBB Games'!AS149</f>
        <v/>
      </c>
      <c r="F149" s="137" t="str">
        <f>'CBB Games'!AT149</f>
        <v/>
      </c>
      <c r="G149" s="13" t="str">
        <f>'CBB Games'!AU149</f>
        <v/>
      </c>
      <c r="H149" s="13" t="str">
        <f>'CBB Games'!AV149</f>
        <v/>
      </c>
      <c r="I149" s="13" t="str">
        <f>'CBB Games'!AX149</f>
        <v/>
      </c>
      <c r="J149" s="13" t="str">
        <f>'CBB Games'!AY149</f>
        <v/>
      </c>
      <c r="K149" s="13" t="str">
        <f>'CBB Games'!AZ149</f>
        <v/>
      </c>
      <c r="L149" s="13" t="str">
        <f>'CBB Games'!BA149</f>
        <v/>
      </c>
      <c r="M149" s="13" t="str">
        <f>'CBB Games'!BB149</f>
        <v/>
      </c>
    </row>
    <row r="150" spans="2:13" hidden="1">
      <c r="B150" s="13" t="str">
        <f>'CBB Games'!AQ150</f>
        <v/>
      </c>
      <c r="C150" s="13" t="str">
        <f>'CBB Games'!AR150</f>
        <v/>
      </c>
      <c r="D150" s="135" t="str">
        <f>'CBB Games'!AS150</f>
        <v/>
      </c>
      <c r="F150" s="137" t="str">
        <f>'CBB Games'!AT150</f>
        <v/>
      </c>
      <c r="G150" s="13" t="str">
        <f>'CBB Games'!AU150</f>
        <v/>
      </c>
      <c r="H150" s="13" t="str">
        <f>'CBB Games'!AV150</f>
        <v/>
      </c>
      <c r="I150" s="13" t="str">
        <f>'CBB Games'!AX150</f>
        <v/>
      </c>
      <c r="J150" s="13" t="str">
        <f>'CBB Games'!AY150</f>
        <v/>
      </c>
      <c r="K150" s="13" t="str">
        <f>'CBB Games'!AZ150</f>
        <v/>
      </c>
      <c r="L150" s="13" t="str">
        <f>'CBB Games'!BA150</f>
        <v/>
      </c>
      <c r="M150" s="13" t="str">
        <f>'CBB Games'!BB150</f>
        <v/>
      </c>
    </row>
    <row r="151" spans="2:13" hidden="1">
      <c r="B151" s="13" t="str">
        <f>'CBB Games'!AQ151</f>
        <v/>
      </c>
      <c r="C151" s="13" t="str">
        <f>'CBB Games'!AR151</f>
        <v/>
      </c>
      <c r="D151" s="135" t="str">
        <f>'CBB Games'!AS151</f>
        <v/>
      </c>
      <c r="F151" s="137" t="str">
        <f>'CBB Games'!AT151</f>
        <v/>
      </c>
      <c r="G151" s="13" t="str">
        <f>'CBB Games'!AU151</f>
        <v/>
      </c>
      <c r="H151" s="13" t="str">
        <f>'CBB Games'!AV151</f>
        <v/>
      </c>
      <c r="I151" s="13" t="str">
        <f>'CBB Games'!AX151</f>
        <v/>
      </c>
      <c r="J151" s="13" t="str">
        <f>'CBB Games'!AY151</f>
        <v/>
      </c>
      <c r="K151" s="13" t="str">
        <f>'CBB Games'!AZ151</f>
        <v/>
      </c>
      <c r="L151" s="13" t="str">
        <f>'CBB Games'!BA151</f>
        <v/>
      </c>
      <c r="M151" s="13" t="str">
        <f>'CBB Games'!BB151</f>
        <v/>
      </c>
    </row>
    <row r="152" spans="2:13" hidden="1">
      <c r="B152" s="13" t="str">
        <f>'CBB Games'!AQ152</f>
        <v/>
      </c>
      <c r="C152" s="13" t="str">
        <f>'CBB Games'!AR152</f>
        <v/>
      </c>
      <c r="D152" s="135" t="str">
        <f>'CBB Games'!AS152</f>
        <v/>
      </c>
      <c r="F152" s="137" t="str">
        <f>'CBB Games'!AT152</f>
        <v/>
      </c>
      <c r="G152" s="13" t="str">
        <f>'CBB Games'!AU152</f>
        <v/>
      </c>
      <c r="H152" s="13" t="str">
        <f>'CBB Games'!AV152</f>
        <v/>
      </c>
      <c r="I152" s="13" t="str">
        <f>'CBB Games'!AX152</f>
        <v/>
      </c>
      <c r="J152" s="13" t="str">
        <f>'CBB Games'!AY152</f>
        <v/>
      </c>
      <c r="K152" s="13" t="str">
        <f>'CBB Games'!AZ152</f>
        <v/>
      </c>
      <c r="L152" s="13" t="str">
        <f>'CBB Games'!BA152</f>
        <v/>
      </c>
      <c r="M152" s="13" t="str">
        <f>'CBB Games'!BB152</f>
        <v/>
      </c>
    </row>
    <row r="153" spans="2:13" hidden="1">
      <c r="B153" s="13" t="str">
        <f>'CBB Games'!AQ153</f>
        <v/>
      </c>
      <c r="C153" s="13" t="str">
        <f>'CBB Games'!AR153</f>
        <v/>
      </c>
      <c r="D153" s="135" t="str">
        <f>'CBB Games'!AS153</f>
        <v/>
      </c>
      <c r="F153" s="137" t="str">
        <f>'CBB Games'!AT153</f>
        <v/>
      </c>
      <c r="G153" s="13" t="str">
        <f>'CBB Games'!AU153</f>
        <v/>
      </c>
      <c r="H153" s="13" t="str">
        <f>'CBB Games'!AV153</f>
        <v/>
      </c>
      <c r="I153" s="13" t="str">
        <f>'CBB Games'!AX153</f>
        <v/>
      </c>
      <c r="J153" s="13" t="str">
        <f>'CBB Games'!AY153</f>
        <v/>
      </c>
      <c r="K153" s="13" t="str">
        <f>'CBB Games'!AZ153</f>
        <v/>
      </c>
      <c r="L153" s="13" t="str">
        <f>'CBB Games'!BA153</f>
        <v/>
      </c>
      <c r="M153" s="13" t="str">
        <f>'CBB Games'!BB153</f>
        <v/>
      </c>
    </row>
    <row r="154" spans="2:13" hidden="1">
      <c r="B154" s="13" t="str">
        <f>'CBB Games'!AQ154</f>
        <v/>
      </c>
      <c r="C154" s="13" t="str">
        <f>'CBB Games'!AR154</f>
        <v/>
      </c>
      <c r="D154" s="135" t="str">
        <f>'CBB Games'!AS154</f>
        <v/>
      </c>
      <c r="F154" s="137" t="str">
        <f>'CBB Games'!AT154</f>
        <v/>
      </c>
      <c r="G154" s="13" t="str">
        <f>'CBB Games'!AU154</f>
        <v/>
      </c>
      <c r="H154" s="13" t="str">
        <f>'CBB Games'!AV154</f>
        <v/>
      </c>
      <c r="I154" s="13" t="str">
        <f>'CBB Games'!AX154</f>
        <v/>
      </c>
      <c r="J154" s="13" t="str">
        <f>'CBB Games'!AY154</f>
        <v/>
      </c>
      <c r="K154" s="13" t="str">
        <f>'CBB Games'!AZ154</f>
        <v/>
      </c>
      <c r="L154" s="13" t="str">
        <f>'CBB Games'!BA154</f>
        <v/>
      </c>
      <c r="M154" s="13" t="str">
        <f>'CBB Games'!BB154</f>
        <v/>
      </c>
    </row>
    <row r="155" spans="2:13" hidden="1">
      <c r="B155" s="13" t="str">
        <f>'CBB Games'!AQ155</f>
        <v/>
      </c>
      <c r="C155" s="13" t="str">
        <f>'CBB Games'!AR155</f>
        <v/>
      </c>
      <c r="D155" s="135" t="str">
        <f>'CBB Games'!AS155</f>
        <v/>
      </c>
      <c r="F155" s="137" t="str">
        <f>'CBB Games'!AT155</f>
        <v/>
      </c>
      <c r="G155" s="13" t="str">
        <f>'CBB Games'!AU155</f>
        <v/>
      </c>
      <c r="H155" s="13" t="str">
        <f>'CBB Games'!AV155</f>
        <v/>
      </c>
      <c r="I155" s="13" t="str">
        <f>'CBB Games'!AX155</f>
        <v/>
      </c>
      <c r="J155" s="13" t="str">
        <f>'CBB Games'!AY155</f>
        <v/>
      </c>
      <c r="K155" s="13" t="str">
        <f>'CBB Games'!AZ155</f>
        <v/>
      </c>
      <c r="L155" s="13" t="str">
        <f>'CBB Games'!BA155</f>
        <v/>
      </c>
      <c r="M155" s="13" t="str">
        <f>'CBB Games'!BB155</f>
        <v/>
      </c>
    </row>
    <row r="156" spans="2:13" hidden="1">
      <c r="B156" s="13" t="str">
        <f>'CBB Games'!AQ156</f>
        <v/>
      </c>
      <c r="C156" s="13" t="str">
        <f>'CBB Games'!AR156</f>
        <v/>
      </c>
      <c r="D156" s="135" t="str">
        <f>'CBB Games'!AS156</f>
        <v/>
      </c>
      <c r="F156" s="137" t="str">
        <f>'CBB Games'!AT156</f>
        <v/>
      </c>
      <c r="G156" s="13" t="str">
        <f>'CBB Games'!AU156</f>
        <v/>
      </c>
      <c r="H156" s="13" t="str">
        <f>'CBB Games'!AV156</f>
        <v/>
      </c>
      <c r="I156" s="13" t="str">
        <f>'CBB Games'!AX156</f>
        <v/>
      </c>
      <c r="J156" s="13" t="str">
        <f>'CBB Games'!AY156</f>
        <v/>
      </c>
      <c r="K156" s="13" t="str">
        <f>'CBB Games'!AZ156</f>
        <v/>
      </c>
      <c r="L156" s="13" t="str">
        <f>'CBB Games'!BA156</f>
        <v/>
      </c>
      <c r="M156" s="13" t="str">
        <f>'CBB Games'!BB156</f>
        <v/>
      </c>
    </row>
    <row r="157" spans="2:13" hidden="1">
      <c r="B157" s="13" t="str">
        <f>'CBB Games'!AQ157</f>
        <v/>
      </c>
      <c r="C157" s="13" t="str">
        <f>'CBB Games'!AR157</f>
        <v/>
      </c>
      <c r="D157" s="135" t="str">
        <f>'CBB Games'!AS157</f>
        <v/>
      </c>
      <c r="F157" s="137" t="str">
        <f>'CBB Games'!AT157</f>
        <v/>
      </c>
      <c r="G157" s="13" t="str">
        <f>'CBB Games'!AU157</f>
        <v/>
      </c>
      <c r="H157" s="13" t="str">
        <f>'CBB Games'!AV157</f>
        <v/>
      </c>
      <c r="I157" s="13" t="str">
        <f>'CBB Games'!AX157</f>
        <v/>
      </c>
      <c r="J157" s="13" t="str">
        <f>'CBB Games'!AY157</f>
        <v/>
      </c>
      <c r="K157" s="13" t="str">
        <f>'CBB Games'!AZ157</f>
        <v/>
      </c>
      <c r="L157" s="13" t="str">
        <f>'CBB Games'!BA157</f>
        <v/>
      </c>
      <c r="M157" s="13" t="str">
        <f>'CBB Games'!BB157</f>
        <v/>
      </c>
    </row>
    <row r="158" spans="2:13" hidden="1">
      <c r="B158" s="13" t="str">
        <f>'CBB Games'!AQ158</f>
        <v/>
      </c>
      <c r="C158" s="13" t="str">
        <f>'CBB Games'!AR158</f>
        <v/>
      </c>
      <c r="D158" s="135" t="str">
        <f>'CBB Games'!AS158</f>
        <v/>
      </c>
      <c r="F158" s="137" t="str">
        <f>'CBB Games'!AT158</f>
        <v/>
      </c>
      <c r="G158" s="13" t="str">
        <f>'CBB Games'!AU158</f>
        <v/>
      </c>
      <c r="H158" s="13" t="str">
        <f>'CBB Games'!AV158</f>
        <v/>
      </c>
      <c r="I158" s="13" t="str">
        <f>'CBB Games'!AX158</f>
        <v/>
      </c>
      <c r="J158" s="13" t="str">
        <f>'CBB Games'!AY158</f>
        <v/>
      </c>
      <c r="K158" s="13" t="str">
        <f>'CBB Games'!AZ158</f>
        <v/>
      </c>
      <c r="L158" s="13" t="str">
        <f>'CBB Games'!BA158</f>
        <v/>
      </c>
      <c r="M158" s="13" t="str">
        <f>'CBB Games'!BB158</f>
        <v/>
      </c>
    </row>
    <row r="159" spans="2:13" hidden="1">
      <c r="B159" s="13" t="str">
        <f>'CBB Games'!AQ159</f>
        <v/>
      </c>
      <c r="C159" s="13" t="str">
        <f>'CBB Games'!AR159</f>
        <v/>
      </c>
      <c r="D159" s="135" t="str">
        <f>'CBB Games'!AS159</f>
        <v/>
      </c>
      <c r="F159" s="137" t="str">
        <f>'CBB Games'!AT159</f>
        <v/>
      </c>
      <c r="G159" s="13" t="str">
        <f>'CBB Games'!AU159</f>
        <v/>
      </c>
      <c r="H159" s="13" t="str">
        <f>'CBB Games'!AV159</f>
        <v/>
      </c>
      <c r="I159" s="13" t="str">
        <f>'CBB Games'!AX159</f>
        <v/>
      </c>
      <c r="J159" s="13" t="str">
        <f>'CBB Games'!AY159</f>
        <v/>
      </c>
      <c r="K159" s="13" t="str">
        <f>'CBB Games'!AZ159</f>
        <v/>
      </c>
      <c r="L159" s="13" t="str">
        <f>'CBB Games'!BA159</f>
        <v/>
      </c>
      <c r="M159" s="13" t="str">
        <f>'CBB Games'!BB159</f>
        <v/>
      </c>
    </row>
    <row r="160" spans="2:13" hidden="1">
      <c r="B160" s="13" t="str">
        <f>'CBB Games'!AQ160</f>
        <v/>
      </c>
      <c r="C160" s="13" t="str">
        <f>'CBB Games'!AR160</f>
        <v/>
      </c>
      <c r="D160" s="135" t="str">
        <f>'CBB Games'!AS160</f>
        <v/>
      </c>
      <c r="F160" s="137" t="str">
        <f>'CBB Games'!AT160</f>
        <v/>
      </c>
      <c r="G160" s="13" t="str">
        <f>'CBB Games'!AU160</f>
        <v/>
      </c>
      <c r="H160" s="13" t="str">
        <f>'CBB Games'!AV160</f>
        <v/>
      </c>
      <c r="I160" s="13" t="str">
        <f>'CBB Games'!AX160</f>
        <v/>
      </c>
      <c r="J160" s="13" t="str">
        <f>'CBB Games'!AY160</f>
        <v/>
      </c>
      <c r="K160" s="13" t="str">
        <f>'CBB Games'!AZ160</f>
        <v/>
      </c>
      <c r="L160" s="13" t="str">
        <f>'CBB Games'!BA160</f>
        <v/>
      </c>
      <c r="M160" s="13" t="str">
        <f>'CBB Games'!BB160</f>
        <v/>
      </c>
    </row>
    <row r="161" spans="2:13" hidden="1">
      <c r="B161" s="13" t="str">
        <f>'CBB Games'!AQ161</f>
        <v/>
      </c>
      <c r="C161" s="13" t="str">
        <f>'CBB Games'!AR161</f>
        <v/>
      </c>
      <c r="D161" s="135" t="str">
        <f>'CBB Games'!AS161</f>
        <v/>
      </c>
      <c r="F161" s="137" t="str">
        <f>'CBB Games'!AT161</f>
        <v/>
      </c>
      <c r="G161" s="13" t="str">
        <f>'CBB Games'!AU161</f>
        <v/>
      </c>
      <c r="H161" s="13" t="str">
        <f>'CBB Games'!AV161</f>
        <v/>
      </c>
      <c r="I161" s="13" t="str">
        <f>'CBB Games'!AX161</f>
        <v/>
      </c>
      <c r="J161" s="13" t="str">
        <f>'CBB Games'!AY161</f>
        <v/>
      </c>
      <c r="K161" s="13" t="str">
        <f>'CBB Games'!AZ161</f>
        <v/>
      </c>
      <c r="L161" s="13" t="str">
        <f>'CBB Games'!BA161</f>
        <v/>
      </c>
      <c r="M161" s="13" t="str">
        <f>'CBB Games'!BB161</f>
        <v/>
      </c>
    </row>
    <row r="162" spans="2:13" hidden="1">
      <c r="B162" s="13" t="str">
        <f>'CBB Games'!AQ162</f>
        <v/>
      </c>
      <c r="C162" s="13" t="str">
        <f>'CBB Games'!AR162</f>
        <v/>
      </c>
      <c r="D162" s="135" t="str">
        <f>'CBB Games'!AS162</f>
        <v/>
      </c>
      <c r="F162" s="137" t="str">
        <f>'CBB Games'!AT162</f>
        <v/>
      </c>
      <c r="G162" s="13" t="str">
        <f>'CBB Games'!AU162</f>
        <v/>
      </c>
      <c r="H162" s="13" t="str">
        <f>'CBB Games'!AV162</f>
        <v/>
      </c>
      <c r="I162" s="13" t="str">
        <f>'CBB Games'!AX162</f>
        <v/>
      </c>
      <c r="J162" s="13" t="str">
        <f>'CBB Games'!AY162</f>
        <v/>
      </c>
      <c r="K162" s="13" t="str">
        <f>'CBB Games'!AZ162</f>
        <v/>
      </c>
      <c r="L162" s="13" t="str">
        <f>'CBB Games'!BA162</f>
        <v/>
      </c>
      <c r="M162" s="13" t="str">
        <f>'CBB Games'!BB162</f>
        <v/>
      </c>
    </row>
    <row r="163" spans="2:13" hidden="1">
      <c r="B163" s="13" t="str">
        <f>'CBB Games'!AQ163</f>
        <v/>
      </c>
      <c r="C163" s="13" t="str">
        <f>'CBB Games'!AR163</f>
        <v/>
      </c>
      <c r="D163" s="135" t="str">
        <f>'CBB Games'!AS163</f>
        <v/>
      </c>
      <c r="F163" s="137" t="str">
        <f>'CBB Games'!AT163</f>
        <v/>
      </c>
      <c r="G163" s="13" t="str">
        <f>'CBB Games'!AU163</f>
        <v/>
      </c>
      <c r="H163" s="13" t="str">
        <f>'CBB Games'!AV163</f>
        <v/>
      </c>
      <c r="I163" s="13" t="str">
        <f>'CBB Games'!AX163</f>
        <v/>
      </c>
      <c r="J163" s="13" t="str">
        <f>'CBB Games'!AY163</f>
        <v/>
      </c>
      <c r="K163" s="13" t="str">
        <f>'CBB Games'!AZ163</f>
        <v/>
      </c>
      <c r="L163" s="13" t="str">
        <f>'CBB Games'!BA163</f>
        <v/>
      </c>
      <c r="M163" s="13" t="str">
        <f>'CBB Games'!BB163</f>
        <v/>
      </c>
    </row>
    <row r="164" spans="2:13" hidden="1">
      <c r="B164" s="13" t="str">
        <f>'CBB Games'!AQ164</f>
        <v/>
      </c>
      <c r="C164" s="13" t="str">
        <f>'CBB Games'!AR164</f>
        <v/>
      </c>
      <c r="D164" s="135" t="str">
        <f>'CBB Games'!AS164</f>
        <v/>
      </c>
      <c r="F164" s="137" t="str">
        <f>'CBB Games'!AT164</f>
        <v/>
      </c>
      <c r="G164" s="13" t="str">
        <f>'CBB Games'!AU164</f>
        <v/>
      </c>
      <c r="H164" s="13" t="str">
        <f>'CBB Games'!AV164</f>
        <v/>
      </c>
      <c r="I164" s="13" t="str">
        <f>'CBB Games'!AX164</f>
        <v/>
      </c>
      <c r="J164" s="13" t="str">
        <f>'CBB Games'!AY164</f>
        <v/>
      </c>
      <c r="K164" s="13" t="str">
        <f>'CBB Games'!AZ164</f>
        <v/>
      </c>
      <c r="L164" s="13" t="str">
        <f>'CBB Games'!BA164</f>
        <v/>
      </c>
      <c r="M164" s="13" t="str">
        <f>'CBB Games'!BB164</f>
        <v/>
      </c>
    </row>
    <row r="165" spans="2:13" hidden="1">
      <c r="B165" s="13" t="str">
        <f>'CBB Games'!AQ165</f>
        <v/>
      </c>
      <c r="C165" s="13" t="str">
        <f>'CBB Games'!AR165</f>
        <v/>
      </c>
      <c r="D165" s="135" t="str">
        <f>'CBB Games'!AS165</f>
        <v/>
      </c>
      <c r="F165" s="137" t="str">
        <f>'CBB Games'!AT165</f>
        <v/>
      </c>
      <c r="G165" s="13" t="str">
        <f>'CBB Games'!AU165</f>
        <v/>
      </c>
      <c r="H165" s="13" t="str">
        <f>'CBB Games'!AV165</f>
        <v/>
      </c>
      <c r="I165" s="13" t="str">
        <f>'CBB Games'!AX165</f>
        <v/>
      </c>
      <c r="J165" s="13" t="str">
        <f>'CBB Games'!AY165</f>
        <v/>
      </c>
      <c r="K165" s="13" t="str">
        <f>'CBB Games'!AZ165</f>
        <v/>
      </c>
      <c r="L165" s="13" t="str">
        <f>'CBB Games'!BA165</f>
        <v/>
      </c>
      <c r="M165" s="13" t="str">
        <f>'CBB Games'!BB165</f>
        <v/>
      </c>
    </row>
    <row r="166" spans="2:13" hidden="1">
      <c r="B166" s="13" t="str">
        <f>'CBB Games'!AQ166</f>
        <v/>
      </c>
      <c r="C166" s="13" t="str">
        <f>'CBB Games'!AR166</f>
        <v/>
      </c>
      <c r="D166" s="135" t="str">
        <f>'CBB Games'!AS166</f>
        <v/>
      </c>
      <c r="F166" s="137" t="str">
        <f>'CBB Games'!AT166</f>
        <v/>
      </c>
      <c r="G166" s="13" t="str">
        <f>'CBB Games'!AU166</f>
        <v/>
      </c>
      <c r="H166" s="13" t="str">
        <f>'CBB Games'!AV166</f>
        <v/>
      </c>
      <c r="I166" s="13" t="str">
        <f>'CBB Games'!AX166</f>
        <v/>
      </c>
      <c r="J166" s="13" t="str">
        <f>'CBB Games'!AY166</f>
        <v/>
      </c>
      <c r="K166" s="13" t="str">
        <f>'CBB Games'!AZ166</f>
        <v/>
      </c>
      <c r="L166" s="13" t="str">
        <f>'CBB Games'!BA166</f>
        <v/>
      </c>
      <c r="M166" s="13" t="str">
        <f>'CBB Games'!BB166</f>
        <v/>
      </c>
    </row>
    <row r="167" spans="2:13" hidden="1">
      <c r="B167" s="13" t="str">
        <f>'CBB Games'!AQ167</f>
        <v/>
      </c>
      <c r="C167" s="13" t="str">
        <f>'CBB Games'!AR167</f>
        <v/>
      </c>
      <c r="D167" s="135" t="str">
        <f>'CBB Games'!AS167</f>
        <v/>
      </c>
      <c r="F167" s="137" t="str">
        <f>'CBB Games'!AT167</f>
        <v/>
      </c>
      <c r="G167" s="13" t="str">
        <f>'CBB Games'!AU167</f>
        <v/>
      </c>
      <c r="H167" s="13" t="str">
        <f>'CBB Games'!AV167</f>
        <v/>
      </c>
      <c r="I167" s="13" t="str">
        <f>'CBB Games'!AX167</f>
        <v/>
      </c>
      <c r="J167" s="13" t="str">
        <f>'CBB Games'!AY167</f>
        <v/>
      </c>
      <c r="K167" s="13" t="str">
        <f>'CBB Games'!AZ167</f>
        <v/>
      </c>
      <c r="L167" s="13" t="str">
        <f>'CBB Games'!BA167</f>
        <v/>
      </c>
      <c r="M167" s="13" t="str">
        <f>'CBB Games'!BB167</f>
        <v/>
      </c>
    </row>
    <row r="168" spans="2:13" hidden="1">
      <c r="B168" s="13" t="str">
        <f>'CBB Games'!AQ168</f>
        <v/>
      </c>
      <c r="C168" s="13" t="str">
        <f>'CBB Games'!AR168</f>
        <v/>
      </c>
      <c r="D168" s="135" t="str">
        <f>'CBB Games'!AS168</f>
        <v/>
      </c>
      <c r="F168" s="137" t="str">
        <f>'CBB Games'!AT168</f>
        <v/>
      </c>
      <c r="G168" s="13" t="str">
        <f>'CBB Games'!AU168</f>
        <v/>
      </c>
      <c r="H168" s="13" t="str">
        <f>'CBB Games'!AV168</f>
        <v/>
      </c>
      <c r="I168" s="13" t="str">
        <f>'CBB Games'!AX168</f>
        <v/>
      </c>
      <c r="J168" s="13" t="str">
        <f>'CBB Games'!AY168</f>
        <v/>
      </c>
      <c r="K168" s="13" t="str">
        <f>'CBB Games'!AZ168</f>
        <v/>
      </c>
      <c r="L168" s="13" t="str">
        <f>'CBB Games'!BA168</f>
        <v/>
      </c>
      <c r="M168" s="13" t="str">
        <f>'CBB Games'!BB168</f>
        <v/>
      </c>
    </row>
    <row r="169" spans="2:13" hidden="1">
      <c r="B169" s="13" t="str">
        <f>'CBB Games'!AQ169</f>
        <v/>
      </c>
      <c r="C169" s="13" t="str">
        <f>'CBB Games'!AR169</f>
        <v/>
      </c>
      <c r="D169" s="135" t="str">
        <f>'CBB Games'!AS169</f>
        <v/>
      </c>
      <c r="F169" s="137" t="str">
        <f>'CBB Games'!AT169</f>
        <v/>
      </c>
      <c r="G169" s="13" t="str">
        <f>'CBB Games'!AU169</f>
        <v/>
      </c>
      <c r="H169" s="13" t="str">
        <f>'CBB Games'!AV169</f>
        <v/>
      </c>
      <c r="I169" s="13" t="str">
        <f>'CBB Games'!AX169</f>
        <v/>
      </c>
      <c r="J169" s="13" t="str">
        <f>'CBB Games'!AY169</f>
        <v/>
      </c>
      <c r="K169" s="13" t="str">
        <f>'CBB Games'!AZ169</f>
        <v/>
      </c>
      <c r="L169" s="13" t="str">
        <f>'CBB Games'!BA169</f>
        <v/>
      </c>
      <c r="M169" s="13" t="str">
        <f>'CBB Games'!BB169</f>
        <v/>
      </c>
    </row>
    <row r="170" spans="2:13" hidden="1">
      <c r="B170" s="13" t="str">
        <f>'CBB Games'!AQ170</f>
        <v/>
      </c>
      <c r="C170" s="13" t="str">
        <f>'CBB Games'!AR170</f>
        <v/>
      </c>
      <c r="D170" s="135" t="str">
        <f>'CBB Games'!AS170</f>
        <v/>
      </c>
      <c r="F170" s="137" t="str">
        <f>'CBB Games'!AT170</f>
        <v/>
      </c>
      <c r="G170" s="13" t="str">
        <f>'CBB Games'!AU170</f>
        <v/>
      </c>
      <c r="H170" s="13" t="str">
        <f>'CBB Games'!AV170</f>
        <v/>
      </c>
      <c r="I170" s="13" t="str">
        <f>'CBB Games'!AX170</f>
        <v/>
      </c>
      <c r="J170" s="13" t="str">
        <f>'CBB Games'!AY170</f>
        <v/>
      </c>
      <c r="K170" s="13" t="str">
        <f>'CBB Games'!AZ170</f>
        <v/>
      </c>
      <c r="L170" s="13" t="str">
        <f>'CBB Games'!BA170</f>
        <v/>
      </c>
      <c r="M170" s="13" t="str">
        <f>'CBB Games'!BB170</f>
        <v/>
      </c>
    </row>
    <row r="171" spans="2:13" hidden="1">
      <c r="B171" s="13" t="str">
        <f>'CBB Games'!AQ171</f>
        <v/>
      </c>
      <c r="C171" s="13" t="str">
        <f>'CBB Games'!AR171</f>
        <v/>
      </c>
      <c r="D171" s="135" t="str">
        <f>'CBB Games'!AS171</f>
        <v/>
      </c>
      <c r="F171" s="137" t="str">
        <f>'CBB Games'!AT171</f>
        <v/>
      </c>
      <c r="G171" s="13" t="str">
        <f>'CBB Games'!AU171</f>
        <v/>
      </c>
      <c r="H171" s="13" t="str">
        <f>'CBB Games'!AV171</f>
        <v/>
      </c>
      <c r="I171" s="13" t="str">
        <f>'CBB Games'!AX171</f>
        <v/>
      </c>
      <c r="J171" s="13" t="str">
        <f>'CBB Games'!AY171</f>
        <v/>
      </c>
      <c r="K171" s="13" t="str">
        <f>'CBB Games'!AZ171</f>
        <v/>
      </c>
      <c r="L171" s="13" t="str">
        <f>'CBB Games'!BA171</f>
        <v/>
      </c>
      <c r="M171" s="13" t="str">
        <f>'CBB Games'!BB171</f>
        <v/>
      </c>
    </row>
    <row r="172" spans="2:13" hidden="1">
      <c r="B172" s="13" t="str">
        <f>'CBB Games'!AQ172</f>
        <v/>
      </c>
      <c r="C172" s="13" t="str">
        <f>'CBB Games'!AR172</f>
        <v/>
      </c>
      <c r="D172" s="135" t="str">
        <f>'CBB Games'!AS172</f>
        <v/>
      </c>
      <c r="F172" s="137" t="str">
        <f>'CBB Games'!AT172</f>
        <v/>
      </c>
      <c r="G172" s="13" t="str">
        <f>'CBB Games'!AU172</f>
        <v/>
      </c>
      <c r="H172" s="13" t="str">
        <f>'CBB Games'!AV172</f>
        <v/>
      </c>
      <c r="I172" s="13" t="str">
        <f>'CBB Games'!AX172</f>
        <v/>
      </c>
      <c r="J172" s="13" t="str">
        <f>'CBB Games'!AY172</f>
        <v/>
      </c>
      <c r="K172" s="13" t="str">
        <f>'CBB Games'!AZ172</f>
        <v/>
      </c>
      <c r="L172" s="13" t="str">
        <f>'CBB Games'!BA172</f>
        <v/>
      </c>
      <c r="M172" s="13" t="str">
        <f>'CBB Games'!BB172</f>
        <v/>
      </c>
    </row>
    <row r="173" spans="2:13" hidden="1">
      <c r="B173" s="13" t="str">
        <f>'CBB Games'!AQ173</f>
        <v/>
      </c>
      <c r="C173" s="13" t="str">
        <f>'CBB Games'!AR173</f>
        <v/>
      </c>
      <c r="D173" s="135" t="str">
        <f>'CBB Games'!AS173</f>
        <v/>
      </c>
      <c r="F173" s="137" t="str">
        <f>'CBB Games'!AT173</f>
        <v/>
      </c>
      <c r="G173" s="13" t="str">
        <f>'CBB Games'!AU173</f>
        <v/>
      </c>
      <c r="H173" s="13" t="str">
        <f>'CBB Games'!AV173</f>
        <v/>
      </c>
      <c r="I173" s="13" t="str">
        <f>'CBB Games'!AX173</f>
        <v/>
      </c>
      <c r="J173" s="13" t="str">
        <f>'CBB Games'!AY173</f>
        <v/>
      </c>
      <c r="K173" s="13" t="str">
        <f>'CBB Games'!AZ173</f>
        <v/>
      </c>
      <c r="L173" s="13" t="str">
        <f>'CBB Games'!BA173</f>
        <v/>
      </c>
      <c r="M173" s="13" t="str">
        <f>'CBB Games'!BB173</f>
        <v/>
      </c>
    </row>
    <row r="174" spans="2:13" hidden="1">
      <c r="B174" s="13" t="str">
        <f>'CBB Games'!AQ174</f>
        <v/>
      </c>
      <c r="C174" s="13" t="str">
        <f>'CBB Games'!AR174</f>
        <v/>
      </c>
      <c r="D174" s="135" t="str">
        <f>'CBB Games'!AS174</f>
        <v/>
      </c>
      <c r="F174" s="137" t="str">
        <f>'CBB Games'!AT174</f>
        <v/>
      </c>
      <c r="G174" s="13" t="str">
        <f>'CBB Games'!AU174</f>
        <v/>
      </c>
      <c r="H174" s="13" t="str">
        <f>'CBB Games'!AV174</f>
        <v/>
      </c>
      <c r="I174" s="13" t="str">
        <f>'CBB Games'!AX174</f>
        <v/>
      </c>
      <c r="J174" s="13" t="str">
        <f>'CBB Games'!AY174</f>
        <v/>
      </c>
      <c r="K174" s="13" t="str">
        <f>'CBB Games'!AZ174</f>
        <v/>
      </c>
      <c r="L174" s="13" t="str">
        <f>'CBB Games'!BA174</f>
        <v/>
      </c>
      <c r="M174" s="13" t="str">
        <f>'CBB Games'!BB174</f>
        <v/>
      </c>
    </row>
    <row r="175" spans="2:13" hidden="1">
      <c r="B175" s="13" t="str">
        <f>'CBB Games'!AQ175</f>
        <v/>
      </c>
      <c r="C175" s="13" t="str">
        <f>'CBB Games'!AR175</f>
        <v/>
      </c>
      <c r="D175" s="135" t="str">
        <f>'CBB Games'!AS175</f>
        <v/>
      </c>
      <c r="F175" s="137" t="str">
        <f>'CBB Games'!AT175</f>
        <v/>
      </c>
      <c r="G175" s="13" t="str">
        <f>'CBB Games'!AU175</f>
        <v/>
      </c>
      <c r="H175" s="13" t="str">
        <f>'CBB Games'!AV175</f>
        <v/>
      </c>
      <c r="I175" s="13" t="str">
        <f>'CBB Games'!AX175</f>
        <v/>
      </c>
      <c r="J175" s="13" t="str">
        <f>'CBB Games'!AY175</f>
        <v/>
      </c>
      <c r="K175" s="13" t="str">
        <f>'CBB Games'!AZ175</f>
        <v/>
      </c>
      <c r="L175" s="13" t="str">
        <f>'CBB Games'!BA175</f>
        <v/>
      </c>
      <c r="M175" s="13" t="str">
        <f>'CBB Games'!BB175</f>
        <v/>
      </c>
    </row>
    <row r="176" spans="2:13" hidden="1">
      <c r="B176" s="13" t="str">
        <f>'CBB Games'!AQ176</f>
        <v/>
      </c>
      <c r="C176" s="13" t="str">
        <f>'CBB Games'!AR176</f>
        <v/>
      </c>
      <c r="D176" s="135" t="str">
        <f>'CBB Games'!AS176</f>
        <v/>
      </c>
      <c r="F176" s="137" t="str">
        <f>'CBB Games'!AT176</f>
        <v/>
      </c>
      <c r="G176" s="13" t="str">
        <f>'CBB Games'!AU176</f>
        <v/>
      </c>
      <c r="H176" s="13" t="str">
        <f>'CBB Games'!AV176</f>
        <v/>
      </c>
      <c r="I176" s="13" t="str">
        <f>'CBB Games'!AX176</f>
        <v/>
      </c>
      <c r="J176" s="13" t="str">
        <f>'CBB Games'!AY176</f>
        <v/>
      </c>
      <c r="K176" s="13" t="str">
        <f>'CBB Games'!AZ176</f>
        <v/>
      </c>
      <c r="L176" s="13" t="str">
        <f>'CBB Games'!BA176</f>
        <v/>
      </c>
      <c r="M176" s="13" t="str">
        <f>'CBB Games'!BB176</f>
        <v/>
      </c>
    </row>
    <row r="177" spans="2:13" hidden="1">
      <c r="B177" s="13" t="str">
        <f>'CBB Games'!AQ177</f>
        <v/>
      </c>
      <c r="C177" s="13" t="str">
        <f>'CBB Games'!AR177</f>
        <v/>
      </c>
      <c r="D177" s="135" t="str">
        <f>'CBB Games'!AS177</f>
        <v/>
      </c>
      <c r="F177" s="137" t="str">
        <f>'CBB Games'!AT177</f>
        <v/>
      </c>
      <c r="G177" s="13" t="str">
        <f>'CBB Games'!AU177</f>
        <v/>
      </c>
      <c r="H177" s="13" t="str">
        <f>'CBB Games'!AV177</f>
        <v/>
      </c>
      <c r="I177" s="13" t="str">
        <f>'CBB Games'!AX177</f>
        <v/>
      </c>
      <c r="J177" s="13" t="str">
        <f>'CBB Games'!AY177</f>
        <v/>
      </c>
      <c r="K177" s="13" t="str">
        <f>'CBB Games'!AZ177</f>
        <v/>
      </c>
      <c r="L177" s="13" t="str">
        <f>'CBB Games'!BA177</f>
        <v/>
      </c>
      <c r="M177" s="13" t="str">
        <f>'CBB Games'!BB177</f>
        <v/>
      </c>
    </row>
    <row r="178" spans="2:13" hidden="1">
      <c r="B178" s="13" t="str">
        <f>'CBB Games'!AQ178</f>
        <v/>
      </c>
      <c r="C178" s="13" t="str">
        <f>'CBB Games'!AR178</f>
        <v/>
      </c>
      <c r="D178" s="135" t="str">
        <f>'CBB Games'!AS178</f>
        <v/>
      </c>
      <c r="F178" s="137" t="str">
        <f>'CBB Games'!AT178</f>
        <v/>
      </c>
      <c r="G178" s="13" t="str">
        <f>'CBB Games'!AU178</f>
        <v/>
      </c>
      <c r="H178" s="13" t="str">
        <f>'CBB Games'!AV178</f>
        <v/>
      </c>
      <c r="I178" s="13" t="str">
        <f>'CBB Games'!AX178</f>
        <v/>
      </c>
      <c r="J178" s="13" t="str">
        <f>'CBB Games'!AY178</f>
        <v/>
      </c>
      <c r="K178" s="13" t="str">
        <f>'CBB Games'!AZ178</f>
        <v/>
      </c>
      <c r="L178" s="13" t="str">
        <f>'CBB Games'!BA178</f>
        <v/>
      </c>
      <c r="M178" s="13" t="str">
        <f>'CBB Games'!BB178</f>
        <v/>
      </c>
    </row>
    <row r="179" spans="2:13" hidden="1">
      <c r="B179" s="13" t="str">
        <f>'CBB Games'!AQ179</f>
        <v/>
      </c>
      <c r="C179" s="13" t="str">
        <f>'CBB Games'!AR179</f>
        <v/>
      </c>
      <c r="D179" s="135" t="str">
        <f>'CBB Games'!AS179</f>
        <v/>
      </c>
      <c r="F179" s="137" t="str">
        <f>'CBB Games'!AT179</f>
        <v/>
      </c>
      <c r="G179" s="13" t="str">
        <f>'CBB Games'!AU179</f>
        <v/>
      </c>
      <c r="H179" s="13" t="str">
        <f>'CBB Games'!AV179</f>
        <v/>
      </c>
      <c r="I179" s="13" t="str">
        <f>'CBB Games'!AX179</f>
        <v/>
      </c>
      <c r="J179" s="13" t="str">
        <f>'CBB Games'!AY179</f>
        <v/>
      </c>
      <c r="K179" s="13" t="str">
        <f>'CBB Games'!AZ179</f>
        <v/>
      </c>
      <c r="L179" s="13" t="str">
        <f>'CBB Games'!BA179</f>
        <v/>
      </c>
      <c r="M179" s="13" t="str">
        <f>'CBB Games'!BB179</f>
        <v/>
      </c>
    </row>
    <row r="180" spans="2:13" hidden="1">
      <c r="B180" s="13" t="str">
        <f>'CBB Games'!AQ180</f>
        <v/>
      </c>
      <c r="C180" s="13" t="str">
        <f>'CBB Games'!AR180</f>
        <v/>
      </c>
      <c r="D180" s="135" t="str">
        <f>'CBB Games'!AS180</f>
        <v/>
      </c>
      <c r="F180" s="137" t="str">
        <f>'CBB Games'!AT180</f>
        <v/>
      </c>
      <c r="G180" s="13" t="str">
        <f>'CBB Games'!AU180</f>
        <v/>
      </c>
      <c r="H180" s="13" t="str">
        <f>'CBB Games'!AV180</f>
        <v/>
      </c>
      <c r="I180" s="13" t="str">
        <f>'CBB Games'!AX180</f>
        <v/>
      </c>
      <c r="J180" s="13" t="str">
        <f>'CBB Games'!AY180</f>
        <v/>
      </c>
      <c r="K180" s="13" t="str">
        <f>'CBB Games'!AZ180</f>
        <v/>
      </c>
      <c r="L180" s="13" t="str">
        <f>'CBB Games'!BA180</f>
        <v/>
      </c>
      <c r="M180" s="13" t="str">
        <f>'CBB Games'!BB180</f>
        <v/>
      </c>
    </row>
    <row r="181" spans="2:13" hidden="1">
      <c r="B181" s="13" t="str">
        <f>'CBB Games'!AQ181</f>
        <v/>
      </c>
      <c r="C181" s="13" t="str">
        <f>'CBB Games'!AR181</f>
        <v/>
      </c>
      <c r="D181" s="135" t="str">
        <f>'CBB Games'!AS181</f>
        <v/>
      </c>
      <c r="F181" s="137" t="str">
        <f>'CBB Games'!AT181</f>
        <v/>
      </c>
      <c r="G181" s="13" t="str">
        <f>'CBB Games'!AU181</f>
        <v/>
      </c>
      <c r="H181" s="13" t="str">
        <f>'CBB Games'!AV181</f>
        <v/>
      </c>
      <c r="I181" s="13" t="str">
        <f>'CBB Games'!AX181</f>
        <v/>
      </c>
      <c r="J181" s="13" t="str">
        <f>'CBB Games'!AY181</f>
        <v/>
      </c>
      <c r="K181" s="13" t="str">
        <f>'CBB Games'!AZ181</f>
        <v/>
      </c>
      <c r="L181" s="13" t="str">
        <f>'CBB Games'!BA181</f>
        <v/>
      </c>
      <c r="M181" s="13" t="str">
        <f>'CBB Games'!BB181</f>
        <v/>
      </c>
    </row>
    <row r="182" spans="2:13" hidden="1">
      <c r="B182" s="13" t="str">
        <f>'CBB Games'!AQ182</f>
        <v/>
      </c>
      <c r="C182" s="13" t="str">
        <f>'CBB Games'!AR182</f>
        <v/>
      </c>
      <c r="D182" s="135" t="str">
        <f>'CBB Games'!AS182</f>
        <v/>
      </c>
      <c r="F182" s="137" t="str">
        <f>'CBB Games'!AT182</f>
        <v/>
      </c>
      <c r="G182" s="13" t="str">
        <f>'CBB Games'!AU182</f>
        <v/>
      </c>
      <c r="H182" s="13" t="str">
        <f>'CBB Games'!AV182</f>
        <v/>
      </c>
      <c r="I182" s="13" t="str">
        <f>'CBB Games'!AX182</f>
        <v/>
      </c>
      <c r="J182" s="13" t="str">
        <f>'CBB Games'!AY182</f>
        <v/>
      </c>
      <c r="K182" s="13" t="str">
        <f>'CBB Games'!AZ182</f>
        <v/>
      </c>
      <c r="L182" s="13" t="str">
        <f>'CBB Games'!BA182</f>
        <v/>
      </c>
      <c r="M182" s="13" t="str">
        <f>'CBB Games'!BB182</f>
        <v/>
      </c>
    </row>
    <row r="183" spans="2:13" hidden="1">
      <c r="B183" s="13" t="str">
        <f>'CBB Games'!AQ183</f>
        <v/>
      </c>
      <c r="C183" s="13" t="str">
        <f>'CBB Games'!AR183</f>
        <v/>
      </c>
      <c r="D183" s="135" t="str">
        <f>'CBB Games'!AS183</f>
        <v/>
      </c>
      <c r="F183" s="137" t="str">
        <f>'CBB Games'!AT183</f>
        <v/>
      </c>
      <c r="G183" s="13" t="str">
        <f>'CBB Games'!AU183</f>
        <v/>
      </c>
      <c r="H183" s="13" t="str">
        <f>'CBB Games'!AV183</f>
        <v/>
      </c>
      <c r="I183" s="13" t="str">
        <f>'CBB Games'!AX183</f>
        <v/>
      </c>
      <c r="J183" s="13" t="str">
        <f>'CBB Games'!AY183</f>
        <v/>
      </c>
      <c r="K183" s="13" t="str">
        <f>'CBB Games'!AZ183</f>
        <v/>
      </c>
      <c r="L183" s="13" t="str">
        <f>'CBB Games'!BA183</f>
        <v/>
      </c>
      <c r="M183" s="13" t="str">
        <f>'CBB Games'!BB183</f>
        <v/>
      </c>
    </row>
    <row r="184" spans="2:13" hidden="1">
      <c r="B184" s="13" t="str">
        <f>'CBB Games'!AQ184</f>
        <v/>
      </c>
      <c r="C184" s="13" t="str">
        <f>'CBB Games'!AR184</f>
        <v/>
      </c>
      <c r="D184" s="135" t="str">
        <f>'CBB Games'!AS184</f>
        <v/>
      </c>
      <c r="F184" s="137" t="str">
        <f>'CBB Games'!AT184</f>
        <v/>
      </c>
      <c r="G184" s="13" t="str">
        <f>'CBB Games'!AU184</f>
        <v/>
      </c>
      <c r="H184" s="13" t="str">
        <f>'CBB Games'!AV184</f>
        <v/>
      </c>
      <c r="I184" s="13" t="str">
        <f>'CBB Games'!AX184</f>
        <v/>
      </c>
      <c r="J184" s="13" t="str">
        <f>'CBB Games'!AY184</f>
        <v/>
      </c>
      <c r="K184" s="13" t="str">
        <f>'CBB Games'!AZ184</f>
        <v/>
      </c>
      <c r="L184" s="13" t="str">
        <f>'CBB Games'!BA184</f>
        <v/>
      </c>
      <c r="M184" s="13" t="str">
        <f>'CBB Games'!BB184</f>
        <v/>
      </c>
    </row>
    <row r="185" spans="2:13" hidden="1">
      <c r="B185" s="13" t="str">
        <f>'CBB Games'!AQ185</f>
        <v/>
      </c>
      <c r="C185" s="13" t="str">
        <f>'CBB Games'!AR185</f>
        <v/>
      </c>
      <c r="D185" s="135" t="str">
        <f>'CBB Games'!AS185</f>
        <v/>
      </c>
      <c r="F185" s="137" t="str">
        <f>'CBB Games'!AT185</f>
        <v/>
      </c>
      <c r="G185" s="13" t="str">
        <f>'CBB Games'!AU185</f>
        <v/>
      </c>
      <c r="H185" s="13" t="str">
        <f>'CBB Games'!AV185</f>
        <v/>
      </c>
      <c r="I185" s="13" t="str">
        <f>'CBB Games'!AX185</f>
        <v/>
      </c>
      <c r="J185" s="13" t="str">
        <f>'CBB Games'!AY185</f>
        <v/>
      </c>
      <c r="K185" s="13" t="str">
        <f>'CBB Games'!AZ185</f>
        <v/>
      </c>
      <c r="L185" s="13" t="str">
        <f>'CBB Games'!BA185</f>
        <v/>
      </c>
      <c r="M185" s="13" t="str">
        <f>'CBB Games'!BB185</f>
        <v/>
      </c>
    </row>
    <row r="186" spans="2:13" hidden="1">
      <c r="B186" s="13" t="str">
        <f>'CBB Games'!AQ186</f>
        <v/>
      </c>
      <c r="C186" s="13" t="str">
        <f>'CBB Games'!AR186</f>
        <v/>
      </c>
      <c r="D186" s="135" t="str">
        <f>'CBB Games'!AS186</f>
        <v/>
      </c>
      <c r="F186" s="137" t="str">
        <f>'CBB Games'!AT186</f>
        <v/>
      </c>
      <c r="G186" s="13" t="str">
        <f>'CBB Games'!AU186</f>
        <v/>
      </c>
      <c r="H186" s="13" t="str">
        <f>'CBB Games'!AV186</f>
        <v/>
      </c>
      <c r="I186" s="13" t="str">
        <f>'CBB Games'!AX186</f>
        <v/>
      </c>
      <c r="J186" s="13" t="str">
        <f>'CBB Games'!AY186</f>
        <v/>
      </c>
      <c r="K186" s="13" t="str">
        <f>'CBB Games'!AZ186</f>
        <v/>
      </c>
      <c r="L186" s="13" t="str">
        <f>'CBB Games'!BA186</f>
        <v/>
      </c>
      <c r="M186" s="13" t="str">
        <f>'CBB Games'!BB186</f>
        <v/>
      </c>
    </row>
    <row r="187" spans="2:13" hidden="1">
      <c r="B187" s="13" t="str">
        <f>'CBB Games'!AQ187</f>
        <v/>
      </c>
      <c r="C187" s="13" t="str">
        <f>'CBB Games'!AR187</f>
        <v/>
      </c>
      <c r="D187" s="135" t="str">
        <f>'CBB Games'!AS187</f>
        <v/>
      </c>
      <c r="F187" s="137" t="str">
        <f>'CBB Games'!AT187</f>
        <v/>
      </c>
      <c r="G187" s="13" t="str">
        <f>'CBB Games'!AU187</f>
        <v/>
      </c>
      <c r="H187" s="13" t="str">
        <f>'CBB Games'!AV187</f>
        <v/>
      </c>
      <c r="I187" s="13" t="str">
        <f>'CBB Games'!AX187</f>
        <v/>
      </c>
      <c r="J187" s="13" t="str">
        <f>'CBB Games'!AY187</f>
        <v/>
      </c>
      <c r="K187" s="13" t="str">
        <f>'CBB Games'!AZ187</f>
        <v/>
      </c>
      <c r="L187" s="13" t="str">
        <f>'CBB Games'!BA187</f>
        <v/>
      </c>
      <c r="M187" s="13" t="str">
        <f>'CBB Games'!BB187</f>
        <v/>
      </c>
    </row>
    <row r="188" spans="2:13" hidden="1">
      <c r="B188" s="13" t="str">
        <f>'CBB Games'!AQ188</f>
        <v/>
      </c>
      <c r="C188" s="13" t="str">
        <f>'CBB Games'!AR188</f>
        <v/>
      </c>
      <c r="D188" s="135" t="str">
        <f>'CBB Games'!AS188</f>
        <v/>
      </c>
      <c r="F188" s="137" t="str">
        <f>'CBB Games'!AT188</f>
        <v/>
      </c>
      <c r="G188" s="13" t="str">
        <f>'CBB Games'!AU188</f>
        <v/>
      </c>
      <c r="H188" s="13" t="str">
        <f>'CBB Games'!AV188</f>
        <v/>
      </c>
      <c r="I188" s="13" t="str">
        <f>'CBB Games'!AX188</f>
        <v/>
      </c>
      <c r="J188" s="13" t="str">
        <f>'CBB Games'!AY188</f>
        <v/>
      </c>
      <c r="K188" s="13" t="str">
        <f>'CBB Games'!AZ188</f>
        <v/>
      </c>
      <c r="L188" s="13" t="str">
        <f>'CBB Games'!BA188</f>
        <v/>
      </c>
      <c r="M188" s="13" t="str">
        <f>'CBB Games'!BB188</f>
        <v/>
      </c>
    </row>
    <row r="189" spans="2:13" hidden="1">
      <c r="B189" s="13" t="str">
        <f>'CBB Games'!AQ189</f>
        <v/>
      </c>
      <c r="C189" s="13" t="str">
        <f>'CBB Games'!AR189</f>
        <v/>
      </c>
      <c r="D189" s="135" t="str">
        <f>'CBB Games'!AS189</f>
        <v/>
      </c>
      <c r="F189" s="137" t="str">
        <f>'CBB Games'!AT189</f>
        <v/>
      </c>
      <c r="G189" s="13" t="str">
        <f>'CBB Games'!AU189</f>
        <v/>
      </c>
      <c r="H189" s="13" t="str">
        <f>'CBB Games'!AV189</f>
        <v/>
      </c>
      <c r="I189" s="13" t="str">
        <f>'CBB Games'!AX189</f>
        <v/>
      </c>
      <c r="J189" s="13" t="str">
        <f>'CBB Games'!AY189</f>
        <v/>
      </c>
      <c r="K189" s="13" t="str">
        <f>'CBB Games'!AZ189</f>
        <v/>
      </c>
      <c r="L189" s="13" t="str">
        <f>'CBB Games'!BA189</f>
        <v/>
      </c>
      <c r="M189" s="13" t="str">
        <f>'CBB Games'!BB189</f>
        <v/>
      </c>
    </row>
    <row r="190" spans="2:13" hidden="1">
      <c r="B190" s="13" t="str">
        <f>'CBB Games'!AQ190</f>
        <v/>
      </c>
      <c r="C190" s="13" t="str">
        <f>'CBB Games'!AR190</f>
        <v/>
      </c>
      <c r="D190" s="135" t="str">
        <f>'CBB Games'!AS190</f>
        <v/>
      </c>
      <c r="F190" s="137" t="str">
        <f>'CBB Games'!AT190</f>
        <v/>
      </c>
      <c r="G190" s="13" t="str">
        <f>'CBB Games'!AU190</f>
        <v/>
      </c>
      <c r="H190" s="13" t="str">
        <f>'CBB Games'!AV190</f>
        <v/>
      </c>
      <c r="I190" s="13" t="str">
        <f>'CBB Games'!AX190</f>
        <v/>
      </c>
      <c r="J190" s="13" t="str">
        <f>'CBB Games'!AY190</f>
        <v/>
      </c>
      <c r="K190" s="13" t="str">
        <f>'CBB Games'!AZ190</f>
        <v/>
      </c>
      <c r="L190" s="13" t="str">
        <f>'CBB Games'!BA190</f>
        <v/>
      </c>
      <c r="M190" s="13" t="str">
        <f>'CBB Games'!BB190</f>
        <v/>
      </c>
    </row>
    <row r="191" spans="2:13" hidden="1">
      <c r="B191" s="13" t="str">
        <f>'CBB Games'!AQ191</f>
        <v/>
      </c>
      <c r="C191" s="13" t="str">
        <f>'CBB Games'!AR191</f>
        <v/>
      </c>
      <c r="D191" s="135" t="str">
        <f>'CBB Games'!AS191</f>
        <v/>
      </c>
      <c r="F191" s="137" t="str">
        <f>'CBB Games'!AT191</f>
        <v/>
      </c>
      <c r="G191" s="13" t="str">
        <f>'CBB Games'!AU191</f>
        <v/>
      </c>
      <c r="H191" s="13" t="str">
        <f>'CBB Games'!AV191</f>
        <v/>
      </c>
      <c r="I191" s="13" t="str">
        <f>'CBB Games'!AX191</f>
        <v/>
      </c>
      <c r="J191" s="13" t="str">
        <f>'CBB Games'!AY191</f>
        <v/>
      </c>
      <c r="K191" s="13" t="str">
        <f>'CBB Games'!AZ191</f>
        <v/>
      </c>
      <c r="L191" s="13" t="str">
        <f>'CBB Games'!BA191</f>
        <v/>
      </c>
      <c r="M191" s="13" t="str">
        <f>'CBB Games'!BB191</f>
        <v/>
      </c>
    </row>
    <row r="192" spans="2:13" hidden="1">
      <c r="B192" s="13" t="str">
        <f>'CBB Games'!AQ192</f>
        <v/>
      </c>
      <c r="C192" s="13" t="str">
        <f>'CBB Games'!AR192</f>
        <v/>
      </c>
      <c r="D192" s="135" t="str">
        <f>'CBB Games'!AS192</f>
        <v/>
      </c>
      <c r="F192" s="137" t="str">
        <f>'CBB Games'!AT192</f>
        <v/>
      </c>
      <c r="G192" s="13" t="str">
        <f>'CBB Games'!AU192</f>
        <v/>
      </c>
      <c r="H192" s="13" t="str">
        <f>'CBB Games'!AV192</f>
        <v/>
      </c>
      <c r="I192" s="13" t="str">
        <f>'CBB Games'!AX192</f>
        <v/>
      </c>
      <c r="J192" s="13" t="str">
        <f>'CBB Games'!AY192</f>
        <v/>
      </c>
      <c r="K192" s="13" t="str">
        <f>'CBB Games'!AZ192</f>
        <v/>
      </c>
      <c r="L192" s="13" t="str">
        <f>'CBB Games'!BA192</f>
        <v/>
      </c>
      <c r="M192" s="13" t="str">
        <f>'CBB Games'!BB192</f>
        <v/>
      </c>
    </row>
    <row r="193" spans="2:13" hidden="1">
      <c r="B193" s="13" t="str">
        <f>'CBB Games'!AQ193</f>
        <v/>
      </c>
      <c r="C193" s="13" t="str">
        <f>'CBB Games'!AR193</f>
        <v/>
      </c>
      <c r="D193" s="135" t="str">
        <f>'CBB Games'!AS193</f>
        <v/>
      </c>
      <c r="F193" s="137" t="str">
        <f>'CBB Games'!AT193</f>
        <v/>
      </c>
      <c r="G193" s="13" t="str">
        <f>'CBB Games'!AU193</f>
        <v/>
      </c>
      <c r="H193" s="13" t="str">
        <f>'CBB Games'!AV193</f>
        <v/>
      </c>
      <c r="I193" s="13" t="str">
        <f>'CBB Games'!AX193</f>
        <v/>
      </c>
      <c r="J193" s="13" t="str">
        <f>'CBB Games'!AY193</f>
        <v/>
      </c>
      <c r="K193" s="13" t="str">
        <f>'CBB Games'!AZ193</f>
        <v/>
      </c>
      <c r="L193" s="13" t="str">
        <f>'CBB Games'!BA193</f>
        <v/>
      </c>
      <c r="M193" s="13" t="str">
        <f>'CBB Games'!BB193</f>
        <v/>
      </c>
    </row>
    <row r="194" spans="2:13" hidden="1">
      <c r="B194" s="13" t="str">
        <f>'CBB Games'!AQ194</f>
        <v/>
      </c>
      <c r="C194" s="13" t="str">
        <f>'CBB Games'!AR194</f>
        <v/>
      </c>
      <c r="D194" s="135" t="str">
        <f>'CBB Games'!AS194</f>
        <v/>
      </c>
      <c r="F194" s="137" t="str">
        <f>'CBB Games'!AT194</f>
        <v/>
      </c>
      <c r="G194" s="13" t="str">
        <f>'CBB Games'!AU194</f>
        <v/>
      </c>
      <c r="H194" s="13" t="str">
        <f>'CBB Games'!AV194</f>
        <v/>
      </c>
      <c r="I194" s="13" t="str">
        <f>'CBB Games'!AX194</f>
        <v/>
      </c>
      <c r="J194" s="13" t="str">
        <f>'CBB Games'!AY194</f>
        <v/>
      </c>
      <c r="K194" s="13" t="str">
        <f>'CBB Games'!AZ194</f>
        <v/>
      </c>
      <c r="L194" s="13" t="str">
        <f>'CBB Games'!BA194</f>
        <v/>
      </c>
      <c r="M194" s="13" t="str">
        <f>'CBB Games'!BB194</f>
        <v/>
      </c>
    </row>
    <row r="195" spans="2:13" hidden="1">
      <c r="B195" s="13" t="str">
        <f>'CBB Games'!AQ195</f>
        <v/>
      </c>
      <c r="C195" s="13" t="str">
        <f>'CBB Games'!AR195</f>
        <v/>
      </c>
      <c r="D195" s="135" t="str">
        <f>'CBB Games'!AS195</f>
        <v/>
      </c>
      <c r="F195" s="137" t="str">
        <f>'CBB Games'!AT195</f>
        <v/>
      </c>
      <c r="G195" s="13" t="str">
        <f>'CBB Games'!AU195</f>
        <v/>
      </c>
      <c r="H195" s="13" t="str">
        <f>'CBB Games'!AV195</f>
        <v/>
      </c>
      <c r="I195" s="13" t="str">
        <f>'CBB Games'!AX195</f>
        <v/>
      </c>
      <c r="J195" s="13" t="str">
        <f>'CBB Games'!AY195</f>
        <v/>
      </c>
      <c r="K195" s="13" t="str">
        <f>'CBB Games'!AZ195</f>
        <v/>
      </c>
      <c r="L195" s="13" t="str">
        <f>'CBB Games'!BA195</f>
        <v/>
      </c>
      <c r="M195" s="13" t="str">
        <f>'CBB Games'!BB195</f>
        <v/>
      </c>
    </row>
    <row r="196" spans="2:13" hidden="1">
      <c r="B196" s="13" t="str">
        <f>'CBB Games'!AQ196</f>
        <v/>
      </c>
      <c r="C196" s="13" t="str">
        <f>'CBB Games'!AR196</f>
        <v/>
      </c>
      <c r="D196" s="135" t="str">
        <f>'CBB Games'!AS196</f>
        <v/>
      </c>
      <c r="F196" s="137" t="str">
        <f>'CBB Games'!AT196</f>
        <v/>
      </c>
      <c r="G196" s="13" t="str">
        <f>'CBB Games'!AU196</f>
        <v/>
      </c>
      <c r="H196" s="13" t="str">
        <f>'CBB Games'!AV196</f>
        <v/>
      </c>
      <c r="I196" s="13" t="str">
        <f>'CBB Games'!AX196</f>
        <v/>
      </c>
      <c r="J196" s="13" t="str">
        <f>'CBB Games'!AY196</f>
        <v/>
      </c>
      <c r="K196" s="13" t="str">
        <f>'CBB Games'!AZ196</f>
        <v/>
      </c>
      <c r="L196" s="13" t="str">
        <f>'CBB Games'!BA196</f>
        <v/>
      </c>
      <c r="M196" s="13" t="str">
        <f>'CBB Games'!BB196</f>
        <v/>
      </c>
    </row>
    <row r="197" spans="2:13" hidden="1">
      <c r="B197" s="13" t="str">
        <f>'CBB Games'!AQ197</f>
        <v/>
      </c>
      <c r="C197" s="13" t="str">
        <f>'CBB Games'!AR197</f>
        <v/>
      </c>
      <c r="D197" s="135" t="str">
        <f>'CBB Games'!AS197</f>
        <v/>
      </c>
      <c r="F197" s="137" t="str">
        <f>'CBB Games'!AT197</f>
        <v/>
      </c>
      <c r="G197" s="13" t="str">
        <f>'CBB Games'!AU197</f>
        <v/>
      </c>
      <c r="H197" s="13" t="str">
        <f>'CBB Games'!AV197</f>
        <v/>
      </c>
      <c r="I197" s="13" t="str">
        <f>'CBB Games'!AX197</f>
        <v/>
      </c>
      <c r="J197" s="13" t="str">
        <f>'CBB Games'!AY197</f>
        <v/>
      </c>
      <c r="K197" s="13" t="str">
        <f>'CBB Games'!AZ197</f>
        <v/>
      </c>
      <c r="L197" s="13" t="str">
        <f>'CBB Games'!BA197</f>
        <v/>
      </c>
      <c r="M197" s="13" t="str">
        <f>'CBB Games'!BB197</f>
        <v/>
      </c>
    </row>
    <row r="198" spans="2:13" hidden="1">
      <c r="B198" s="13" t="str">
        <f>'CBB Games'!AQ198</f>
        <v/>
      </c>
      <c r="C198" s="13" t="str">
        <f>'CBB Games'!AR198</f>
        <v/>
      </c>
      <c r="D198" s="135" t="str">
        <f>'CBB Games'!AS198</f>
        <v/>
      </c>
      <c r="F198" s="137" t="str">
        <f>'CBB Games'!AT198</f>
        <v/>
      </c>
      <c r="G198" s="13" t="str">
        <f>'CBB Games'!AU198</f>
        <v/>
      </c>
      <c r="H198" s="13" t="str">
        <f>'CBB Games'!AV198</f>
        <v/>
      </c>
      <c r="I198" s="13" t="str">
        <f>'CBB Games'!AX198</f>
        <v/>
      </c>
      <c r="J198" s="13" t="str">
        <f>'CBB Games'!AY198</f>
        <v/>
      </c>
      <c r="K198" s="13" t="str">
        <f>'CBB Games'!AZ198</f>
        <v/>
      </c>
      <c r="L198" s="13" t="str">
        <f>'CBB Games'!BA198</f>
        <v/>
      </c>
      <c r="M198" s="13" t="str">
        <f>'CBB Games'!BB198</f>
        <v/>
      </c>
    </row>
    <row r="199" spans="2:13" hidden="1">
      <c r="B199" s="13" t="str">
        <f>'CBB Games'!AQ199</f>
        <v/>
      </c>
      <c r="C199" s="13" t="str">
        <f>'CBB Games'!AR199</f>
        <v/>
      </c>
      <c r="D199" s="135" t="str">
        <f>'CBB Games'!AS199</f>
        <v/>
      </c>
      <c r="F199" s="137" t="str">
        <f>'CBB Games'!AT199</f>
        <v/>
      </c>
      <c r="G199" s="13" t="str">
        <f>'CBB Games'!AU199</f>
        <v/>
      </c>
      <c r="H199" s="13" t="str">
        <f>'CBB Games'!AV199</f>
        <v/>
      </c>
      <c r="I199" s="13" t="str">
        <f>'CBB Games'!AX199</f>
        <v/>
      </c>
      <c r="J199" s="13" t="str">
        <f>'CBB Games'!AY199</f>
        <v/>
      </c>
      <c r="K199" s="13" t="str">
        <f>'CBB Games'!AZ199</f>
        <v/>
      </c>
      <c r="L199" s="13" t="str">
        <f>'CBB Games'!BA199</f>
        <v/>
      </c>
      <c r="M199" s="13" t="str">
        <f>'CBB Games'!BB199</f>
        <v/>
      </c>
    </row>
    <row r="200" spans="2:13" hidden="1">
      <c r="B200" s="13" t="str">
        <f>'CBB Games'!AQ200</f>
        <v/>
      </c>
      <c r="C200" s="13" t="str">
        <f>'CBB Games'!AR200</f>
        <v/>
      </c>
      <c r="D200" s="135" t="str">
        <f>'CBB Games'!AS200</f>
        <v/>
      </c>
      <c r="F200" s="137" t="str">
        <f>'CBB Games'!AT200</f>
        <v/>
      </c>
      <c r="G200" s="13" t="str">
        <f>'CBB Games'!AU200</f>
        <v/>
      </c>
      <c r="H200" s="13" t="str">
        <f>'CBB Games'!AV200</f>
        <v/>
      </c>
      <c r="I200" s="13" t="str">
        <f>'CBB Games'!AX200</f>
        <v/>
      </c>
      <c r="J200" s="13" t="str">
        <f>'CBB Games'!AY200</f>
        <v/>
      </c>
      <c r="K200" s="13" t="str">
        <f>'CBB Games'!AZ200</f>
        <v/>
      </c>
      <c r="L200" s="13" t="str">
        <f>'CBB Games'!BA200</f>
        <v/>
      </c>
      <c r="M200" s="13" t="str">
        <f>'CBB Games'!BB200</f>
        <v/>
      </c>
    </row>
  </sheetData>
  <phoneticPr fontId="16" type="noConversion"/>
  <conditionalFormatting sqref="K4:M200">
    <cfRule type="containsText" dxfId="3" priority="1" operator="containsText" text="IL">
      <formula>NOT(ISERROR(SEARCH("IL",K4)))</formula>
    </cfRule>
  </conditionalFormatting>
  <conditionalFormatting sqref="B4:J200">
    <cfRule type="containsText" dxfId="2" priority="2" operator="containsText" text="DO NOT MAP">
      <formula>NOT(ISERROR(SEARCH("DO NOT MAP",B4)))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9C5B-69E8-4883-85E0-E021A931EA01}">
  <dimension ref="B2:M200"/>
  <sheetViews>
    <sheetView workbookViewId="0">
      <selection activeCell="J24" sqref="J24"/>
    </sheetView>
  </sheetViews>
  <sheetFormatPr defaultRowHeight="15"/>
  <cols>
    <col min="2" max="3" width="10" style="13" customWidth="1"/>
    <col min="4" max="4" width="10" style="135" customWidth="1"/>
    <col min="5" max="5" width="5.85546875" style="135" customWidth="1"/>
    <col min="6" max="6" width="27.85546875" style="137" bestFit="1" customWidth="1"/>
    <col min="7" max="8" width="11.42578125" style="13" customWidth="1"/>
    <col min="9" max="10" width="14.28515625" style="13" bestFit="1" customWidth="1"/>
    <col min="11" max="13" width="11.42578125" style="13" customWidth="1"/>
  </cols>
  <sheetData>
    <row r="2" spans="2:13">
      <c r="B2" s="166" t="s">
        <v>1382</v>
      </c>
      <c r="C2" s="166" t="s">
        <v>1356</v>
      </c>
      <c r="D2" s="167" t="s">
        <v>1357</v>
      </c>
      <c r="E2" s="167" t="s">
        <v>1363</v>
      </c>
      <c r="F2" s="168" t="s">
        <v>1358</v>
      </c>
      <c r="G2" s="166" t="s">
        <v>1359</v>
      </c>
      <c r="H2" s="166" t="s">
        <v>1360</v>
      </c>
      <c r="I2" s="166" t="s">
        <v>1334</v>
      </c>
      <c r="J2" s="166" t="s">
        <v>1361</v>
      </c>
      <c r="K2" s="166" t="s">
        <v>1353</v>
      </c>
      <c r="L2" s="166" t="s">
        <v>1354</v>
      </c>
      <c r="M2" s="166" t="s">
        <v>1355</v>
      </c>
    </row>
    <row r="3" spans="2:13">
      <c r="B3" s="169" t="str">
        <f>'CBB Games'!BD3</f>
        <v>Y</v>
      </c>
      <c r="C3" s="169">
        <f>'CBB Games'!BE3</f>
        <v>1</v>
      </c>
      <c r="D3" s="169" t="str">
        <f>'CBB Games'!BF3</f>
        <v>Time</v>
      </c>
      <c r="E3" s="170"/>
      <c r="F3" s="171" t="str">
        <f>'CBB Games'!BG3</f>
        <v>Game</v>
      </c>
      <c r="G3" s="169" t="str">
        <f>'CBB Games'!BH3</f>
        <v>College BK</v>
      </c>
      <c r="H3" s="169" t="str">
        <f>'CBB Games'!BI3</f>
        <v>Team Codes</v>
      </c>
      <c r="I3" s="169" t="str">
        <f>'CBB Games'!BK3</f>
        <v>Markets</v>
      </c>
      <c r="J3" s="169" t="str">
        <f>'CBB Games'!BL3</f>
        <v>Do Not MAP</v>
      </c>
      <c r="K3" s="169" t="str">
        <f>'CBB Games'!BM3</f>
        <v>DC Location</v>
      </c>
      <c r="L3" s="169" t="str">
        <f>'CBB Games'!BN3</f>
        <v>DC Team 1</v>
      </c>
      <c r="M3" s="169" t="str">
        <f>'CBB Games'!BO3</f>
        <v>DC Team 2</v>
      </c>
    </row>
    <row r="4" spans="2:13" hidden="1">
      <c r="B4" s="13" t="str">
        <f>'CBB Games'!BD4</f>
        <v/>
      </c>
      <c r="C4" s="13" t="str">
        <f>'CBB Games'!AR4</f>
        <v/>
      </c>
      <c r="D4" s="135" t="str">
        <f>'CBB Games'!AS4</f>
        <v/>
      </c>
      <c r="F4" s="137" t="str">
        <f>'CBB Games'!BG4</f>
        <v/>
      </c>
      <c r="G4" s="13" t="str">
        <f>'CBB Games'!BH4</f>
        <v/>
      </c>
      <c r="H4" s="13" t="str">
        <f>'CBB Games'!BI4</f>
        <v/>
      </c>
      <c r="I4" s="13" t="str">
        <f>'CBB Games'!BK4</f>
        <v/>
      </c>
      <c r="J4" s="13" t="str">
        <f>'CBB Games'!BL4</f>
        <v/>
      </c>
      <c r="K4" s="13" t="str">
        <f>'CBB Games'!BM4</f>
        <v/>
      </c>
      <c r="L4" s="13" t="str">
        <f>'CBB Games'!BN4</f>
        <v/>
      </c>
      <c r="M4" s="13" t="str">
        <f>'CBB Games'!BO4</f>
        <v/>
      </c>
    </row>
    <row r="5" spans="2:13" hidden="1">
      <c r="B5" s="13" t="str">
        <f>'CBB Games'!BD5</f>
        <v/>
      </c>
      <c r="C5" s="13" t="str">
        <f>'CBB Games'!AR5</f>
        <v/>
      </c>
      <c r="D5" s="135" t="str">
        <f>'CBB Games'!AS5</f>
        <v/>
      </c>
      <c r="F5" s="137" t="str">
        <f>'CBB Games'!BG5</f>
        <v/>
      </c>
      <c r="G5" s="13" t="str">
        <f>'CBB Games'!BH5</f>
        <v/>
      </c>
      <c r="H5" s="13" t="str">
        <f>'CBB Games'!BI5</f>
        <v/>
      </c>
      <c r="I5" s="13" t="str">
        <f>'CBB Games'!BK5</f>
        <v/>
      </c>
      <c r="J5" s="13" t="str">
        <f>'CBB Games'!BL5</f>
        <v/>
      </c>
      <c r="K5" s="13" t="str">
        <f>'CBB Games'!BM5</f>
        <v/>
      </c>
      <c r="L5" s="13" t="str">
        <f>'CBB Games'!BN5</f>
        <v/>
      </c>
      <c r="M5" s="13" t="str">
        <f>'CBB Games'!BO5</f>
        <v/>
      </c>
    </row>
    <row r="6" spans="2:13">
      <c r="B6" s="13" t="str">
        <f>'CBB Games'!BD6</f>
        <v>InPlay</v>
      </c>
      <c r="C6" s="13">
        <f>'CBB Games'!AR6</f>
        <v>727</v>
      </c>
      <c r="D6" s="135">
        <f>'CBB Games'!AS6</f>
        <v>0.3125</v>
      </c>
      <c r="F6" s="137" t="str">
        <f>'CBB Games'!BG6</f>
        <v>Temple v Elon</v>
      </c>
      <c r="G6" s="13" t="str">
        <f>'CBB Games'!BH6</f>
        <v>College BK</v>
      </c>
      <c r="H6" s="13" t="str">
        <f>'CBB Games'!BI6</f>
        <v>429 v 113</v>
      </c>
      <c r="I6" s="13" t="str">
        <f>'CBB Games'!BK6</f>
        <v>Primary</v>
      </c>
      <c r="J6" s="13" t="str">
        <f>'CBB Games'!BL6</f>
        <v/>
      </c>
      <c r="K6" s="13" t="str">
        <f>'CBB Games'!BM6</f>
        <v/>
      </c>
      <c r="L6" s="13" t="str">
        <f>'CBB Games'!BN6</f>
        <v/>
      </c>
      <c r="M6" s="13" t="str">
        <f>'CBB Games'!BO6</f>
        <v/>
      </c>
    </row>
    <row r="7" spans="2:13">
      <c r="B7" s="13" t="str">
        <f>'CBB Games'!BD7</f>
        <v>InPlay</v>
      </c>
      <c r="C7" s="13">
        <f>'CBB Games'!AR7</f>
        <v>701</v>
      </c>
      <c r="D7" s="135">
        <f>'CBB Games'!AS7</f>
        <v>0.375</v>
      </c>
      <c r="F7" s="137" t="str">
        <f>'CBB Games'!BG7</f>
        <v>Wisconsin Green Bay v Weber State</v>
      </c>
      <c r="G7" s="13" t="str">
        <f>'CBB Games'!BH7</f>
        <v>College BK</v>
      </c>
      <c r="H7" s="13" t="str">
        <f>'CBB Games'!BI7</f>
        <v>502 v 498</v>
      </c>
      <c r="I7" s="13" t="str">
        <f>'CBB Games'!BK7</f>
        <v>Primary</v>
      </c>
      <c r="J7" s="13" t="str">
        <f>'CBB Games'!BL7</f>
        <v/>
      </c>
      <c r="K7" s="13" t="str">
        <f>'CBB Games'!BM7</f>
        <v/>
      </c>
      <c r="L7" s="13" t="str">
        <f>'CBB Games'!BN7</f>
        <v/>
      </c>
      <c r="M7" s="13" t="str">
        <f>'CBB Games'!BO7</f>
        <v/>
      </c>
    </row>
    <row r="8" spans="2:13" hidden="1">
      <c r="B8" s="13" t="str">
        <f>'CBB Games'!BD8</f>
        <v/>
      </c>
      <c r="C8" s="13" t="str">
        <f>'CBB Games'!AR8</f>
        <v/>
      </c>
      <c r="D8" s="135" t="str">
        <f>'CBB Games'!AS8</f>
        <v/>
      </c>
      <c r="F8" s="137" t="str">
        <f>'CBB Games'!BG8</f>
        <v/>
      </c>
      <c r="G8" s="13" t="str">
        <f>'CBB Games'!BH8</f>
        <v/>
      </c>
      <c r="H8" s="13" t="str">
        <f>'CBB Games'!BI8</f>
        <v/>
      </c>
      <c r="I8" s="13" t="str">
        <f>'CBB Games'!BK8</f>
        <v/>
      </c>
      <c r="J8" s="13" t="str">
        <f>'CBB Games'!BL8</f>
        <v/>
      </c>
      <c r="K8" s="13" t="str">
        <f>'CBB Games'!BM8</f>
        <v/>
      </c>
      <c r="L8" s="13" t="str">
        <f>'CBB Games'!BN8</f>
        <v/>
      </c>
      <c r="M8" s="13" t="str">
        <f>'CBB Games'!BO8</f>
        <v/>
      </c>
    </row>
    <row r="9" spans="2:13" hidden="1">
      <c r="B9" s="13" t="str">
        <f>'CBB Games'!BD9</f>
        <v/>
      </c>
      <c r="C9" s="13" t="str">
        <f>'CBB Games'!AR9</f>
        <v/>
      </c>
      <c r="D9" s="135" t="str">
        <f>'CBB Games'!AS9</f>
        <v/>
      </c>
      <c r="F9" s="137" t="str">
        <f>'CBB Games'!BG9</f>
        <v/>
      </c>
      <c r="G9" s="13" t="str">
        <f>'CBB Games'!BH9</f>
        <v/>
      </c>
      <c r="H9" s="13" t="str">
        <f>'CBB Games'!BI9</f>
        <v/>
      </c>
      <c r="I9" s="13" t="str">
        <f>'CBB Games'!BK9</f>
        <v/>
      </c>
      <c r="J9" s="13" t="str">
        <f>'CBB Games'!BL9</f>
        <v/>
      </c>
      <c r="K9" s="13" t="str">
        <f>'CBB Games'!BM9</f>
        <v/>
      </c>
      <c r="L9" s="13" t="str">
        <f>'CBB Games'!BN9</f>
        <v/>
      </c>
      <c r="M9" s="13" t="str">
        <f>'CBB Games'!BO9</f>
        <v/>
      </c>
    </row>
    <row r="10" spans="2:13">
      <c r="B10" s="13" t="str">
        <f>'CBB Games'!BD10</f>
        <v>InPlay</v>
      </c>
      <c r="C10" s="13">
        <f>'CBB Games'!AR10</f>
        <v>735</v>
      </c>
      <c r="D10" s="135">
        <f>'CBB Games'!AS10</f>
        <v>0.375</v>
      </c>
      <c r="F10" s="137" t="str">
        <f>'CBB Games'!BG10</f>
        <v>Northern Illinois v Boston University</v>
      </c>
      <c r="G10" s="13" t="str">
        <f>'CBB Games'!BH10</f>
        <v>College BK</v>
      </c>
      <c r="H10" s="13" t="str">
        <f>'CBB Games'!BI10</f>
        <v>313 v 32</v>
      </c>
      <c r="I10" s="13" t="str">
        <f>'CBB Games'!BK10</f>
        <v>Primary</v>
      </c>
      <c r="J10" s="13" t="str">
        <f>'CBB Games'!BL10</f>
        <v/>
      </c>
      <c r="K10" s="13" t="str">
        <f>'CBB Games'!BM10</f>
        <v/>
      </c>
      <c r="L10" s="13" t="str">
        <f>'CBB Games'!BN10</f>
        <v/>
      </c>
      <c r="M10" s="13" t="str">
        <f>'CBB Games'!BO10</f>
        <v/>
      </c>
    </row>
    <row r="11" spans="2:13" hidden="1">
      <c r="B11" s="13" t="str">
        <f>'CBB Games'!BD11</f>
        <v/>
      </c>
      <c r="C11" s="13" t="str">
        <f>'CBB Games'!AR11</f>
        <v/>
      </c>
      <c r="D11" s="135" t="str">
        <f>'CBB Games'!AS11</f>
        <v/>
      </c>
      <c r="F11" s="137" t="str">
        <f>'CBB Games'!BG11</f>
        <v/>
      </c>
      <c r="G11" s="13" t="str">
        <f>'CBB Games'!BH11</f>
        <v/>
      </c>
      <c r="H11" s="13" t="str">
        <f>'CBB Games'!BI11</f>
        <v/>
      </c>
      <c r="I11" s="13" t="str">
        <f>'CBB Games'!BK11</f>
        <v/>
      </c>
      <c r="J11" s="13" t="str">
        <f>'CBB Games'!BL11</f>
        <v/>
      </c>
      <c r="K11" s="13" t="str">
        <f>'CBB Games'!BM11</f>
        <v/>
      </c>
      <c r="L11" s="13" t="str">
        <f>'CBB Games'!BN11</f>
        <v/>
      </c>
      <c r="M11" s="13" t="str">
        <f>'CBB Games'!BO11</f>
        <v/>
      </c>
    </row>
    <row r="12" spans="2:13" hidden="1">
      <c r="B12" s="13" t="str">
        <f>'CBB Games'!BD12</f>
        <v/>
      </c>
      <c r="C12" s="13" t="str">
        <f>'CBB Games'!AR12</f>
        <v/>
      </c>
      <c r="D12" s="135" t="str">
        <f>'CBB Games'!AS12</f>
        <v/>
      </c>
      <c r="F12" s="137" t="str">
        <f>'CBB Games'!BG12</f>
        <v/>
      </c>
      <c r="G12" s="13" t="str">
        <f>'CBB Games'!BH12</f>
        <v/>
      </c>
      <c r="H12" s="13" t="str">
        <f>'CBB Games'!BI12</f>
        <v/>
      </c>
      <c r="I12" s="13" t="str">
        <f>'CBB Games'!BK12</f>
        <v/>
      </c>
      <c r="J12" s="13" t="str">
        <f>'CBB Games'!BL12</f>
        <v/>
      </c>
      <c r="K12" s="13" t="str">
        <f>'CBB Games'!BM12</f>
        <v/>
      </c>
      <c r="L12" s="13" t="str">
        <f>'CBB Games'!BN12</f>
        <v/>
      </c>
      <c r="M12" s="13" t="str">
        <f>'CBB Games'!BO12</f>
        <v/>
      </c>
    </row>
    <row r="13" spans="2:13">
      <c r="B13" s="13" t="str">
        <f>'CBB Games'!BD13</f>
        <v>InPlay</v>
      </c>
      <c r="C13" s="13">
        <f>'CBB Games'!AR13</f>
        <v>729</v>
      </c>
      <c r="D13" s="135">
        <f>'CBB Games'!AS13</f>
        <v>0.41666666666666669</v>
      </c>
      <c r="F13" s="137" t="str">
        <f>'CBB Games'!BG13</f>
        <v>Boise State v Ole Miss</v>
      </c>
      <c r="G13" s="13" t="str">
        <f>'CBB Games'!BH13</f>
        <v>College BK</v>
      </c>
      <c r="H13" s="13" t="str">
        <f>'CBB Games'!BI13</f>
        <v>30 v 269</v>
      </c>
      <c r="I13" s="13" t="str">
        <f>'CBB Games'!BK13</f>
        <v>Primary</v>
      </c>
      <c r="J13" s="13" t="str">
        <f>'CBB Games'!BL13</f>
        <v/>
      </c>
      <c r="K13" s="13" t="str">
        <f>'CBB Games'!BM13</f>
        <v/>
      </c>
      <c r="L13" s="13" t="str">
        <f>'CBB Games'!BN13</f>
        <v/>
      </c>
      <c r="M13" s="13" t="str">
        <f>'CBB Games'!BO13</f>
        <v/>
      </c>
    </row>
    <row r="14" spans="2:13">
      <c r="B14" s="13" t="str">
        <f>'CBB Games'!BD14</f>
        <v>InPlay</v>
      </c>
      <c r="C14" s="13">
        <f>'CBB Games'!AR14</f>
        <v>703</v>
      </c>
      <c r="D14" s="135">
        <f>'CBB Games'!AS14</f>
        <v>0.41666666666666669</v>
      </c>
      <c r="F14" s="137" t="str">
        <f>'CBB Games'!BG14</f>
        <v>SIU Edwardsville v St Thomas</v>
      </c>
      <c r="G14" s="13" t="str">
        <f>'CBB Games'!BH14</f>
        <v>College BK</v>
      </c>
      <c r="H14" s="13" t="str">
        <f>'CBB Games'!BI14</f>
        <v>419 v 416</v>
      </c>
      <c r="I14" s="13" t="str">
        <f>'CBB Games'!BK14</f>
        <v>Primary</v>
      </c>
      <c r="J14" s="13" t="str">
        <f>'CBB Games'!BL14</f>
        <v/>
      </c>
      <c r="K14" s="13" t="str">
        <f>'CBB Games'!BM14</f>
        <v/>
      </c>
      <c r="L14" s="13" t="str">
        <f>'CBB Games'!BN14</f>
        <v/>
      </c>
      <c r="M14" s="13" t="str">
        <f>'CBB Games'!BO14</f>
        <v/>
      </c>
    </row>
    <row r="15" spans="2:13">
      <c r="B15" s="13" t="str">
        <f>'CBB Games'!BD15</f>
        <v>InPlay</v>
      </c>
      <c r="C15" s="13">
        <f>'CBB Games'!AR15</f>
        <v>705</v>
      </c>
      <c r="D15" s="135">
        <f>'CBB Games'!AS15</f>
        <v>0.45833333333333331</v>
      </c>
      <c r="F15" s="137" t="str">
        <f>'CBB Games'!BG15</f>
        <v>North Dakota v Tennessee Martin</v>
      </c>
      <c r="G15" s="13" t="str">
        <f>'CBB Games'!BH15</f>
        <v>College BK</v>
      </c>
      <c r="H15" s="13" t="str">
        <f>'CBB Games'!BI15</f>
        <v>325 v 430</v>
      </c>
      <c r="I15" s="13" t="str">
        <f>'CBB Games'!BK15</f>
        <v>Primary</v>
      </c>
      <c r="J15" s="13" t="str">
        <f>'CBB Games'!BL15</f>
        <v/>
      </c>
      <c r="K15" s="13" t="str">
        <f>'CBB Games'!BM15</f>
        <v/>
      </c>
      <c r="L15" s="13" t="str">
        <f>'CBB Games'!BN15</f>
        <v/>
      </c>
      <c r="M15" s="13" t="str">
        <f>'CBB Games'!BO15</f>
        <v/>
      </c>
    </row>
    <row r="16" spans="2:13">
      <c r="B16" s="13" t="str">
        <f>'CBB Games'!BD16</f>
        <v>InPlay</v>
      </c>
      <c r="C16" s="13">
        <f>'CBB Games'!AR16</f>
        <v>707</v>
      </c>
      <c r="D16" s="135">
        <f>'CBB Games'!AS16</f>
        <v>0.47916666666666669</v>
      </c>
      <c r="F16" s="137" t="str">
        <f>'CBB Games'!BG16</f>
        <v>U Mass v Ball State</v>
      </c>
      <c r="G16" s="13" t="str">
        <f>'CBB Games'!BH16</f>
        <v>College BK</v>
      </c>
      <c r="H16" s="13" t="str">
        <f>'CBB Games'!BI16</f>
        <v>256 v 27</v>
      </c>
      <c r="I16" s="13" t="str">
        <f>'CBB Games'!BK16</f>
        <v>Primary</v>
      </c>
      <c r="J16" s="13" t="str">
        <f>'CBB Games'!BL16</f>
        <v/>
      </c>
      <c r="K16" s="13" t="str">
        <f>'CBB Games'!BM16</f>
        <v/>
      </c>
      <c r="L16" s="13" t="str">
        <f>'CBB Games'!BN16</f>
        <v/>
      </c>
      <c r="M16" s="13" t="str">
        <f>'CBB Games'!BO16</f>
        <v/>
      </c>
    </row>
    <row r="17" spans="2:13" hidden="1">
      <c r="B17" s="13" t="str">
        <f>'CBB Games'!BD17</f>
        <v/>
      </c>
      <c r="C17" s="13" t="str">
        <f>'CBB Games'!AR17</f>
        <v/>
      </c>
      <c r="D17" s="135" t="str">
        <f>'CBB Games'!AS17</f>
        <v/>
      </c>
      <c r="F17" s="137" t="str">
        <f>'CBB Games'!BG17</f>
        <v/>
      </c>
      <c r="G17" s="13" t="str">
        <f>'CBB Games'!BH17</f>
        <v/>
      </c>
      <c r="H17" s="13" t="str">
        <f>'CBB Games'!BI17</f>
        <v/>
      </c>
      <c r="I17" s="13" t="str">
        <f>'CBB Games'!BK17</f>
        <v/>
      </c>
      <c r="J17" s="13" t="str">
        <f>'CBB Games'!BL17</f>
        <v/>
      </c>
      <c r="K17" s="13" t="str">
        <f>'CBB Games'!BM17</f>
        <v/>
      </c>
      <c r="L17" s="13" t="str">
        <f>'CBB Games'!BN17</f>
        <v/>
      </c>
      <c r="M17" s="13" t="str">
        <f>'CBB Games'!BO17</f>
        <v/>
      </c>
    </row>
    <row r="18" spans="2:13" hidden="1">
      <c r="B18" s="13" t="str">
        <f>'CBB Games'!BD18</f>
        <v/>
      </c>
      <c r="C18" s="13" t="str">
        <f>'CBB Games'!AR18</f>
        <v/>
      </c>
      <c r="D18" s="135" t="str">
        <f>'CBB Games'!AS18</f>
        <v/>
      </c>
      <c r="F18" s="137" t="str">
        <f>'CBB Games'!BG18</f>
        <v/>
      </c>
      <c r="G18" s="13" t="str">
        <f>'CBB Games'!BH18</f>
        <v/>
      </c>
      <c r="H18" s="13" t="str">
        <f>'CBB Games'!BI18</f>
        <v/>
      </c>
      <c r="I18" s="13" t="str">
        <f>'CBB Games'!BK18</f>
        <v/>
      </c>
      <c r="J18" s="13" t="str">
        <f>'CBB Games'!BL18</f>
        <v/>
      </c>
      <c r="K18" s="13" t="str">
        <f>'CBB Games'!BM18</f>
        <v/>
      </c>
      <c r="L18" s="13" t="str">
        <f>'CBB Games'!BN18</f>
        <v/>
      </c>
      <c r="M18" s="13" t="str">
        <f>'CBB Games'!BO18</f>
        <v/>
      </c>
    </row>
    <row r="19" spans="2:13">
      <c r="B19" s="13" t="str">
        <f>'CBB Games'!BD19</f>
        <v>InPlay</v>
      </c>
      <c r="C19" s="13">
        <f>'CBB Games'!AR19</f>
        <v>745</v>
      </c>
      <c r="D19" s="135">
        <f>'CBB Games'!AS19</f>
        <v>0.5</v>
      </c>
      <c r="F19" s="137" t="str">
        <f>'CBB Games'!BG19</f>
        <v>Oklahoma v Utah State</v>
      </c>
      <c r="G19" s="13" t="str">
        <f>'CBB Games'!BH19</f>
        <v>College BK</v>
      </c>
      <c r="H19" s="13" t="str">
        <f>'CBB Games'!BI19</f>
        <v>330 v 458</v>
      </c>
      <c r="I19" s="13" t="str">
        <f>'CBB Games'!BK19</f>
        <v>Primary</v>
      </c>
      <c r="J19" s="13" t="str">
        <f>'CBB Games'!BL19</f>
        <v/>
      </c>
      <c r="K19" s="13" t="str">
        <f>'CBB Games'!BM19</f>
        <v/>
      </c>
      <c r="L19" s="13" t="str">
        <f>'CBB Games'!BN19</f>
        <v/>
      </c>
      <c r="M19" s="13" t="str">
        <f>'CBB Games'!BO19</f>
        <v/>
      </c>
    </row>
    <row r="20" spans="2:13" hidden="1">
      <c r="B20" s="13" t="str">
        <f>'CBB Games'!BD20</f>
        <v/>
      </c>
      <c r="C20" s="13" t="str">
        <f>'CBB Games'!AR20</f>
        <v/>
      </c>
      <c r="D20" s="135" t="str">
        <f>'CBB Games'!AS20</f>
        <v/>
      </c>
      <c r="F20" s="137" t="str">
        <f>'CBB Games'!BG20</f>
        <v/>
      </c>
      <c r="G20" s="13" t="str">
        <f>'CBB Games'!BH20</f>
        <v/>
      </c>
      <c r="H20" s="13" t="str">
        <f>'CBB Games'!BI20</f>
        <v/>
      </c>
      <c r="I20" s="13" t="str">
        <f>'CBB Games'!BK20</f>
        <v/>
      </c>
      <c r="J20" s="13" t="str">
        <f>'CBB Games'!BL20</f>
        <v/>
      </c>
      <c r="K20" s="13" t="str">
        <f>'CBB Games'!BM20</f>
        <v/>
      </c>
      <c r="L20" s="13" t="str">
        <f>'CBB Games'!BN20</f>
        <v/>
      </c>
      <c r="M20" s="13" t="str">
        <f>'CBB Games'!BO20</f>
        <v/>
      </c>
    </row>
    <row r="21" spans="2:13">
      <c r="B21" s="13" t="str">
        <f>'CBB Games'!BD21</f>
        <v>InPlay</v>
      </c>
      <c r="C21" s="13">
        <f>'CBB Games'!AR21</f>
        <v>711</v>
      </c>
      <c r="D21" s="135">
        <f>'CBB Games'!AS21</f>
        <v>0.5</v>
      </c>
      <c r="F21" s="137" t="str">
        <f>'CBB Games'!BG21</f>
        <v>Princeton v Oregon State</v>
      </c>
      <c r="G21" s="13" t="str">
        <f>'CBB Games'!BH21</f>
        <v>College BK</v>
      </c>
      <c r="H21" s="13" t="str">
        <f>'CBB Games'!BI21</f>
        <v>352 v 334</v>
      </c>
      <c r="I21" s="13" t="str">
        <f>'CBB Games'!BK21</f>
        <v>Primary</v>
      </c>
      <c r="J21" s="13" t="str">
        <f>'CBB Games'!BL21</f>
        <v/>
      </c>
      <c r="K21" s="13" t="str">
        <f>'CBB Games'!BM21</f>
        <v/>
      </c>
      <c r="L21" s="13" t="str">
        <f>'CBB Games'!BN21</f>
        <v/>
      </c>
      <c r="M21" s="13" t="str">
        <f>'CBB Games'!BO21</f>
        <v/>
      </c>
    </row>
    <row r="22" spans="2:13">
      <c r="B22" s="13" t="str">
        <f>'CBB Games'!BD22</f>
        <v>InPlay</v>
      </c>
      <c r="C22" s="13" t="str">
        <f>'CBB Games'!AR22</f>
        <v>Extra</v>
      </c>
      <c r="D22" s="135">
        <f>'CBB Games'!AS22</f>
        <v>0.5</v>
      </c>
      <c r="F22" s="137" t="str">
        <f>'CBB Games'!BG22</f>
        <v>Navy v Furman</v>
      </c>
      <c r="G22" s="13" t="str">
        <f>'CBB Games'!BH22</f>
        <v>College BK</v>
      </c>
      <c r="H22" s="13" t="str">
        <f>'CBB Games'!BI22</f>
        <v>300 v 133</v>
      </c>
      <c r="I22" s="13" t="str">
        <f>'CBB Games'!BK22</f>
        <v>Primary</v>
      </c>
      <c r="J22" s="13" t="str">
        <f>'CBB Games'!BL22</f>
        <v/>
      </c>
      <c r="K22" s="13" t="str">
        <f>'CBB Games'!BM22</f>
        <v/>
      </c>
      <c r="L22" s="13" t="str">
        <f>'CBB Games'!BN22</f>
        <v/>
      </c>
      <c r="M22" s="13" t="str">
        <f>'CBB Games'!BO22</f>
        <v/>
      </c>
    </row>
    <row r="23" spans="2:13" hidden="1">
      <c r="B23" s="13" t="str">
        <f>'CBB Games'!BD23</f>
        <v/>
      </c>
      <c r="C23" s="13" t="str">
        <f>'CBB Games'!AR23</f>
        <v/>
      </c>
      <c r="D23" s="135" t="str">
        <f>'CBB Games'!AS23</f>
        <v/>
      </c>
      <c r="F23" s="137" t="str">
        <f>'CBB Games'!BG23</f>
        <v/>
      </c>
      <c r="G23" s="13" t="str">
        <f>'CBB Games'!BH23</f>
        <v/>
      </c>
      <c r="H23" s="13" t="str">
        <f>'CBB Games'!BI23</f>
        <v/>
      </c>
      <c r="I23" s="13" t="str">
        <f>'CBB Games'!BK23</f>
        <v/>
      </c>
      <c r="J23" s="13" t="str">
        <f>'CBB Games'!BL23</f>
        <v/>
      </c>
      <c r="K23" s="13" t="str">
        <f>'CBB Games'!BM23</f>
        <v/>
      </c>
      <c r="L23" s="13" t="str">
        <f>'CBB Games'!BN23</f>
        <v/>
      </c>
      <c r="M23" s="13" t="str">
        <f>'CBB Games'!BO23</f>
        <v/>
      </c>
    </row>
    <row r="24" spans="2:13">
      <c r="B24" s="13" t="str">
        <f>'CBB Games'!BD24</f>
        <v>InPlay</v>
      </c>
      <c r="C24" s="13" t="str">
        <f>'CBB Games'!AR24</f>
        <v>Spare</v>
      </c>
      <c r="D24" s="135">
        <f>'CBB Games'!AS24</f>
        <v>0.5</v>
      </c>
      <c r="F24" s="137" t="str">
        <f>'CBB Games'!BG24</f>
        <v>Morehead State v Mississippi State</v>
      </c>
      <c r="G24" s="13" t="str">
        <f>'CBB Games'!BH24</f>
        <v>College BK</v>
      </c>
      <c r="H24" s="13" t="str">
        <f>'CBB Games'!BI24</f>
        <v>276 v 270</v>
      </c>
      <c r="I24" s="13" t="str">
        <f>'CBB Games'!BK24</f>
        <v>Primary</v>
      </c>
      <c r="J24" s="13" t="str">
        <f>'CBB Games'!BL24</f>
        <v/>
      </c>
      <c r="K24" s="13" t="str">
        <f>'CBB Games'!BM24</f>
        <v/>
      </c>
      <c r="L24" s="13" t="str">
        <f>'CBB Games'!BN24</f>
        <v/>
      </c>
      <c r="M24" s="13" t="str">
        <f>'CBB Games'!BO24</f>
        <v/>
      </c>
    </row>
    <row r="25" spans="2:13" hidden="1">
      <c r="B25" s="13" t="str">
        <f>'CBB Games'!BD25</f>
        <v/>
      </c>
      <c r="C25" s="13" t="str">
        <f>'CBB Games'!AR25</f>
        <v/>
      </c>
      <c r="D25" s="135" t="e">
        <f>'CBB Games'!AS25</f>
        <v>#REF!</v>
      </c>
      <c r="F25" s="137" t="e">
        <f>'CBB Games'!BG25</f>
        <v>#REF!</v>
      </c>
      <c r="G25" s="13" t="str">
        <f>'CBB Games'!BH25</f>
        <v/>
      </c>
      <c r="H25" s="13" t="e">
        <f>'CBB Games'!BI25</f>
        <v>#REF!</v>
      </c>
      <c r="I25" s="13" t="str">
        <f>'CBB Games'!BK25</f>
        <v/>
      </c>
      <c r="J25" s="13" t="str">
        <f>'CBB Games'!BL25</f>
        <v/>
      </c>
      <c r="K25" s="13" t="str">
        <f>'CBB Games'!BM25</f>
        <v/>
      </c>
      <c r="L25" s="13" t="str">
        <f>'CBB Games'!BN25</f>
        <v/>
      </c>
      <c r="M25" s="13" t="str">
        <f>'CBB Games'!BO25</f>
        <v/>
      </c>
    </row>
    <row r="26" spans="2:13">
      <c r="B26" s="13" t="str">
        <f>'CBB Games'!BD26</f>
        <v>InPlay</v>
      </c>
      <c r="C26" s="13" t="str">
        <f>'CBB Games'!AR26</f>
        <v>Spare</v>
      </c>
      <c r="D26" s="135">
        <f>'CBB Games'!AS26</f>
        <v>0.5</v>
      </c>
      <c r="F26" s="137" t="str">
        <f>'CBB Games'!BG26</f>
        <v>Lamar v Southern Mississippi</v>
      </c>
      <c r="G26" s="13" t="str">
        <f>'CBB Games'!BH26</f>
        <v>College BK</v>
      </c>
      <c r="H26" s="13" t="str">
        <f>'CBB Games'!BI26</f>
        <v>231 v 403</v>
      </c>
      <c r="I26" s="13" t="str">
        <f>'CBB Games'!BK26</f>
        <v>Primary</v>
      </c>
      <c r="J26" s="13" t="str">
        <f>'CBB Games'!BL26</f>
        <v/>
      </c>
      <c r="K26" s="13" t="str">
        <f>'CBB Games'!BM26</f>
        <v/>
      </c>
      <c r="L26" s="13" t="str">
        <f>'CBB Games'!BN26</f>
        <v/>
      </c>
      <c r="M26" s="13" t="str">
        <f>'CBB Games'!BO26</f>
        <v/>
      </c>
    </row>
    <row r="27" spans="2:13" hidden="1">
      <c r="B27" s="13" t="str">
        <f>'CBB Games'!BD27</f>
        <v/>
      </c>
      <c r="C27" s="13" t="str">
        <f>'CBB Games'!AR27</f>
        <v/>
      </c>
      <c r="D27" s="135" t="str">
        <f>'CBB Games'!AS27</f>
        <v/>
      </c>
      <c r="F27" s="137" t="str">
        <f>'CBB Games'!BG27</f>
        <v/>
      </c>
      <c r="G27" s="13" t="str">
        <f>'CBB Games'!BH27</f>
        <v/>
      </c>
      <c r="H27" s="13" t="str">
        <f>'CBB Games'!BI27</f>
        <v/>
      </c>
      <c r="I27" s="13" t="str">
        <f>'CBB Games'!BK27</f>
        <v/>
      </c>
      <c r="J27" s="13" t="str">
        <f>'CBB Games'!BL27</f>
        <v/>
      </c>
      <c r="K27" s="13" t="str">
        <f>'CBB Games'!BM27</f>
        <v/>
      </c>
      <c r="L27" s="13" t="str">
        <f>'CBB Games'!BN27</f>
        <v/>
      </c>
      <c r="M27" s="13" t="str">
        <f>'CBB Games'!BO27</f>
        <v/>
      </c>
    </row>
    <row r="28" spans="2:13">
      <c r="B28" s="13" t="str">
        <f>'CBB Games'!BD28</f>
        <v>InPlay</v>
      </c>
      <c r="C28" s="13">
        <f>'CBB Games'!AR28</f>
        <v>717</v>
      </c>
      <c r="D28" s="135">
        <f>'CBB Games'!AS28</f>
        <v>0.53125</v>
      </c>
      <c r="F28" s="137" t="str">
        <f>'CBB Games'!BG28</f>
        <v>Niagara v Youngstown State</v>
      </c>
      <c r="G28" s="13" t="str">
        <f>'CBB Games'!BH28</f>
        <v>College BK</v>
      </c>
      <c r="H28" s="13" t="str">
        <f>'CBB Games'!BI28</f>
        <v>309 v 520</v>
      </c>
      <c r="I28" s="13" t="str">
        <f>'CBB Games'!BK28</f>
        <v>Primary</v>
      </c>
      <c r="J28" s="13" t="str">
        <f>'CBB Games'!BL28</f>
        <v/>
      </c>
      <c r="K28" s="13" t="str">
        <f>'CBB Games'!BM28</f>
        <v/>
      </c>
      <c r="L28" s="13" t="str">
        <f>'CBB Games'!BN28</f>
        <v/>
      </c>
      <c r="M28" s="13" t="str">
        <f>'CBB Games'!BO28</f>
        <v/>
      </c>
    </row>
    <row r="29" spans="2:13">
      <c r="B29" s="13" t="str">
        <f>'CBB Games'!BD29</f>
        <v>InPlay</v>
      </c>
      <c r="C29" s="13" t="str">
        <f>'CBB Games'!AR29</f>
        <v>Extra</v>
      </c>
      <c r="D29" s="135">
        <f>'CBB Games'!AS29</f>
        <v>0.54166666666666663</v>
      </c>
      <c r="F29" s="137" t="str">
        <f>'CBB Games'!BG29</f>
        <v>Western Carolina v Longwood</v>
      </c>
      <c r="G29" s="13" t="str">
        <f>'CBB Games'!BH29</f>
        <v>College BK</v>
      </c>
      <c r="H29" s="13" t="str">
        <f>'CBB Games'!BI29</f>
        <v>490 v 530</v>
      </c>
      <c r="I29" s="13" t="str">
        <f>'CBB Games'!BK29</f>
        <v>Primary</v>
      </c>
      <c r="J29" s="13" t="str">
        <f>'CBB Games'!BL29</f>
        <v/>
      </c>
      <c r="K29" s="13" t="str">
        <f>'CBB Games'!BM29</f>
        <v/>
      </c>
      <c r="L29" s="13" t="str">
        <f>'CBB Games'!BN29</f>
        <v/>
      </c>
      <c r="M29" s="13" t="str">
        <f>'CBB Games'!BO29</f>
        <v/>
      </c>
    </row>
    <row r="30" spans="2:13">
      <c r="B30" s="13" t="str">
        <f>'CBB Games'!BD30</f>
        <v>InPlay</v>
      </c>
      <c r="C30" s="13" t="str">
        <f>'CBB Games'!AR30</f>
        <v>Extra</v>
      </c>
      <c r="D30" s="135">
        <f>'CBB Games'!AS30</f>
        <v>0.54166666666666663</v>
      </c>
      <c r="F30" s="137" t="str">
        <f>'CBB Games'!BG30</f>
        <v>Jackson State v Marshall</v>
      </c>
      <c r="G30" s="13" t="str">
        <f>'CBB Games'!BH30</f>
        <v>College BK</v>
      </c>
      <c r="H30" s="13" t="str">
        <f>'CBB Games'!BI30</f>
        <v>201 v 254</v>
      </c>
      <c r="I30" s="13" t="str">
        <f>'CBB Games'!BK30</f>
        <v>Primary</v>
      </c>
      <c r="J30" s="13" t="str">
        <f>'CBB Games'!BL30</f>
        <v/>
      </c>
      <c r="K30" s="13" t="str">
        <f>'CBB Games'!BM30</f>
        <v/>
      </c>
      <c r="L30" s="13" t="str">
        <f>'CBB Games'!BN30</f>
        <v/>
      </c>
      <c r="M30" s="13" t="str">
        <f>'CBB Games'!BO30</f>
        <v/>
      </c>
    </row>
    <row r="31" spans="2:13">
      <c r="B31" s="13" t="str">
        <f>'CBB Games'!BD31</f>
        <v>InPlay</v>
      </c>
      <c r="C31" s="13" t="str">
        <f>'CBB Games'!AR31</f>
        <v>Extra</v>
      </c>
      <c r="D31" s="135">
        <f>'CBB Games'!AS31</f>
        <v>0.54166666666666663</v>
      </c>
      <c r="F31" s="137" t="str">
        <f>'CBB Games'!BG31</f>
        <v>Southern v Nebraska</v>
      </c>
      <c r="G31" s="13" t="str">
        <f>'CBB Games'!BH31</f>
        <v>College BK</v>
      </c>
      <c r="H31" s="13" t="str">
        <f>'CBB Games'!BI31</f>
        <v>404 v 304</v>
      </c>
      <c r="I31" s="13" t="str">
        <f>'CBB Games'!BK31</f>
        <v>Primary</v>
      </c>
      <c r="J31" s="13" t="str">
        <f>'CBB Games'!BL31</f>
        <v/>
      </c>
      <c r="K31" s="13" t="str">
        <f>'CBB Games'!BM31</f>
        <v/>
      </c>
      <c r="L31" s="13" t="str">
        <f>'CBB Games'!BN31</f>
        <v/>
      </c>
      <c r="M31" s="13" t="str">
        <f>'CBB Games'!BO31</f>
        <v/>
      </c>
    </row>
    <row r="32" spans="2:13">
      <c r="B32" s="13" t="str">
        <f>'CBB Games'!BD32</f>
        <v>InPlay</v>
      </c>
      <c r="C32" s="13" t="str">
        <f>'CBB Games'!AR32</f>
        <v>Extra</v>
      </c>
      <c r="D32" s="135">
        <f>'CBB Games'!AS32</f>
        <v>0.54166666666666663</v>
      </c>
      <c r="F32" s="137" t="str">
        <f>'CBB Games'!BG32</f>
        <v>TX A&amp;M Crpus Christi v UTSA</v>
      </c>
      <c r="G32" s="13" t="str">
        <f>'CBB Games'!BH32</f>
        <v>College BK</v>
      </c>
      <c r="H32" s="13" t="str">
        <f>'CBB Games'!BI32</f>
        <v>449 v 439</v>
      </c>
      <c r="I32" s="13" t="str">
        <f>'CBB Games'!BK32</f>
        <v>Primary</v>
      </c>
      <c r="J32" s="13" t="str">
        <f>'CBB Games'!BL32</f>
        <v/>
      </c>
      <c r="K32" s="13" t="str">
        <f>'CBB Games'!BM32</f>
        <v/>
      </c>
      <c r="L32" s="13" t="str">
        <f>'CBB Games'!BN32</f>
        <v/>
      </c>
      <c r="M32" s="13" t="str">
        <f>'CBB Games'!BO32</f>
        <v/>
      </c>
    </row>
    <row r="33" spans="2:13" hidden="1">
      <c r="B33" s="13" t="str">
        <f>'CBB Games'!BD33</f>
        <v/>
      </c>
      <c r="C33" s="13" t="str">
        <f>'CBB Games'!AR33</f>
        <v/>
      </c>
      <c r="D33" s="135" t="str">
        <f>'CBB Games'!AS33</f>
        <v/>
      </c>
      <c r="F33" s="137" t="str">
        <f>'CBB Games'!BG33</f>
        <v/>
      </c>
      <c r="G33" s="13" t="str">
        <f>'CBB Games'!BH33</f>
        <v/>
      </c>
      <c r="H33" s="13" t="str">
        <f>'CBB Games'!BI33</f>
        <v/>
      </c>
      <c r="I33" s="13" t="str">
        <f>'CBB Games'!BK33</f>
        <v/>
      </c>
      <c r="J33" s="13" t="str">
        <f>'CBB Games'!BL33</f>
        <v/>
      </c>
      <c r="K33" s="13" t="str">
        <f>'CBB Games'!BM33</f>
        <v/>
      </c>
      <c r="L33" s="13" t="str">
        <f>'CBB Games'!BN33</f>
        <v/>
      </c>
      <c r="M33" s="13" t="str">
        <f>'CBB Games'!BO33</f>
        <v/>
      </c>
    </row>
    <row r="34" spans="2:13">
      <c r="B34" s="13" t="str">
        <f>'CBB Games'!BD34</f>
        <v>InPlay</v>
      </c>
      <c r="C34" s="13" t="str">
        <f>'CBB Games'!AR34</f>
        <v>Extra</v>
      </c>
      <c r="D34" s="135">
        <f>'CBB Games'!AS34</f>
        <v>0.54166666666666663</v>
      </c>
      <c r="F34" s="137" t="str">
        <f>'CBB Games'!BG34</f>
        <v>Houston Baptist v Denver</v>
      </c>
      <c r="G34" s="13" t="str">
        <f>'CBB Games'!BH34</f>
        <v>College BK</v>
      </c>
      <c r="H34" s="13" t="str">
        <f>'CBB Games'!BI34</f>
        <v>624 v 97</v>
      </c>
      <c r="I34" s="13" t="str">
        <f>'CBB Games'!BK34</f>
        <v>Primary</v>
      </c>
      <c r="J34" s="13" t="str">
        <f>'CBB Games'!BL34</f>
        <v/>
      </c>
      <c r="K34" s="13" t="str">
        <f>'CBB Games'!BM34</f>
        <v/>
      </c>
      <c r="L34" s="13" t="str">
        <f>'CBB Games'!BN34</f>
        <v/>
      </c>
      <c r="M34" s="13" t="str">
        <f>'CBB Games'!BO34</f>
        <v/>
      </c>
    </row>
    <row r="35" spans="2:13">
      <c r="B35" s="13" t="str">
        <f>'CBB Games'!BD35</f>
        <v>InPlay</v>
      </c>
      <c r="C35" s="13">
        <f>'CBB Games'!AR35</f>
        <v>731</v>
      </c>
      <c r="D35" s="135">
        <f>'CBB Games'!AS35</f>
        <v>0.58333333333333337</v>
      </c>
      <c r="F35" s="137" t="str">
        <f>'CBB Games'!BG35</f>
        <v>Clemson v West Virginia</v>
      </c>
      <c r="G35" s="13" t="str">
        <f>'CBB Games'!BH35</f>
        <v>College BK</v>
      </c>
      <c r="H35" s="13" t="str">
        <f>'CBB Games'!BI35</f>
        <v>64 v 499</v>
      </c>
      <c r="I35" s="13" t="str">
        <f>'CBB Games'!BK35</f>
        <v>Primary</v>
      </c>
      <c r="J35" s="13" t="str">
        <f>'CBB Games'!BL35</f>
        <v/>
      </c>
      <c r="K35" s="13" t="str">
        <f>'CBB Games'!BM35</f>
        <v/>
      </c>
      <c r="L35" s="13" t="str">
        <f>'CBB Games'!BN35</f>
        <v/>
      </c>
      <c r="M35" s="13" t="str">
        <f>'CBB Games'!BO35</f>
        <v/>
      </c>
    </row>
    <row r="36" spans="2:13" hidden="1">
      <c r="B36" s="13" t="str">
        <f>'CBB Games'!BD36</f>
        <v/>
      </c>
      <c r="C36" s="13" t="str">
        <f>'CBB Games'!AR36</f>
        <v/>
      </c>
      <c r="D36" s="135" t="str">
        <f>'CBB Games'!AS36</f>
        <v/>
      </c>
      <c r="F36" s="137" t="str">
        <f>'CBB Games'!BG36</f>
        <v/>
      </c>
      <c r="G36" s="13" t="str">
        <f>'CBB Games'!BH36</f>
        <v/>
      </c>
      <c r="H36" s="13" t="str">
        <f>'CBB Games'!BI36</f>
        <v/>
      </c>
      <c r="I36" s="13" t="str">
        <f>'CBB Games'!BK36</f>
        <v/>
      </c>
      <c r="J36" s="13" t="str">
        <f>'CBB Games'!BL36</f>
        <v/>
      </c>
      <c r="K36" s="13" t="str">
        <f>'CBB Games'!BM36</f>
        <v/>
      </c>
      <c r="L36" s="13" t="str">
        <f>'CBB Games'!BN36</f>
        <v/>
      </c>
      <c r="M36" s="13" t="str">
        <f>'CBB Games'!BO36</f>
        <v/>
      </c>
    </row>
    <row r="37" spans="2:13">
      <c r="B37" s="13" t="str">
        <f>'CBB Games'!BD37</f>
        <v>InPlay</v>
      </c>
      <c r="C37" s="13">
        <f>'CBB Games'!AR37</f>
        <v>721</v>
      </c>
      <c r="D37" s="135">
        <f>'CBB Games'!AS37</f>
        <v>0.58333333333333337</v>
      </c>
      <c r="F37" s="137" t="str">
        <f>'CBB Games'!BG37</f>
        <v>Georgia Southern v Wofford</v>
      </c>
      <c r="G37" s="13" t="str">
        <f>'CBB Games'!BH37</f>
        <v>College BK</v>
      </c>
      <c r="H37" s="13" t="str">
        <f>'CBB Games'!BI37</f>
        <v>146 v 508</v>
      </c>
      <c r="I37" s="13" t="str">
        <f>'CBB Games'!BK37</f>
        <v>Primary</v>
      </c>
      <c r="J37" s="13" t="str">
        <f>'CBB Games'!BL37</f>
        <v/>
      </c>
      <c r="K37" s="13" t="str">
        <f>'CBB Games'!BM37</f>
        <v/>
      </c>
      <c r="L37" s="13" t="str">
        <f>'CBB Games'!BN37</f>
        <v/>
      </c>
      <c r="M37" s="13" t="str">
        <f>'CBB Games'!BO37</f>
        <v/>
      </c>
    </row>
    <row r="38" spans="2:13">
      <c r="B38" s="13" t="str">
        <f>'CBB Games'!BD38</f>
        <v>InPlay</v>
      </c>
      <c r="C38" s="13">
        <f>'CBB Games'!AR38</f>
        <v>719</v>
      </c>
      <c r="D38" s="135">
        <f>'CBB Games'!AS38</f>
        <v>0.58333333333333337</v>
      </c>
      <c r="F38" s="137" t="str">
        <f>'CBB Games'!BG38</f>
        <v>UNC Greensboro v FLA International</v>
      </c>
      <c r="G38" s="13" t="str">
        <f>'CBB Games'!BH38</f>
        <v>College BK</v>
      </c>
      <c r="H38" s="13" t="str">
        <f>'CBB Games'!BI38</f>
        <v>293 v 126</v>
      </c>
      <c r="I38" s="13" t="str">
        <f>'CBB Games'!BK38</f>
        <v>Primary</v>
      </c>
      <c r="J38" s="13" t="str">
        <f>'CBB Games'!BL38</f>
        <v/>
      </c>
      <c r="K38" s="13" t="str">
        <f>'CBB Games'!BM38</f>
        <v/>
      </c>
      <c r="L38" s="13" t="str">
        <f>'CBB Games'!BN38</f>
        <v/>
      </c>
      <c r="M38" s="13" t="str">
        <f>'CBB Games'!BO38</f>
        <v/>
      </c>
    </row>
    <row r="39" spans="2:13">
      <c r="B39" s="13" t="str">
        <f>'CBB Games'!BD39</f>
        <v>InPlay</v>
      </c>
      <c r="C39" s="13">
        <f>'CBB Games'!AR39</f>
        <v>755</v>
      </c>
      <c r="D39" s="135">
        <f>'CBB Games'!AS39</f>
        <v>0.60416666666666663</v>
      </c>
      <c r="F39" s="137" t="str">
        <f>'CBB Games'!BG39</f>
        <v>Loyola Marymount v Florida State</v>
      </c>
      <c r="G39" s="13" t="str">
        <f>'CBB Games'!BH39</f>
        <v>College BK</v>
      </c>
      <c r="H39" s="13" t="str">
        <f>'CBB Games'!BI39</f>
        <v>236 v 128</v>
      </c>
      <c r="I39" s="13" t="str">
        <f>'CBB Games'!BK39</f>
        <v>Primary</v>
      </c>
      <c r="J39" s="13" t="str">
        <f>'CBB Games'!BL39</f>
        <v/>
      </c>
      <c r="K39" s="13" t="str">
        <f>'CBB Games'!BM39</f>
        <v/>
      </c>
      <c r="L39" s="13" t="str">
        <f>'CBB Games'!BN39</f>
        <v/>
      </c>
      <c r="M39" s="13" t="str">
        <f>'CBB Games'!BO39</f>
        <v/>
      </c>
    </row>
    <row r="40" spans="2:13" hidden="1">
      <c r="B40" s="13" t="str">
        <f>'CBB Games'!BD40</f>
        <v/>
      </c>
      <c r="C40" s="13" t="str">
        <f>'CBB Games'!AR40</f>
        <v/>
      </c>
      <c r="D40" s="135" t="str">
        <f>'CBB Games'!AS40</f>
        <v/>
      </c>
      <c r="F40" s="137" t="str">
        <f>'CBB Games'!BG40</f>
        <v/>
      </c>
      <c r="G40" s="13" t="str">
        <f>'CBB Games'!BH40</f>
        <v/>
      </c>
      <c r="H40" s="13" t="str">
        <f>'CBB Games'!BI40</f>
        <v/>
      </c>
      <c r="I40" s="13" t="str">
        <f>'CBB Games'!BK40</f>
        <v/>
      </c>
      <c r="J40" s="13" t="str">
        <f>'CBB Games'!BL40</f>
        <v/>
      </c>
      <c r="K40" s="13" t="str">
        <f>'CBB Games'!BM40</f>
        <v/>
      </c>
      <c r="L40" s="13" t="str">
        <f>'CBB Games'!BN40</f>
        <v/>
      </c>
      <c r="M40" s="13" t="str">
        <f>'CBB Games'!BO40</f>
        <v/>
      </c>
    </row>
    <row r="41" spans="2:13" hidden="1">
      <c r="B41" s="13" t="str">
        <f>'CBB Games'!BD41</f>
        <v/>
      </c>
      <c r="C41" s="13" t="str">
        <f>'CBB Games'!AR41</f>
        <v/>
      </c>
      <c r="D41" s="135" t="str">
        <f>'CBB Games'!AS41</f>
        <v/>
      </c>
      <c r="F41" s="137" t="str">
        <f>'CBB Games'!BG41</f>
        <v/>
      </c>
      <c r="G41" s="13" t="str">
        <f>'CBB Games'!BH41</f>
        <v/>
      </c>
      <c r="H41" s="13" t="str">
        <f>'CBB Games'!BI41</f>
        <v/>
      </c>
      <c r="I41" s="13" t="str">
        <f>'CBB Games'!BK41</f>
        <v/>
      </c>
      <c r="J41" s="13" t="str">
        <f>'CBB Games'!BL41</f>
        <v/>
      </c>
      <c r="K41" s="13" t="str">
        <f>'CBB Games'!BM41</f>
        <v/>
      </c>
      <c r="L41" s="13" t="str">
        <f>'CBB Games'!BN41</f>
        <v/>
      </c>
      <c r="M41" s="13" t="str">
        <f>'CBB Games'!BO41</f>
        <v/>
      </c>
    </row>
    <row r="42" spans="2:13">
      <c r="B42" s="13" t="str">
        <f>'CBB Games'!BD42</f>
        <v>InPlay</v>
      </c>
      <c r="C42" s="13">
        <f>'CBB Games'!AR42</f>
        <v>747</v>
      </c>
      <c r="D42" s="135">
        <f>'CBB Games'!AS42</f>
        <v>0.625</v>
      </c>
      <c r="F42" s="137" t="str">
        <f>'CBB Games'!BG42</f>
        <v>Davidson v East Carolina</v>
      </c>
      <c r="G42" s="13" t="str">
        <f>'CBB Games'!BH42</f>
        <v>College BK</v>
      </c>
      <c r="H42" s="13" t="str">
        <f>'CBB Games'!BI42</f>
        <v>86 v 106</v>
      </c>
      <c r="I42" s="13" t="str">
        <f>'CBB Games'!BK42</f>
        <v>Primary</v>
      </c>
      <c r="J42" s="13" t="str">
        <f>'CBB Games'!BL42</f>
        <v/>
      </c>
      <c r="K42" s="13" t="str">
        <f>'CBB Games'!BM42</f>
        <v/>
      </c>
      <c r="L42" s="13" t="str">
        <f>'CBB Games'!BN42</f>
        <v/>
      </c>
      <c r="M42" s="13" t="str">
        <f>'CBB Games'!BO42</f>
        <v/>
      </c>
    </row>
    <row r="43" spans="2:13" hidden="1">
      <c r="B43" s="13" t="str">
        <f>'CBB Games'!BD43</f>
        <v/>
      </c>
      <c r="C43" s="13" t="str">
        <f>'CBB Games'!AR43</f>
        <v/>
      </c>
      <c r="D43" s="135" t="str">
        <f>'CBB Games'!AS43</f>
        <v/>
      </c>
      <c r="F43" s="137" t="str">
        <f>'CBB Games'!BG43</f>
        <v/>
      </c>
      <c r="G43" s="13" t="str">
        <f>'CBB Games'!BH43</f>
        <v/>
      </c>
      <c r="H43" s="13" t="str">
        <f>'CBB Games'!BI43</f>
        <v/>
      </c>
      <c r="I43" s="13" t="str">
        <f>'CBB Games'!BK43</f>
        <v/>
      </c>
      <c r="J43" s="13" t="str">
        <f>'CBB Games'!BL43</f>
        <v/>
      </c>
      <c r="K43" s="13" t="str">
        <f>'CBB Games'!BM43</f>
        <v/>
      </c>
      <c r="L43" s="13" t="str">
        <f>'CBB Games'!BN43</f>
        <v/>
      </c>
      <c r="M43" s="13" t="str">
        <f>'CBB Games'!BO43</f>
        <v/>
      </c>
    </row>
    <row r="44" spans="2:13" hidden="1">
      <c r="B44" s="13" t="str">
        <f>'CBB Games'!BD44</f>
        <v/>
      </c>
      <c r="C44" s="13" t="str">
        <f>'CBB Games'!AR44</f>
        <v/>
      </c>
      <c r="D44" s="135" t="str">
        <f>'CBB Games'!AS44</f>
        <v/>
      </c>
      <c r="F44" s="137" t="str">
        <f>'CBB Games'!BG44</f>
        <v/>
      </c>
      <c r="G44" s="13" t="str">
        <f>'CBB Games'!BH44</f>
        <v/>
      </c>
      <c r="H44" s="13" t="str">
        <f>'CBB Games'!BI44</f>
        <v/>
      </c>
      <c r="I44" s="13" t="str">
        <f>'CBB Games'!BK44</f>
        <v/>
      </c>
      <c r="J44" s="13" t="str">
        <f>'CBB Games'!BL44</f>
        <v/>
      </c>
      <c r="K44" s="13" t="str">
        <f>'CBB Games'!BM44</f>
        <v/>
      </c>
      <c r="L44" s="13" t="str">
        <f>'CBB Games'!BN44</f>
        <v/>
      </c>
      <c r="M44" s="13" t="str">
        <f>'CBB Games'!BO44</f>
        <v/>
      </c>
    </row>
    <row r="45" spans="2:13">
      <c r="B45" s="13" t="str">
        <f>'CBB Games'!BD45</f>
        <v>InPlay</v>
      </c>
      <c r="C45" s="13">
        <f>'CBB Games'!AR45</f>
        <v>733</v>
      </c>
      <c r="D45" s="135">
        <f>'CBB Games'!AS45</f>
        <v>0.6875</v>
      </c>
      <c r="F45" s="137" t="str">
        <f>'CBB Games'!BG45</f>
        <v>St Bonaventure v Marquette</v>
      </c>
      <c r="G45" s="13" t="str">
        <f>'CBB Games'!BH45</f>
        <v>College BK</v>
      </c>
      <c r="H45" s="13" t="str">
        <f>'CBB Games'!BI45</f>
        <v>405 v 253</v>
      </c>
      <c r="I45" s="13" t="str">
        <f>'CBB Games'!BK45</f>
        <v>Primary</v>
      </c>
      <c r="J45" s="13" t="str">
        <f>'CBB Games'!BL45</f>
        <v/>
      </c>
      <c r="K45" s="13" t="str">
        <f>'CBB Games'!BM45</f>
        <v/>
      </c>
      <c r="L45" s="13" t="str">
        <f>'CBB Games'!BN45</f>
        <v/>
      </c>
      <c r="M45" s="13" t="str">
        <f>'CBB Games'!BO45</f>
        <v/>
      </c>
    </row>
    <row r="46" spans="2:13" hidden="1">
      <c r="B46" s="13" t="str">
        <f>'CBB Games'!BD46</f>
        <v/>
      </c>
      <c r="C46" s="13" t="str">
        <f>'CBB Games'!AR46</f>
        <v/>
      </c>
      <c r="D46" s="135" t="str">
        <f>'CBB Games'!AS46</f>
        <v/>
      </c>
      <c r="F46" s="137" t="str">
        <f>'CBB Games'!BG46</f>
        <v/>
      </c>
      <c r="G46" s="13" t="str">
        <f>'CBB Games'!BH46</f>
        <v/>
      </c>
      <c r="H46" s="13" t="str">
        <f>'CBB Games'!BI46</f>
        <v/>
      </c>
      <c r="I46" s="13" t="str">
        <f>'CBB Games'!BK46</f>
        <v/>
      </c>
      <c r="J46" s="13" t="str">
        <f>'CBB Games'!BL46</f>
        <v/>
      </c>
      <c r="K46" s="13" t="str">
        <f>'CBB Games'!BM46</f>
        <v/>
      </c>
      <c r="L46" s="13" t="str">
        <f>'CBB Games'!BN46</f>
        <v/>
      </c>
      <c r="M46" s="13" t="str">
        <f>'CBB Games'!BO46</f>
        <v/>
      </c>
    </row>
    <row r="47" spans="2:13">
      <c r="B47" s="13" t="str">
        <f>'CBB Games'!BD47</f>
        <v>InPlay</v>
      </c>
      <c r="C47" s="13">
        <f>'CBB Games'!AR47</f>
        <v>723</v>
      </c>
      <c r="D47" s="135">
        <f>'CBB Games'!AS47</f>
        <v>0.6875</v>
      </c>
      <c r="F47" s="137" t="str">
        <f>'CBB Games'!BG47</f>
        <v>Louisiana Lafayette v Indiana</v>
      </c>
      <c r="G47" s="13" t="str">
        <f>'CBB Games'!BH47</f>
        <v>College BK</v>
      </c>
      <c r="H47" s="13" t="str">
        <f>'CBB Games'!BI47</f>
        <v>415 v 185</v>
      </c>
      <c r="I47" s="13" t="str">
        <f>'CBB Games'!BK47</f>
        <v>Primary</v>
      </c>
      <c r="J47" s="13" t="str">
        <f>'CBB Games'!BL47</f>
        <v/>
      </c>
      <c r="K47" s="13" t="str">
        <f>'CBB Games'!BM47</f>
        <v/>
      </c>
      <c r="L47" s="13" t="str">
        <f>'CBB Games'!BN47</f>
        <v/>
      </c>
      <c r="M47" s="13" t="str">
        <f>'CBB Games'!BO47</f>
        <v/>
      </c>
    </row>
    <row r="48" spans="2:13" hidden="1">
      <c r="B48" s="13" t="str">
        <f>'CBB Games'!BD48</f>
        <v/>
      </c>
      <c r="C48" s="13" t="str">
        <f>'CBB Games'!AR48</f>
        <v/>
      </c>
      <c r="D48" s="135" t="str">
        <f>'CBB Games'!AS48</f>
        <v/>
      </c>
      <c r="F48" s="137" t="str">
        <f>'CBB Games'!BG48</f>
        <v/>
      </c>
      <c r="G48" s="13" t="str">
        <f>'CBB Games'!BH48</f>
        <v/>
      </c>
      <c r="H48" s="13" t="str">
        <f>'CBB Games'!BI48</f>
        <v/>
      </c>
      <c r="I48" s="13" t="str">
        <f>'CBB Games'!BK48</f>
        <v/>
      </c>
      <c r="J48" s="13" t="str">
        <f>'CBB Games'!BL48</f>
        <v/>
      </c>
      <c r="K48" s="13" t="str">
        <f>'CBB Games'!BM48</f>
        <v/>
      </c>
      <c r="L48" s="13" t="str">
        <f>'CBB Games'!BN48</f>
        <v/>
      </c>
      <c r="M48" s="13" t="str">
        <f>'CBB Games'!BO48</f>
        <v/>
      </c>
    </row>
    <row r="49" spans="2:13">
      <c r="B49" s="13" t="str">
        <f>'CBB Games'!BD49</f>
        <v>InPlay</v>
      </c>
      <c r="C49" s="13">
        <f>'CBB Games'!AR49</f>
        <v>757</v>
      </c>
      <c r="D49" s="135">
        <f>'CBB Games'!AS49</f>
        <v>0.70833333333333337</v>
      </c>
      <c r="F49" s="137" t="str">
        <f>'CBB Games'!BG49</f>
        <v>SMU v Missouri</v>
      </c>
      <c r="G49" s="13" t="str">
        <f>'CBB Games'!BH49</f>
        <v>College BK</v>
      </c>
      <c r="H49" s="13" t="str">
        <f>'CBB Games'!BI49</f>
        <v>418 v 271</v>
      </c>
      <c r="I49" s="13" t="str">
        <f>'CBB Games'!BK49</f>
        <v>Primary</v>
      </c>
      <c r="J49" s="13" t="str">
        <f>'CBB Games'!BL49</f>
        <v/>
      </c>
      <c r="K49" s="13" t="str">
        <f>'CBB Games'!BM49</f>
        <v/>
      </c>
      <c r="L49" s="13" t="str">
        <f>'CBB Games'!BN49</f>
        <v/>
      </c>
      <c r="M49" s="13" t="str">
        <f>'CBB Games'!BO49</f>
        <v/>
      </c>
    </row>
    <row r="50" spans="2:13">
      <c r="B50" s="13" t="str">
        <f>'CBB Games'!BD50</f>
        <v>InPlay</v>
      </c>
      <c r="C50" s="13" t="str">
        <f>'CBB Games'!AR50</f>
        <v>Extra</v>
      </c>
      <c r="D50" s="135">
        <f>'CBB Games'!AS50</f>
        <v>0.70833333333333337</v>
      </c>
      <c r="F50" s="137" t="str">
        <f>'CBB Games'!BG50</f>
        <v>Florida A&amp;M v Miami Florida</v>
      </c>
      <c r="G50" s="13" t="str">
        <f>'CBB Games'!BH50</f>
        <v>College BK</v>
      </c>
      <c r="H50" s="13" t="str">
        <f>'CBB Games'!BI50</f>
        <v>125 v 263</v>
      </c>
      <c r="I50" s="13" t="str">
        <f>'CBB Games'!BK50</f>
        <v>Primary</v>
      </c>
      <c r="J50" s="13" t="str">
        <f>'CBB Games'!BL50</f>
        <v/>
      </c>
      <c r="K50" s="13" t="str">
        <f>'CBB Games'!BM50</f>
        <v/>
      </c>
      <c r="L50" s="13" t="str">
        <f>'CBB Games'!BN50</f>
        <v/>
      </c>
      <c r="M50" s="13" t="str">
        <f>'CBB Games'!BO50</f>
        <v/>
      </c>
    </row>
    <row r="51" spans="2:13">
      <c r="B51" s="13" t="str">
        <f>'CBB Games'!BD51</f>
        <v>InPlay</v>
      </c>
      <c r="C51" s="13">
        <f>'CBB Games'!AR51</f>
        <v>749</v>
      </c>
      <c r="D51" s="135">
        <f>'CBB Games'!AS51</f>
        <v>0.72916666666666663</v>
      </c>
      <c r="F51" s="137" t="str">
        <f>'CBB Games'!BG51</f>
        <v>Indiana State v New Mexico State</v>
      </c>
      <c r="G51" s="13" t="str">
        <f>'CBB Games'!BH51</f>
        <v>College BK</v>
      </c>
      <c r="H51" s="13" t="str">
        <f>'CBB Games'!BI51</f>
        <v>186 v 306</v>
      </c>
      <c r="I51" s="13" t="str">
        <f>'CBB Games'!BK51</f>
        <v>Primary</v>
      </c>
      <c r="J51" s="13" t="str">
        <f>'CBB Games'!BL51</f>
        <v/>
      </c>
      <c r="K51" s="13" t="str">
        <f>'CBB Games'!BM51</f>
        <v/>
      </c>
      <c r="L51" s="13" t="str">
        <f>'CBB Games'!BN51</f>
        <v/>
      </c>
      <c r="M51" s="13" t="str">
        <f>'CBB Games'!BO51</f>
        <v/>
      </c>
    </row>
    <row r="52" spans="2:13">
      <c r="B52" s="13" t="str">
        <f>'CBB Games'!BD52</f>
        <v>InPlay</v>
      </c>
      <c r="C52" s="13">
        <f>'CBB Games'!AR52</f>
        <v>763</v>
      </c>
      <c r="D52" s="135">
        <f>'CBB Games'!AS52</f>
        <v>0.77083333333333337</v>
      </c>
      <c r="F52" s="137" t="str">
        <f>'CBB Games'!BG52</f>
        <v>Arizona v Michigan</v>
      </c>
      <c r="G52" s="13" t="str">
        <f>'CBB Games'!BH52</f>
        <v>College BK</v>
      </c>
      <c r="H52" s="13" t="str">
        <f>'CBB Games'!BI52</f>
        <v>9 v 266</v>
      </c>
      <c r="I52" s="13" t="str">
        <f>'CBB Games'!BK52</f>
        <v>Primary</v>
      </c>
      <c r="J52" s="13" t="str">
        <f>'CBB Games'!BL52</f>
        <v/>
      </c>
      <c r="K52" s="13" t="str">
        <f>'CBB Games'!BM52</f>
        <v/>
      </c>
      <c r="L52" s="13" t="str">
        <f>'CBB Games'!BN52</f>
        <v/>
      </c>
      <c r="M52" s="13" t="str">
        <f>'CBB Games'!BO52</f>
        <v/>
      </c>
    </row>
    <row r="53" spans="2:13">
      <c r="B53" s="13" t="str">
        <f>'CBB Games'!BD53</f>
        <v>InPlay</v>
      </c>
      <c r="C53" s="13">
        <f>'CBB Games'!AR53</f>
        <v>725</v>
      </c>
      <c r="D53" s="135">
        <f>'CBB Games'!AS53</f>
        <v>0.79166666666666663</v>
      </c>
      <c r="F53" s="137" t="str">
        <f>'CBB Games'!BG53</f>
        <v>Northern Colorado v California Baptist</v>
      </c>
      <c r="G53" s="13" t="str">
        <f>'CBB Games'!BH53</f>
        <v>College BK</v>
      </c>
      <c r="H53" s="13" t="str">
        <f>'CBB Games'!BI53</f>
        <v>322 v 154</v>
      </c>
      <c r="I53" s="13" t="str">
        <f>'CBB Games'!BK53</f>
        <v>Primary</v>
      </c>
      <c r="J53" s="13" t="str">
        <f>'CBB Games'!BL53</f>
        <v/>
      </c>
      <c r="K53" s="13" t="str">
        <f>'CBB Games'!BM53</f>
        <v/>
      </c>
      <c r="L53" s="13" t="str">
        <f>'CBB Games'!BN53</f>
        <v/>
      </c>
      <c r="M53" s="13" t="str">
        <f>'CBB Games'!BO53</f>
        <v/>
      </c>
    </row>
    <row r="54" spans="2:13">
      <c r="B54" s="13" t="str">
        <f>'CBB Games'!BD54</f>
        <v>InPlay</v>
      </c>
      <c r="C54" s="13">
        <f>'CBB Games'!AR54</f>
        <v>765</v>
      </c>
      <c r="D54" s="135">
        <f>'CBB Games'!AS54</f>
        <v>0.87430555555555556</v>
      </c>
      <c r="F54" s="137" t="str">
        <f>'CBB Games'!BG54</f>
        <v>Wichita State v UNLV</v>
      </c>
      <c r="G54" s="13" t="str">
        <f>'CBB Games'!BH54</f>
        <v>College BK</v>
      </c>
      <c r="H54" s="13" t="str">
        <f>'CBB Games'!BI54</f>
        <v>500 v 460</v>
      </c>
      <c r="I54" s="13" t="str">
        <f>'CBB Games'!BK54</f>
        <v>Primary</v>
      </c>
      <c r="J54" s="13" t="str">
        <f>'CBB Games'!BL54</f>
        <v/>
      </c>
      <c r="K54" s="13" t="str">
        <f>'CBB Games'!BM54</f>
        <v/>
      </c>
      <c r="L54" s="13" t="str">
        <f>'CBB Games'!BN54</f>
        <v/>
      </c>
      <c r="M54" s="13" t="str">
        <f>'CBB Games'!BO54</f>
        <v/>
      </c>
    </row>
    <row r="55" spans="2:13" hidden="1">
      <c r="B55" s="13" t="str">
        <f>'CBB Games'!BD55</f>
        <v/>
      </c>
      <c r="C55" s="13" t="str">
        <f>'CBB Games'!AR55</f>
        <v/>
      </c>
      <c r="D55" s="135" t="str">
        <f>'CBB Games'!AS55</f>
        <v/>
      </c>
      <c r="F55" s="137" t="str">
        <f>'CBB Games'!BG55</f>
        <v/>
      </c>
      <c r="G55" s="13" t="str">
        <f>'CBB Games'!BH55</f>
        <v/>
      </c>
      <c r="H55" s="13" t="str">
        <f>'CBB Games'!BI55</f>
        <v/>
      </c>
      <c r="I55" s="13" t="str">
        <f>'CBB Games'!BK55</f>
        <v/>
      </c>
      <c r="J55" s="13" t="str">
        <f>'CBB Games'!BL55</f>
        <v/>
      </c>
      <c r="K55" s="13" t="str">
        <f>'CBB Games'!BM55</f>
        <v/>
      </c>
      <c r="L55" s="13" t="str">
        <f>'CBB Games'!BN55</f>
        <v/>
      </c>
      <c r="M55" s="13" t="str">
        <f>'CBB Games'!BO55</f>
        <v/>
      </c>
    </row>
    <row r="56" spans="2:13" hidden="1">
      <c r="B56" s="13" t="str">
        <f>'CBB Games'!BD56</f>
        <v/>
      </c>
      <c r="C56" s="13" t="str">
        <f>'CBB Games'!AR56</f>
        <v/>
      </c>
      <c r="D56" s="135" t="str">
        <f>'CBB Games'!AS56</f>
        <v/>
      </c>
      <c r="F56" s="137" t="str">
        <f>'CBB Games'!BG56</f>
        <v/>
      </c>
      <c r="G56" s="13" t="str">
        <f>'CBB Games'!BH56</f>
        <v/>
      </c>
      <c r="H56" s="13" t="str">
        <f>'CBB Games'!BI56</f>
        <v/>
      </c>
      <c r="I56" s="13" t="str">
        <f>'CBB Games'!BK56</f>
        <v/>
      </c>
      <c r="J56" s="13" t="str">
        <f>'CBB Games'!BL56</f>
        <v/>
      </c>
      <c r="K56" s="13" t="str">
        <f>'CBB Games'!BM56</f>
        <v/>
      </c>
      <c r="L56" s="13" t="str">
        <f>'CBB Games'!BN56</f>
        <v/>
      </c>
      <c r="M56" s="13" t="str">
        <f>'CBB Games'!BO56</f>
        <v/>
      </c>
    </row>
    <row r="57" spans="2:13" hidden="1">
      <c r="B57" s="13" t="str">
        <f>'CBB Games'!BD57</f>
        <v/>
      </c>
      <c r="C57" s="13" t="str">
        <f>'CBB Games'!AR57</f>
        <v/>
      </c>
      <c r="D57" s="135" t="str">
        <f>'CBB Games'!AS57</f>
        <v/>
      </c>
      <c r="F57" s="137" t="str">
        <f>'CBB Games'!BG57</f>
        <v/>
      </c>
      <c r="G57" s="13" t="str">
        <f>'CBB Games'!BH57</f>
        <v/>
      </c>
      <c r="H57" s="13" t="str">
        <f>'CBB Games'!BI57</f>
        <v/>
      </c>
      <c r="I57" s="13" t="str">
        <f>'CBB Games'!BK57</f>
        <v/>
      </c>
      <c r="J57" s="13" t="str">
        <f>'CBB Games'!BL57</f>
        <v/>
      </c>
      <c r="K57" s="13" t="str">
        <f>'CBB Games'!BM57</f>
        <v/>
      </c>
      <c r="L57" s="13" t="str">
        <f>'CBB Games'!BN57</f>
        <v/>
      </c>
      <c r="M57" s="13" t="str">
        <f>'CBB Games'!BO57</f>
        <v/>
      </c>
    </row>
    <row r="58" spans="2:13" hidden="1">
      <c r="B58" s="13" t="str">
        <f>'CBB Games'!BD58</f>
        <v/>
      </c>
      <c r="C58" s="13" t="str">
        <f>'CBB Games'!AR58</f>
        <v/>
      </c>
      <c r="D58" s="135" t="str">
        <f>'CBB Games'!AS58</f>
        <v/>
      </c>
      <c r="F58" s="137" t="str">
        <f>'CBB Games'!BG58</f>
        <v/>
      </c>
      <c r="G58" s="13" t="str">
        <f>'CBB Games'!BH58</f>
        <v/>
      </c>
      <c r="H58" s="13" t="str">
        <f>'CBB Games'!BI58</f>
        <v/>
      </c>
      <c r="I58" s="13" t="str">
        <f>'CBB Games'!BK58</f>
        <v/>
      </c>
      <c r="J58" s="13" t="str">
        <f>'CBB Games'!BL58</f>
        <v/>
      </c>
      <c r="K58" s="13" t="str">
        <f>'CBB Games'!BM58</f>
        <v/>
      </c>
      <c r="L58" s="13" t="str">
        <f>'CBB Games'!BN58</f>
        <v/>
      </c>
      <c r="M58" s="13" t="str">
        <f>'CBB Games'!BO58</f>
        <v/>
      </c>
    </row>
    <row r="59" spans="2:13" hidden="1">
      <c r="B59" s="13" t="str">
        <f>'CBB Games'!BD59</f>
        <v/>
      </c>
      <c r="C59" s="13" t="str">
        <f>'CBB Games'!AR59</f>
        <v/>
      </c>
      <c r="D59" s="135" t="str">
        <f>'CBB Games'!AS59</f>
        <v/>
      </c>
      <c r="F59" s="137" t="str">
        <f>'CBB Games'!BG59</f>
        <v/>
      </c>
      <c r="G59" s="13" t="str">
        <f>'CBB Games'!BH59</f>
        <v/>
      </c>
      <c r="H59" s="13" t="str">
        <f>'CBB Games'!BI59</f>
        <v/>
      </c>
      <c r="I59" s="13" t="str">
        <f>'CBB Games'!BK59</f>
        <v/>
      </c>
      <c r="J59" s="13" t="str">
        <f>'CBB Games'!BL59</f>
        <v/>
      </c>
      <c r="K59" s="13" t="str">
        <f>'CBB Games'!BM59</f>
        <v/>
      </c>
      <c r="L59" s="13" t="str">
        <f>'CBB Games'!BN59</f>
        <v/>
      </c>
      <c r="M59" s="13" t="str">
        <f>'CBB Games'!BO59</f>
        <v/>
      </c>
    </row>
    <row r="60" spans="2:13" hidden="1">
      <c r="B60" s="13" t="str">
        <f>'CBB Games'!BD60</f>
        <v/>
      </c>
      <c r="C60" s="13" t="str">
        <f>'CBB Games'!AR60</f>
        <v/>
      </c>
      <c r="D60" s="135" t="str">
        <f>'CBB Games'!AS60</f>
        <v/>
      </c>
      <c r="F60" s="137" t="str">
        <f>'CBB Games'!BG60</f>
        <v/>
      </c>
      <c r="G60" s="13" t="str">
        <f>'CBB Games'!BH60</f>
        <v/>
      </c>
      <c r="H60" s="13" t="str">
        <f>'CBB Games'!BI60</f>
        <v/>
      </c>
      <c r="I60" s="13" t="str">
        <f>'CBB Games'!BK60</f>
        <v/>
      </c>
      <c r="J60" s="13" t="str">
        <f>'CBB Games'!BL60</f>
        <v/>
      </c>
      <c r="K60" s="13" t="str">
        <f>'CBB Games'!BM60</f>
        <v/>
      </c>
      <c r="L60" s="13" t="str">
        <f>'CBB Games'!BN60</f>
        <v/>
      </c>
      <c r="M60" s="13" t="str">
        <f>'CBB Games'!BO60</f>
        <v/>
      </c>
    </row>
    <row r="61" spans="2:13" hidden="1">
      <c r="B61" s="13" t="str">
        <f>'CBB Games'!BD61</f>
        <v/>
      </c>
      <c r="C61" s="13" t="str">
        <f>'CBB Games'!AR61</f>
        <v/>
      </c>
      <c r="D61" s="135" t="str">
        <f>'CBB Games'!AS61</f>
        <v/>
      </c>
      <c r="F61" s="137" t="str">
        <f>'CBB Games'!BG61</f>
        <v/>
      </c>
      <c r="G61" s="13" t="str">
        <f>'CBB Games'!BH61</f>
        <v/>
      </c>
      <c r="H61" s="13" t="str">
        <f>'CBB Games'!BI61</f>
        <v/>
      </c>
      <c r="I61" s="13" t="str">
        <f>'CBB Games'!BK61</f>
        <v/>
      </c>
      <c r="J61" s="13" t="str">
        <f>'CBB Games'!BL61</f>
        <v/>
      </c>
      <c r="K61" s="13" t="str">
        <f>'CBB Games'!BM61</f>
        <v/>
      </c>
      <c r="L61" s="13" t="str">
        <f>'CBB Games'!BN61</f>
        <v/>
      </c>
      <c r="M61" s="13" t="str">
        <f>'CBB Games'!BO61</f>
        <v/>
      </c>
    </row>
    <row r="62" spans="2:13" hidden="1">
      <c r="B62" s="13" t="str">
        <f>'CBB Games'!BD62</f>
        <v/>
      </c>
      <c r="C62" s="13" t="str">
        <f>'CBB Games'!AR62</f>
        <v/>
      </c>
      <c r="D62" s="135" t="str">
        <f>'CBB Games'!AS62</f>
        <v/>
      </c>
      <c r="F62" s="137" t="str">
        <f>'CBB Games'!BG62</f>
        <v/>
      </c>
      <c r="G62" s="13" t="str">
        <f>'CBB Games'!BH62</f>
        <v/>
      </c>
      <c r="H62" s="13" t="str">
        <f>'CBB Games'!BI62</f>
        <v/>
      </c>
      <c r="I62" s="13" t="str">
        <f>'CBB Games'!BK62</f>
        <v/>
      </c>
      <c r="J62" s="13" t="str">
        <f>'CBB Games'!BL62</f>
        <v/>
      </c>
      <c r="K62" s="13" t="str">
        <f>'CBB Games'!BM62</f>
        <v/>
      </c>
      <c r="L62" s="13" t="str">
        <f>'CBB Games'!BN62</f>
        <v/>
      </c>
      <c r="M62" s="13" t="str">
        <f>'CBB Games'!BO62</f>
        <v/>
      </c>
    </row>
    <row r="63" spans="2:13" hidden="1">
      <c r="B63" s="13" t="str">
        <f>'CBB Games'!BD63</f>
        <v/>
      </c>
      <c r="C63" s="13" t="str">
        <f>'CBB Games'!AR63</f>
        <v/>
      </c>
      <c r="D63" s="135" t="str">
        <f>'CBB Games'!AS63</f>
        <v/>
      </c>
      <c r="F63" s="137" t="str">
        <f>'CBB Games'!BG63</f>
        <v/>
      </c>
      <c r="G63" s="13" t="str">
        <f>'CBB Games'!BH63</f>
        <v/>
      </c>
      <c r="H63" s="13" t="str">
        <f>'CBB Games'!BI63</f>
        <v/>
      </c>
      <c r="I63" s="13" t="str">
        <f>'CBB Games'!BK63</f>
        <v/>
      </c>
      <c r="J63" s="13" t="str">
        <f>'CBB Games'!BL63</f>
        <v/>
      </c>
      <c r="K63" s="13" t="str">
        <f>'CBB Games'!BM63</f>
        <v/>
      </c>
      <c r="L63" s="13" t="str">
        <f>'CBB Games'!BN63</f>
        <v/>
      </c>
      <c r="M63" s="13" t="str">
        <f>'CBB Games'!BO63</f>
        <v/>
      </c>
    </row>
    <row r="64" spans="2:13" hidden="1">
      <c r="B64" s="13" t="str">
        <f>'CBB Games'!BD64</f>
        <v/>
      </c>
      <c r="C64" s="13" t="str">
        <f>'CBB Games'!AR64</f>
        <v/>
      </c>
      <c r="D64" s="135" t="str">
        <f>'CBB Games'!AS64</f>
        <v/>
      </c>
      <c r="F64" s="137" t="str">
        <f>'CBB Games'!BG64</f>
        <v/>
      </c>
      <c r="G64" s="13" t="str">
        <f>'CBB Games'!BH64</f>
        <v/>
      </c>
      <c r="H64" s="13" t="str">
        <f>'CBB Games'!BI64</f>
        <v/>
      </c>
      <c r="I64" s="13" t="str">
        <f>'CBB Games'!BK64</f>
        <v/>
      </c>
      <c r="J64" s="13" t="str">
        <f>'CBB Games'!BL64</f>
        <v/>
      </c>
      <c r="K64" s="13" t="str">
        <f>'CBB Games'!BM64</f>
        <v/>
      </c>
      <c r="L64" s="13" t="str">
        <f>'CBB Games'!BN64</f>
        <v/>
      </c>
      <c r="M64" s="13" t="str">
        <f>'CBB Games'!BO64</f>
        <v/>
      </c>
    </row>
    <row r="65" spans="2:13" hidden="1">
      <c r="B65" s="13" t="str">
        <f>'CBB Games'!BD65</f>
        <v/>
      </c>
      <c r="C65" s="13" t="str">
        <f>'CBB Games'!AR65</f>
        <v/>
      </c>
      <c r="D65" s="135" t="str">
        <f>'CBB Games'!AS65</f>
        <v/>
      </c>
      <c r="F65" s="137" t="str">
        <f>'CBB Games'!BG65</f>
        <v/>
      </c>
      <c r="G65" s="13" t="str">
        <f>'CBB Games'!BH65</f>
        <v/>
      </c>
      <c r="H65" s="13" t="str">
        <f>'CBB Games'!BI65</f>
        <v/>
      </c>
      <c r="I65" s="13" t="str">
        <f>'CBB Games'!BK65</f>
        <v/>
      </c>
      <c r="J65" s="13" t="str">
        <f>'CBB Games'!BL65</f>
        <v/>
      </c>
      <c r="K65" s="13" t="str">
        <f>'CBB Games'!BM65</f>
        <v/>
      </c>
      <c r="L65" s="13" t="str">
        <f>'CBB Games'!BN65</f>
        <v/>
      </c>
      <c r="M65" s="13" t="str">
        <f>'CBB Games'!BO65</f>
        <v/>
      </c>
    </row>
    <row r="66" spans="2:13" hidden="1">
      <c r="B66" s="13" t="str">
        <f>'CBB Games'!BD66</f>
        <v/>
      </c>
      <c r="C66" s="13" t="str">
        <f>'CBB Games'!AR66</f>
        <v/>
      </c>
      <c r="D66" s="135" t="str">
        <f>'CBB Games'!AS66</f>
        <v/>
      </c>
      <c r="F66" s="137" t="str">
        <f>'CBB Games'!BG66</f>
        <v/>
      </c>
      <c r="G66" s="13" t="str">
        <f>'CBB Games'!BH66</f>
        <v/>
      </c>
      <c r="H66" s="13" t="str">
        <f>'CBB Games'!BI66</f>
        <v/>
      </c>
      <c r="I66" s="13" t="str">
        <f>'CBB Games'!BK66</f>
        <v/>
      </c>
      <c r="J66" s="13" t="str">
        <f>'CBB Games'!BL66</f>
        <v/>
      </c>
      <c r="K66" s="13" t="str">
        <f>'CBB Games'!BM66</f>
        <v/>
      </c>
      <c r="L66" s="13" t="str">
        <f>'CBB Games'!BN66</f>
        <v/>
      </c>
      <c r="M66" s="13" t="str">
        <f>'CBB Games'!BO66</f>
        <v/>
      </c>
    </row>
    <row r="67" spans="2:13" hidden="1">
      <c r="B67" s="13" t="str">
        <f>'CBB Games'!BD67</f>
        <v/>
      </c>
      <c r="C67" s="13" t="str">
        <f>'CBB Games'!AR67</f>
        <v/>
      </c>
      <c r="D67" s="135" t="str">
        <f>'CBB Games'!AS67</f>
        <v/>
      </c>
      <c r="F67" s="137" t="str">
        <f>'CBB Games'!BG67</f>
        <v/>
      </c>
      <c r="G67" s="13" t="str">
        <f>'CBB Games'!BH67</f>
        <v/>
      </c>
      <c r="H67" s="13" t="str">
        <f>'CBB Games'!BI67</f>
        <v/>
      </c>
      <c r="I67" s="13" t="str">
        <f>'CBB Games'!BK67</f>
        <v/>
      </c>
      <c r="J67" s="13" t="str">
        <f>'CBB Games'!BL67</f>
        <v/>
      </c>
      <c r="K67" s="13" t="str">
        <f>'CBB Games'!BM67</f>
        <v/>
      </c>
      <c r="L67" s="13" t="str">
        <f>'CBB Games'!BN67</f>
        <v/>
      </c>
      <c r="M67" s="13" t="str">
        <f>'CBB Games'!BO67</f>
        <v/>
      </c>
    </row>
    <row r="68" spans="2:13" hidden="1">
      <c r="B68" s="13" t="str">
        <f>'CBB Games'!BD68</f>
        <v/>
      </c>
      <c r="C68" s="13" t="str">
        <f>'CBB Games'!AR68</f>
        <v/>
      </c>
      <c r="D68" s="135" t="str">
        <f>'CBB Games'!AS68</f>
        <v/>
      </c>
      <c r="F68" s="137" t="str">
        <f>'CBB Games'!BG68</f>
        <v/>
      </c>
      <c r="G68" s="13" t="str">
        <f>'CBB Games'!BH68</f>
        <v/>
      </c>
      <c r="H68" s="13" t="str">
        <f>'CBB Games'!BI68</f>
        <v/>
      </c>
      <c r="I68" s="13" t="str">
        <f>'CBB Games'!BK68</f>
        <v/>
      </c>
      <c r="J68" s="13" t="str">
        <f>'CBB Games'!BL68</f>
        <v/>
      </c>
      <c r="K68" s="13" t="str">
        <f>'CBB Games'!BM68</f>
        <v/>
      </c>
      <c r="L68" s="13" t="str">
        <f>'CBB Games'!BN68</f>
        <v/>
      </c>
      <c r="M68" s="13" t="str">
        <f>'CBB Games'!BO68</f>
        <v/>
      </c>
    </row>
    <row r="69" spans="2:13" hidden="1">
      <c r="B69" s="13" t="str">
        <f>'CBB Games'!BD69</f>
        <v/>
      </c>
      <c r="C69" s="13" t="str">
        <f>'CBB Games'!AR69</f>
        <v/>
      </c>
      <c r="D69" s="135" t="str">
        <f>'CBB Games'!AS69</f>
        <v/>
      </c>
      <c r="F69" s="137" t="str">
        <f>'CBB Games'!BG69</f>
        <v/>
      </c>
      <c r="G69" s="13" t="str">
        <f>'CBB Games'!BH69</f>
        <v/>
      </c>
      <c r="H69" s="13" t="str">
        <f>'CBB Games'!BI69</f>
        <v/>
      </c>
      <c r="I69" s="13" t="str">
        <f>'CBB Games'!BK69</f>
        <v/>
      </c>
      <c r="J69" s="13" t="str">
        <f>'CBB Games'!BL69</f>
        <v/>
      </c>
      <c r="K69" s="13" t="str">
        <f>'CBB Games'!BM69</f>
        <v/>
      </c>
      <c r="L69" s="13" t="str">
        <f>'CBB Games'!BN69</f>
        <v/>
      </c>
      <c r="M69" s="13" t="str">
        <f>'CBB Games'!BO69</f>
        <v/>
      </c>
    </row>
    <row r="70" spans="2:13" hidden="1">
      <c r="B70" s="13" t="str">
        <f>'CBB Games'!BD70</f>
        <v/>
      </c>
      <c r="C70" s="13" t="str">
        <f>'CBB Games'!AR70</f>
        <v/>
      </c>
      <c r="D70" s="135" t="str">
        <f>'CBB Games'!AS70</f>
        <v/>
      </c>
      <c r="F70" s="137" t="str">
        <f>'CBB Games'!BG70</f>
        <v/>
      </c>
      <c r="G70" s="13" t="str">
        <f>'CBB Games'!BH70</f>
        <v/>
      </c>
      <c r="H70" s="13" t="str">
        <f>'CBB Games'!BI70</f>
        <v/>
      </c>
      <c r="I70" s="13" t="str">
        <f>'CBB Games'!BK70</f>
        <v/>
      </c>
      <c r="J70" s="13" t="str">
        <f>'CBB Games'!BL70</f>
        <v/>
      </c>
      <c r="K70" s="13" t="str">
        <f>'CBB Games'!BM70</f>
        <v/>
      </c>
      <c r="L70" s="13" t="str">
        <f>'CBB Games'!BN70</f>
        <v/>
      </c>
      <c r="M70" s="13" t="str">
        <f>'CBB Games'!BO70</f>
        <v/>
      </c>
    </row>
    <row r="71" spans="2:13" hidden="1">
      <c r="B71" s="13" t="str">
        <f>'CBB Games'!BD71</f>
        <v/>
      </c>
      <c r="C71" s="13" t="str">
        <f>'CBB Games'!AR71</f>
        <v/>
      </c>
      <c r="D71" s="135" t="str">
        <f>'CBB Games'!AS71</f>
        <v/>
      </c>
      <c r="F71" s="137" t="str">
        <f>'CBB Games'!BG71</f>
        <v/>
      </c>
      <c r="G71" s="13" t="str">
        <f>'CBB Games'!BH71</f>
        <v/>
      </c>
      <c r="H71" s="13" t="str">
        <f>'CBB Games'!BI71</f>
        <v/>
      </c>
      <c r="I71" s="13" t="str">
        <f>'CBB Games'!BK71</f>
        <v/>
      </c>
      <c r="J71" s="13" t="str">
        <f>'CBB Games'!BL71</f>
        <v/>
      </c>
      <c r="K71" s="13" t="str">
        <f>'CBB Games'!BM71</f>
        <v/>
      </c>
      <c r="L71" s="13" t="str">
        <f>'CBB Games'!BN71</f>
        <v/>
      </c>
      <c r="M71" s="13" t="str">
        <f>'CBB Games'!BO71</f>
        <v/>
      </c>
    </row>
    <row r="72" spans="2:13" hidden="1">
      <c r="B72" s="13" t="str">
        <f>'CBB Games'!BD72</f>
        <v/>
      </c>
      <c r="C72" s="13" t="str">
        <f>'CBB Games'!AR72</f>
        <v/>
      </c>
      <c r="D72" s="135" t="str">
        <f>'CBB Games'!AS72</f>
        <v/>
      </c>
      <c r="F72" s="137" t="str">
        <f>'CBB Games'!BG72</f>
        <v/>
      </c>
      <c r="G72" s="13" t="str">
        <f>'CBB Games'!BH72</f>
        <v/>
      </c>
      <c r="H72" s="13" t="str">
        <f>'CBB Games'!BI72</f>
        <v/>
      </c>
      <c r="I72" s="13" t="str">
        <f>'CBB Games'!BK72</f>
        <v/>
      </c>
      <c r="J72" s="13" t="str">
        <f>'CBB Games'!BL72</f>
        <v/>
      </c>
      <c r="K72" s="13" t="str">
        <f>'CBB Games'!BM72</f>
        <v/>
      </c>
      <c r="L72" s="13" t="str">
        <f>'CBB Games'!BN72</f>
        <v/>
      </c>
      <c r="M72" s="13" t="str">
        <f>'CBB Games'!BO72</f>
        <v/>
      </c>
    </row>
    <row r="73" spans="2:13" hidden="1">
      <c r="B73" s="13" t="str">
        <f>'CBB Games'!BD73</f>
        <v/>
      </c>
      <c r="C73" s="13" t="str">
        <f>'CBB Games'!AR73</f>
        <v/>
      </c>
      <c r="D73" s="135" t="str">
        <f>'CBB Games'!AS73</f>
        <v/>
      </c>
      <c r="F73" s="137" t="str">
        <f>'CBB Games'!BG73</f>
        <v/>
      </c>
      <c r="G73" s="13" t="str">
        <f>'CBB Games'!BH73</f>
        <v/>
      </c>
      <c r="H73" s="13" t="str">
        <f>'CBB Games'!BI73</f>
        <v/>
      </c>
      <c r="I73" s="13" t="str">
        <f>'CBB Games'!BK73</f>
        <v/>
      </c>
      <c r="J73" s="13" t="str">
        <f>'CBB Games'!BL73</f>
        <v/>
      </c>
      <c r="K73" s="13" t="str">
        <f>'CBB Games'!BM73</f>
        <v/>
      </c>
      <c r="L73" s="13" t="str">
        <f>'CBB Games'!BN73</f>
        <v/>
      </c>
      <c r="M73" s="13" t="str">
        <f>'CBB Games'!BO73</f>
        <v/>
      </c>
    </row>
    <row r="74" spans="2:13" hidden="1">
      <c r="B74" s="13" t="str">
        <f>'CBB Games'!BD74</f>
        <v/>
      </c>
      <c r="C74" s="13" t="str">
        <f>'CBB Games'!AR74</f>
        <v/>
      </c>
      <c r="D74" s="135" t="str">
        <f>'CBB Games'!AS74</f>
        <v/>
      </c>
      <c r="F74" s="137" t="str">
        <f>'CBB Games'!BG74</f>
        <v/>
      </c>
      <c r="G74" s="13" t="str">
        <f>'CBB Games'!BH74</f>
        <v/>
      </c>
      <c r="H74" s="13" t="str">
        <f>'CBB Games'!BI74</f>
        <v/>
      </c>
      <c r="I74" s="13" t="str">
        <f>'CBB Games'!BK74</f>
        <v/>
      </c>
      <c r="J74" s="13" t="str">
        <f>'CBB Games'!BL74</f>
        <v/>
      </c>
      <c r="K74" s="13" t="str">
        <f>'CBB Games'!BM74</f>
        <v/>
      </c>
      <c r="L74" s="13" t="str">
        <f>'CBB Games'!BN74</f>
        <v/>
      </c>
      <c r="M74" s="13" t="str">
        <f>'CBB Games'!BO74</f>
        <v/>
      </c>
    </row>
    <row r="75" spans="2:13" hidden="1">
      <c r="B75" s="13" t="str">
        <f>'CBB Games'!BD75</f>
        <v/>
      </c>
      <c r="C75" s="13" t="str">
        <f>'CBB Games'!AR75</f>
        <v/>
      </c>
      <c r="D75" s="135" t="str">
        <f>'CBB Games'!AS75</f>
        <v/>
      </c>
      <c r="F75" s="137" t="str">
        <f>'CBB Games'!BG75</f>
        <v/>
      </c>
      <c r="G75" s="13" t="str">
        <f>'CBB Games'!BH75</f>
        <v/>
      </c>
      <c r="H75" s="13" t="str">
        <f>'CBB Games'!BI75</f>
        <v/>
      </c>
      <c r="I75" s="13" t="str">
        <f>'CBB Games'!BK75</f>
        <v/>
      </c>
      <c r="J75" s="13" t="str">
        <f>'CBB Games'!BL75</f>
        <v/>
      </c>
      <c r="K75" s="13" t="str">
        <f>'CBB Games'!BM75</f>
        <v/>
      </c>
      <c r="L75" s="13" t="str">
        <f>'CBB Games'!BN75</f>
        <v/>
      </c>
      <c r="M75" s="13" t="str">
        <f>'CBB Games'!BO75</f>
        <v/>
      </c>
    </row>
    <row r="76" spans="2:13" hidden="1">
      <c r="B76" s="13" t="str">
        <f>'CBB Games'!BD76</f>
        <v/>
      </c>
      <c r="C76" s="13" t="str">
        <f>'CBB Games'!AR76</f>
        <v/>
      </c>
      <c r="D76" s="135" t="str">
        <f>'CBB Games'!AS76</f>
        <v/>
      </c>
      <c r="F76" s="137" t="str">
        <f>'CBB Games'!BG76</f>
        <v/>
      </c>
      <c r="G76" s="13" t="str">
        <f>'CBB Games'!BH76</f>
        <v/>
      </c>
      <c r="H76" s="13" t="str">
        <f>'CBB Games'!BI76</f>
        <v/>
      </c>
      <c r="I76" s="13" t="str">
        <f>'CBB Games'!BK76</f>
        <v/>
      </c>
      <c r="J76" s="13" t="str">
        <f>'CBB Games'!BL76</f>
        <v/>
      </c>
      <c r="K76" s="13" t="str">
        <f>'CBB Games'!BM76</f>
        <v/>
      </c>
      <c r="L76" s="13" t="str">
        <f>'CBB Games'!BN76</f>
        <v/>
      </c>
      <c r="M76" s="13" t="str">
        <f>'CBB Games'!BO76</f>
        <v/>
      </c>
    </row>
    <row r="77" spans="2:13" hidden="1">
      <c r="B77" s="13" t="str">
        <f>'CBB Games'!BD77</f>
        <v/>
      </c>
      <c r="C77" s="13" t="str">
        <f>'CBB Games'!AR77</f>
        <v/>
      </c>
      <c r="D77" s="135" t="str">
        <f>'CBB Games'!AS77</f>
        <v/>
      </c>
      <c r="F77" s="137" t="str">
        <f>'CBB Games'!BG77</f>
        <v/>
      </c>
      <c r="G77" s="13" t="str">
        <f>'CBB Games'!BH77</f>
        <v/>
      </c>
      <c r="H77" s="13" t="str">
        <f>'CBB Games'!BI77</f>
        <v/>
      </c>
      <c r="I77" s="13" t="str">
        <f>'CBB Games'!BK77</f>
        <v/>
      </c>
      <c r="J77" s="13" t="str">
        <f>'CBB Games'!BL77</f>
        <v/>
      </c>
      <c r="K77" s="13" t="str">
        <f>'CBB Games'!BM77</f>
        <v/>
      </c>
      <c r="L77" s="13" t="str">
        <f>'CBB Games'!BN77</f>
        <v/>
      </c>
      <c r="M77" s="13" t="str">
        <f>'CBB Games'!BO77</f>
        <v/>
      </c>
    </row>
    <row r="78" spans="2:13" hidden="1">
      <c r="B78" s="13" t="str">
        <f>'CBB Games'!BD78</f>
        <v/>
      </c>
      <c r="C78" s="13" t="str">
        <f>'CBB Games'!AR78</f>
        <v/>
      </c>
      <c r="D78" s="135" t="str">
        <f>'CBB Games'!AS78</f>
        <v/>
      </c>
      <c r="F78" s="137" t="str">
        <f>'CBB Games'!BG78</f>
        <v/>
      </c>
      <c r="G78" s="13" t="str">
        <f>'CBB Games'!BH78</f>
        <v/>
      </c>
      <c r="H78" s="13" t="str">
        <f>'CBB Games'!BI78</f>
        <v/>
      </c>
      <c r="I78" s="13" t="str">
        <f>'CBB Games'!BK78</f>
        <v/>
      </c>
      <c r="J78" s="13" t="str">
        <f>'CBB Games'!BL78</f>
        <v/>
      </c>
      <c r="K78" s="13" t="str">
        <f>'CBB Games'!BM78</f>
        <v/>
      </c>
      <c r="L78" s="13" t="str">
        <f>'CBB Games'!BN78</f>
        <v/>
      </c>
      <c r="M78" s="13" t="str">
        <f>'CBB Games'!BO78</f>
        <v/>
      </c>
    </row>
    <row r="79" spans="2:13" hidden="1">
      <c r="B79" s="13" t="str">
        <f>'CBB Games'!BD79</f>
        <v/>
      </c>
      <c r="C79" s="13" t="str">
        <f>'CBB Games'!AR79</f>
        <v/>
      </c>
      <c r="D79" s="135" t="str">
        <f>'CBB Games'!AS79</f>
        <v/>
      </c>
      <c r="F79" s="137" t="str">
        <f>'CBB Games'!BG79</f>
        <v/>
      </c>
      <c r="G79" s="13" t="str">
        <f>'CBB Games'!BH79</f>
        <v/>
      </c>
      <c r="H79" s="13" t="str">
        <f>'CBB Games'!BI79</f>
        <v/>
      </c>
      <c r="I79" s="13" t="str">
        <f>'CBB Games'!BK79</f>
        <v/>
      </c>
      <c r="J79" s="13" t="str">
        <f>'CBB Games'!BL79</f>
        <v/>
      </c>
      <c r="K79" s="13" t="str">
        <f>'CBB Games'!BM79</f>
        <v/>
      </c>
      <c r="L79" s="13" t="str">
        <f>'CBB Games'!BN79</f>
        <v/>
      </c>
      <c r="M79" s="13" t="str">
        <f>'CBB Games'!BO79</f>
        <v/>
      </c>
    </row>
    <row r="80" spans="2:13" hidden="1">
      <c r="B80" s="13" t="str">
        <f>'CBB Games'!BD80</f>
        <v/>
      </c>
      <c r="C80" s="13" t="str">
        <f>'CBB Games'!AR80</f>
        <v/>
      </c>
      <c r="D80" s="135" t="str">
        <f>'CBB Games'!AS80</f>
        <v/>
      </c>
      <c r="F80" s="137" t="str">
        <f>'CBB Games'!BG80</f>
        <v/>
      </c>
      <c r="G80" s="13" t="str">
        <f>'CBB Games'!BH80</f>
        <v/>
      </c>
      <c r="H80" s="13" t="str">
        <f>'CBB Games'!BI80</f>
        <v/>
      </c>
      <c r="I80" s="13" t="str">
        <f>'CBB Games'!BK80</f>
        <v/>
      </c>
      <c r="J80" s="13" t="str">
        <f>'CBB Games'!BL80</f>
        <v/>
      </c>
      <c r="K80" s="13" t="str">
        <f>'CBB Games'!BM80</f>
        <v/>
      </c>
      <c r="L80" s="13" t="str">
        <f>'CBB Games'!BN80</f>
        <v/>
      </c>
      <c r="M80" s="13" t="str">
        <f>'CBB Games'!BO80</f>
        <v/>
      </c>
    </row>
    <row r="81" spans="2:13" hidden="1">
      <c r="B81" s="13" t="str">
        <f>'CBB Games'!BD81</f>
        <v/>
      </c>
      <c r="C81" s="13" t="str">
        <f>'CBB Games'!AR81</f>
        <v/>
      </c>
      <c r="D81" s="135" t="str">
        <f>'CBB Games'!AS81</f>
        <v/>
      </c>
      <c r="F81" s="137" t="str">
        <f>'CBB Games'!BG81</f>
        <v/>
      </c>
      <c r="G81" s="13" t="str">
        <f>'CBB Games'!BH81</f>
        <v/>
      </c>
      <c r="H81" s="13" t="str">
        <f>'CBB Games'!BI81</f>
        <v/>
      </c>
      <c r="I81" s="13" t="str">
        <f>'CBB Games'!BK81</f>
        <v/>
      </c>
      <c r="J81" s="13" t="str">
        <f>'CBB Games'!BL81</f>
        <v/>
      </c>
      <c r="K81" s="13" t="str">
        <f>'CBB Games'!BM81</f>
        <v/>
      </c>
      <c r="L81" s="13" t="str">
        <f>'CBB Games'!BN81</f>
        <v/>
      </c>
      <c r="M81" s="13" t="str">
        <f>'CBB Games'!BO81</f>
        <v/>
      </c>
    </row>
    <row r="82" spans="2:13" hidden="1">
      <c r="B82" s="13" t="str">
        <f>'CBB Games'!BD82</f>
        <v/>
      </c>
      <c r="C82" s="13" t="str">
        <f>'CBB Games'!AR82</f>
        <v/>
      </c>
      <c r="D82" s="135" t="str">
        <f>'CBB Games'!AS82</f>
        <v/>
      </c>
      <c r="F82" s="137" t="str">
        <f>'CBB Games'!BG82</f>
        <v/>
      </c>
      <c r="G82" s="13" t="str">
        <f>'CBB Games'!BH82</f>
        <v/>
      </c>
      <c r="H82" s="13" t="str">
        <f>'CBB Games'!BI82</f>
        <v/>
      </c>
      <c r="I82" s="13" t="str">
        <f>'CBB Games'!BK82</f>
        <v/>
      </c>
      <c r="J82" s="13" t="str">
        <f>'CBB Games'!BL82</f>
        <v/>
      </c>
      <c r="K82" s="13" t="str">
        <f>'CBB Games'!BM82</f>
        <v/>
      </c>
      <c r="L82" s="13" t="str">
        <f>'CBB Games'!BN82</f>
        <v/>
      </c>
      <c r="M82" s="13" t="str">
        <f>'CBB Games'!BO82</f>
        <v/>
      </c>
    </row>
    <row r="83" spans="2:13" hidden="1">
      <c r="B83" s="13" t="str">
        <f>'CBB Games'!BD83</f>
        <v/>
      </c>
      <c r="C83" s="13" t="str">
        <f>'CBB Games'!AR83</f>
        <v/>
      </c>
      <c r="D83" s="135" t="str">
        <f>'CBB Games'!AS83</f>
        <v/>
      </c>
      <c r="F83" s="137" t="str">
        <f>'CBB Games'!BG83</f>
        <v/>
      </c>
      <c r="G83" s="13" t="str">
        <f>'CBB Games'!BH83</f>
        <v/>
      </c>
      <c r="H83" s="13" t="str">
        <f>'CBB Games'!BI83</f>
        <v/>
      </c>
      <c r="I83" s="13" t="str">
        <f>'CBB Games'!BK83</f>
        <v/>
      </c>
      <c r="J83" s="13" t="str">
        <f>'CBB Games'!BL83</f>
        <v/>
      </c>
      <c r="K83" s="13" t="str">
        <f>'CBB Games'!BM83</f>
        <v/>
      </c>
      <c r="L83" s="13" t="str">
        <f>'CBB Games'!BN83</f>
        <v/>
      </c>
      <c r="M83" s="13" t="str">
        <f>'CBB Games'!BO83</f>
        <v/>
      </c>
    </row>
    <row r="84" spans="2:13" hidden="1">
      <c r="B84" s="13" t="str">
        <f>'CBB Games'!BD84</f>
        <v/>
      </c>
      <c r="C84" s="13" t="str">
        <f>'CBB Games'!AR84</f>
        <v/>
      </c>
      <c r="D84" s="135" t="str">
        <f>'CBB Games'!AS84</f>
        <v/>
      </c>
      <c r="F84" s="137" t="str">
        <f>'CBB Games'!BG84</f>
        <v/>
      </c>
      <c r="G84" s="13" t="str">
        <f>'CBB Games'!BH84</f>
        <v/>
      </c>
      <c r="H84" s="13" t="str">
        <f>'CBB Games'!BI84</f>
        <v/>
      </c>
      <c r="I84" s="13" t="str">
        <f>'CBB Games'!BK84</f>
        <v/>
      </c>
      <c r="J84" s="13" t="str">
        <f>'CBB Games'!BL84</f>
        <v/>
      </c>
      <c r="K84" s="13" t="str">
        <f>'CBB Games'!BM84</f>
        <v/>
      </c>
      <c r="L84" s="13" t="str">
        <f>'CBB Games'!BN84</f>
        <v/>
      </c>
      <c r="M84" s="13" t="str">
        <f>'CBB Games'!BO84</f>
        <v/>
      </c>
    </row>
    <row r="85" spans="2:13" hidden="1">
      <c r="B85" s="13" t="str">
        <f>'CBB Games'!BD85</f>
        <v/>
      </c>
      <c r="C85" s="13" t="str">
        <f>'CBB Games'!AR85</f>
        <v/>
      </c>
      <c r="D85" s="135" t="str">
        <f>'CBB Games'!AS85</f>
        <v/>
      </c>
      <c r="F85" s="137" t="str">
        <f>'CBB Games'!BG85</f>
        <v/>
      </c>
      <c r="G85" s="13" t="str">
        <f>'CBB Games'!BH85</f>
        <v/>
      </c>
      <c r="H85" s="13" t="str">
        <f>'CBB Games'!BI85</f>
        <v/>
      </c>
      <c r="I85" s="13" t="str">
        <f>'CBB Games'!BK85</f>
        <v/>
      </c>
      <c r="J85" s="13" t="str">
        <f>'CBB Games'!BL85</f>
        <v/>
      </c>
      <c r="K85" s="13" t="str">
        <f>'CBB Games'!BM85</f>
        <v/>
      </c>
      <c r="L85" s="13" t="str">
        <f>'CBB Games'!BN85</f>
        <v/>
      </c>
      <c r="M85" s="13" t="str">
        <f>'CBB Games'!BO85</f>
        <v/>
      </c>
    </row>
    <row r="86" spans="2:13" hidden="1">
      <c r="B86" s="13" t="str">
        <f>'CBB Games'!BD86</f>
        <v/>
      </c>
      <c r="C86" s="13" t="str">
        <f>'CBB Games'!AR86</f>
        <v/>
      </c>
      <c r="D86" s="135" t="str">
        <f>'CBB Games'!AS86</f>
        <v/>
      </c>
      <c r="F86" s="137" t="str">
        <f>'CBB Games'!BG86</f>
        <v/>
      </c>
      <c r="G86" s="13" t="str">
        <f>'CBB Games'!BH86</f>
        <v/>
      </c>
      <c r="H86" s="13" t="str">
        <f>'CBB Games'!BI86</f>
        <v/>
      </c>
      <c r="I86" s="13" t="str">
        <f>'CBB Games'!BK86</f>
        <v/>
      </c>
      <c r="J86" s="13" t="str">
        <f>'CBB Games'!BL86</f>
        <v/>
      </c>
      <c r="K86" s="13" t="str">
        <f>'CBB Games'!BM86</f>
        <v/>
      </c>
      <c r="L86" s="13" t="str">
        <f>'CBB Games'!BN86</f>
        <v/>
      </c>
      <c r="M86" s="13" t="str">
        <f>'CBB Games'!BO86</f>
        <v/>
      </c>
    </row>
    <row r="87" spans="2:13" hidden="1">
      <c r="B87" s="13" t="str">
        <f>'CBB Games'!BD87</f>
        <v/>
      </c>
      <c r="C87" s="13" t="str">
        <f>'CBB Games'!AR87</f>
        <v/>
      </c>
      <c r="D87" s="135" t="str">
        <f>'CBB Games'!AS87</f>
        <v/>
      </c>
      <c r="F87" s="137" t="str">
        <f>'CBB Games'!BG87</f>
        <v/>
      </c>
      <c r="G87" s="13" t="str">
        <f>'CBB Games'!BH87</f>
        <v/>
      </c>
      <c r="H87" s="13" t="str">
        <f>'CBB Games'!BI87</f>
        <v/>
      </c>
      <c r="I87" s="13" t="str">
        <f>'CBB Games'!BK87</f>
        <v/>
      </c>
      <c r="J87" s="13" t="str">
        <f>'CBB Games'!BL87</f>
        <v/>
      </c>
      <c r="K87" s="13" t="str">
        <f>'CBB Games'!BM87</f>
        <v/>
      </c>
      <c r="L87" s="13" t="str">
        <f>'CBB Games'!BN87</f>
        <v/>
      </c>
      <c r="M87" s="13" t="str">
        <f>'CBB Games'!BO87</f>
        <v/>
      </c>
    </row>
    <row r="88" spans="2:13" hidden="1">
      <c r="B88" s="13" t="str">
        <f>'CBB Games'!BD88</f>
        <v/>
      </c>
      <c r="C88" s="13" t="str">
        <f>'CBB Games'!AR88</f>
        <v/>
      </c>
      <c r="D88" s="135" t="str">
        <f>'CBB Games'!AS88</f>
        <v/>
      </c>
      <c r="F88" s="137" t="str">
        <f>'CBB Games'!BG88</f>
        <v/>
      </c>
      <c r="G88" s="13" t="str">
        <f>'CBB Games'!BH88</f>
        <v/>
      </c>
      <c r="H88" s="13" t="str">
        <f>'CBB Games'!BI88</f>
        <v/>
      </c>
      <c r="I88" s="13" t="str">
        <f>'CBB Games'!BK88</f>
        <v/>
      </c>
      <c r="J88" s="13" t="str">
        <f>'CBB Games'!BL88</f>
        <v/>
      </c>
      <c r="K88" s="13" t="str">
        <f>'CBB Games'!BM88</f>
        <v/>
      </c>
      <c r="L88" s="13" t="str">
        <f>'CBB Games'!BN88</f>
        <v/>
      </c>
      <c r="M88" s="13" t="str">
        <f>'CBB Games'!BO88</f>
        <v/>
      </c>
    </row>
    <row r="89" spans="2:13" hidden="1">
      <c r="B89" s="13" t="str">
        <f>'CBB Games'!BD89</f>
        <v/>
      </c>
      <c r="C89" s="13" t="str">
        <f>'CBB Games'!AR89</f>
        <v/>
      </c>
      <c r="D89" s="135" t="str">
        <f>'CBB Games'!AS89</f>
        <v/>
      </c>
      <c r="F89" s="137" t="str">
        <f>'CBB Games'!BG89</f>
        <v/>
      </c>
      <c r="G89" s="13" t="str">
        <f>'CBB Games'!BH89</f>
        <v/>
      </c>
      <c r="H89" s="13" t="str">
        <f>'CBB Games'!BI89</f>
        <v/>
      </c>
      <c r="I89" s="13" t="str">
        <f>'CBB Games'!BK89</f>
        <v/>
      </c>
      <c r="J89" s="13" t="str">
        <f>'CBB Games'!BL89</f>
        <v/>
      </c>
      <c r="K89" s="13" t="str">
        <f>'CBB Games'!BM89</f>
        <v/>
      </c>
      <c r="L89" s="13" t="str">
        <f>'CBB Games'!BN89</f>
        <v/>
      </c>
      <c r="M89" s="13" t="str">
        <f>'CBB Games'!BO89</f>
        <v/>
      </c>
    </row>
    <row r="90" spans="2:13" hidden="1">
      <c r="B90" s="13" t="str">
        <f>'CBB Games'!BD90</f>
        <v/>
      </c>
      <c r="C90" s="13" t="str">
        <f>'CBB Games'!AR90</f>
        <v/>
      </c>
      <c r="D90" s="135" t="str">
        <f>'CBB Games'!AS90</f>
        <v/>
      </c>
      <c r="F90" s="137" t="str">
        <f>'CBB Games'!BG90</f>
        <v/>
      </c>
      <c r="G90" s="13" t="str">
        <f>'CBB Games'!BH90</f>
        <v/>
      </c>
      <c r="H90" s="13" t="str">
        <f>'CBB Games'!BI90</f>
        <v/>
      </c>
      <c r="I90" s="13" t="str">
        <f>'CBB Games'!BK90</f>
        <v/>
      </c>
      <c r="J90" s="13" t="str">
        <f>'CBB Games'!BL90</f>
        <v/>
      </c>
      <c r="K90" s="13" t="str">
        <f>'CBB Games'!BM90</f>
        <v/>
      </c>
      <c r="L90" s="13" t="str">
        <f>'CBB Games'!BN90</f>
        <v/>
      </c>
      <c r="M90" s="13" t="str">
        <f>'CBB Games'!BO90</f>
        <v/>
      </c>
    </row>
    <row r="91" spans="2:13" hidden="1">
      <c r="B91" s="13" t="str">
        <f>'CBB Games'!BD91</f>
        <v/>
      </c>
      <c r="C91" s="13" t="str">
        <f>'CBB Games'!AR91</f>
        <v/>
      </c>
      <c r="D91" s="135" t="str">
        <f>'CBB Games'!AS91</f>
        <v/>
      </c>
      <c r="F91" s="137" t="str">
        <f>'CBB Games'!BG91</f>
        <v/>
      </c>
      <c r="G91" s="13" t="str">
        <f>'CBB Games'!BH91</f>
        <v/>
      </c>
      <c r="H91" s="13" t="str">
        <f>'CBB Games'!BI91</f>
        <v/>
      </c>
      <c r="I91" s="13" t="str">
        <f>'CBB Games'!BK91</f>
        <v/>
      </c>
      <c r="J91" s="13" t="str">
        <f>'CBB Games'!BL91</f>
        <v/>
      </c>
      <c r="K91" s="13" t="str">
        <f>'CBB Games'!BM91</f>
        <v/>
      </c>
      <c r="L91" s="13" t="str">
        <f>'CBB Games'!BN91</f>
        <v/>
      </c>
      <c r="M91" s="13" t="str">
        <f>'CBB Games'!BO91</f>
        <v/>
      </c>
    </row>
    <row r="92" spans="2:13" hidden="1">
      <c r="B92" s="13" t="str">
        <f>'CBB Games'!BD92</f>
        <v/>
      </c>
      <c r="C92" s="13" t="str">
        <f>'CBB Games'!AR92</f>
        <v/>
      </c>
      <c r="D92" s="135" t="str">
        <f>'CBB Games'!AS92</f>
        <v/>
      </c>
      <c r="F92" s="137" t="str">
        <f>'CBB Games'!BG92</f>
        <v/>
      </c>
      <c r="G92" s="13" t="str">
        <f>'CBB Games'!BH92</f>
        <v/>
      </c>
      <c r="H92" s="13" t="str">
        <f>'CBB Games'!BI92</f>
        <v/>
      </c>
      <c r="I92" s="13" t="str">
        <f>'CBB Games'!BK92</f>
        <v/>
      </c>
      <c r="J92" s="13" t="str">
        <f>'CBB Games'!BL92</f>
        <v/>
      </c>
      <c r="K92" s="13" t="str">
        <f>'CBB Games'!BM92</f>
        <v/>
      </c>
      <c r="L92" s="13" t="str">
        <f>'CBB Games'!BN92</f>
        <v/>
      </c>
      <c r="M92" s="13" t="str">
        <f>'CBB Games'!BO92</f>
        <v/>
      </c>
    </row>
    <row r="93" spans="2:13" hidden="1">
      <c r="B93" s="13" t="str">
        <f>'CBB Games'!BD93</f>
        <v/>
      </c>
      <c r="C93" s="13" t="str">
        <f>'CBB Games'!AR93</f>
        <v/>
      </c>
      <c r="D93" s="135" t="str">
        <f>'CBB Games'!AS93</f>
        <v/>
      </c>
      <c r="F93" s="137" t="str">
        <f>'CBB Games'!BG93</f>
        <v/>
      </c>
      <c r="G93" s="13" t="str">
        <f>'CBB Games'!BH93</f>
        <v/>
      </c>
      <c r="H93" s="13" t="str">
        <f>'CBB Games'!BI93</f>
        <v/>
      </c>
      <c r="I93" s="13" t="str">
        <f>'CBB Games'!BK93</f>
        <v/>
      </c>
      <c r="J93" s="13" t="str">
        <f>'CBB Games'!BL93</f>
        <v/>
      </c>
      <c r="K93" s="13" t="str">
        <f>'CBB Games'!BM93</f>
        <v/>
      </c>
      <c r="L93" s="13" t="str">
        <f>'CBB Games'!BN93</f>
        <v/>
      </c>
      <c r="M93" s="13" t="str">
        <f>'CBB Games'!BO93</f>
        <v/>
      </c>
    </row>
    <row r="94" spans="2:13" hidden="1">
      <c r="B94" s="13" t="str">
        <f>'CBB Games'!BD94</f>
        <v/>
      </c>
      <c r="C94" s="13" t="str">
        <f>'CBB Games'!AR94</f>
        <v/>
      </c>
      <c r="D94" s="135" t="str">
        <f>'CBB Games'!AS94</f>
        <v/>
      </c>
      <c r="F94" s="137" t="str">
        <f>'CBB Games'!BG94</f>
        <v/>
      </c>
      <c r="G94" s="13" t="str">
        <f>'CBB Games'!BH94</f>
        <v/>
      </c>
      <c r="H94" s="13" t="str">
        <f>'CBB Games'!BI94</f>
        <v/>
      </c>
      <c r="I94" s="13" t="str">
        <f>'CBB Games'!BK94</f>
        <v/>
      </c>
      <c r="J94" s="13" t="str">
        <f>'CBB Games'!BL94</f>
        <v/>
      </c>
      <c r="K94" s="13" t="str">
        <f>'CBB Games'!BM94</f>
        <v/>
      </c>
      <c r="L94" s="13" t="str">
        <f>'CBB Games'!BN94</f>
        <v/>
      </c>
      <c r="M94" s="13" t="str">
        <f>'CBB Games'!BO94</f>
        <v/>
      </c>
    </row>
    <row r="95" spans="2:13" hidden="1">
      <c r="B95" s="13" t="str">
        <f>'CBB Games'!BD95</f>
        <v/>
      </c>
      <c r="C95" s="13" t="str">
        <f>'CBB Games'!AR95</f>
        <v/>
      </c>
      <c r="D95" s="135" t="str">
        <f>'CBB Games'!AS95</f>
        <v/>
      </c>
      <c r="F95" s="137" t="str">
        <f>'CBB Games'!BG95</f>
        <v/>
      </c>
      <c r="G95" s="13" t="str">
        <f>'CBB Games'!BH95</f>
        <v/>
      </c>
      <c r="H95" s="13" t="str">
        <f>'CBB Games'!BI95</f>
        <v/>
      </c>
      <c r="I95" s="13" t="str">
        <f>'CBB Games'!BK95</f>
        <v/>
      </c>
      <c r="J95" s="13" t="str">
        <f>'CBB Games'!BL95</f>
        <v/>
      </c>
      <c r="K95" s="13" t="str">
        <f>'CBB Games'!BM95</f>
        <v/>
      </c>
      <c r="L95" s="13" t="str">
        <f>'CBB Games'!BN95</f>
        <v/>
      </c>
      <c r="M95" s="13" t="str">
        <f>'CBB Games'!BO95</f>
        <v/>
      </c>
    </row>
    <row r="96" spans="2:13" hidden="1">
      <c r="B96" s="13" t="str">
        <f>'CBB Games'!BD96</f>
        <v/>
      </c>
      <c r="C96" s="13" t="str">
        <f>'CBB Games'!AR96</f>
        <v/>
      </c>
      <c r="D96" s="135" t="str">
        <f>'CBB Games'!AS96</f>
        <v/>
      </c>
      <c r="F96" s="137" t="str">
        <f>'CBB Games'!BG96</f>
        <v/>
      </c>
      <c r="G96" s="13" t="str">
        <f>'CBB Games'!BH96</f>
        <v/>
      </c>
      <c r="H96" s="13" t="str">
        <f>'CBB Games'!BI96</f>
        <v/>
      </c>
      <c r="I96" s="13" t="str">
        <f>'CBB Games'!BK96</f>
        <v/>
      </c>
      <c r="J96" s="13" t="str">
        <f>'CBB Games'!BL96</f>
        <v/>
      </c>
      <c r="K96" s="13" t="str">
        <f>'CBB Games'!BM96</f>
        <v/>
      </c>
      <c r="L96" s="13" t="str">
        <f>'CBB Games'!BN96</f>
        <v/>
      </c>
      <c r="M96" s="13" t="str">
        <f>'CBB Games'!BO96</f>
        <v/>
      </c>
    </row>
    <row r="97" spans="2:13" hidden="1">
      <c r="B97" s="13" t="str">
        <f>'CBB Games'!BD97</f>
        <v/>
      </c>
      <c r="C97" s="13" t="str">
        <f>'CBB Games'!AR97</f>
        <v/>
      </c>
      <c r="D97" s="135" t="str">
        <f>'CBB Games'!AS97</f>
        <v/>
      </c>
      <c r="F97" s="137" t="str">
        <f>'CBB Games'!BG97</f>
        <v/>
      </c>
      <c r="G97" s="13" t="str">
        <f>'CBB Games'!BH97</f>
        <v/>
      </c>
      <c r="H97" s="13" t="str">
        <f>'CBB Games'!BI97</f>
        <v/>
      </c>
      <c r="I97" s="13" t="str">
        <f>'CBB Games'!BK97</f>
        <v/>
      </c>
      <c r="J97" s="13" t="str">
        <f>'CBB Games'!BL97</f>
        <v/>
      </c>
      <c r="K97" s="13" t="str">
        <f>'CBB Games'!BM97</f>
        <v/>
      </c>
      <c r="L97" s="13" t="str">
        <f>'CBB Games'!BN97</f>
        <v/>
      </c>
      <c r="M97" s="13" t="str">
        <f>'CBB Games'!BO97</f>
        <v/>
      </c>
    </row>
    <row r="98" spans="2:13" hidden="1">
      <c r="B98" s="13" t="str">
        <f>'CBB Games'!BD98</f>
        <v/>
      </c>
      <c r="C98" s="13" t="str">
        <f>'CBB Games'!AR98</f>
        <v/>
      </c>
      <c r="D98" s="135" t="str">
        <f>'CBB Games'!AS98</f>
        <v/>
      </c>
      <c r="F98" s="137" t="str">
        <f>'CBB Games'!BG98</f>
        <v/>
      </c>
      <c r="G98" s="13" t="str">
        <f>'CBB Games'!BH98</f>
        <v/>
      </c>
      <c r="H98" s="13" t="str">
        <f>'CBB Games'!BI98</f>
        <v/>
      </c>
      <c r="I98" s="13" t="str">
        <f>'CBB Games'!BK98</f>
        <v/>
      </c>
      <c r="J98" s="13" t="str">
        <f>'CBB Games'!BL98</f>
        <v/>
      </c>
      <c r="K98" s="13" t="str">
        <f>'CBB Games'!BM98</f>
        <v/>
      </c>
      <c r="L98" s="13" t="str">
        <f>'CBB Games'!BN98</f>
        <v/>
      </c>
      <c r="M98" s="13" t="str">
        <f>'CBB Games'!BO98</f>
        <v/>
      </c>
    </row>
    <row r="99" spans="2:13" hidden="1">
      <c r="B99" s="13" t="str">
        <f>'CBB Games'!BD99</f>
        <v/>
      </c>
      <c r="C99" s="13" t="str">
        <f>'CBB Games'!AR99</f>
        <v/>
      </c>
      <c r="D99" s="135" t="str">
        <f>'CBB Games'!AS99</f>
        <v/>
      </c>
      <c r="F99" s="137" t="str">
        <f>'CBB Games'!BG99</f>
        <v/>
      </c>
      <c r="G99" s="13" t="str">
        <f>'CBB Games'!BH99</f>
        <v/>
      </c>
      <c r="H99" s="13" t="str">
        <f>'CBB Games'!BI99</f>
        <v/>
      </c>
      <c r="I99" s="13" t="str">
        <f>'CBB Games'!BK99</f>
        <v/>
      </c>
      <c r="J99" s="13" t="str">
        <f>'CBB Games'!BL99</f>
        <v/>
      </c>
      <c r="K99" s="13" t="str">
        <f>'CBB Games'!BM99</f>
        <v/>
      </c>
      <c r="L99" s="13" t="str">
        <f>'CBB Games'!BN99</f>
        <v/>
      </c>
      <c r="M99" s="13" t="str">
        <f>'CBB Games'!BO99</f>
        <v/>
      </c>
    </row>
    <row r="100" spans="2:13" hidden="1">
      <c r="B100" s="13" t="str">
        <f>'CBB Games'!BD100</f>
        <v/>
      </c>
      <c r="C100" s="13" t="str">
        <f>'CBB Games'!AR100</f>
        <v/>
      </c>
      <c r="D100" s="135" t="str">
        <f>'CBB Games'!AS100</f>
        <v/>
      </c>
      <c r="F100" s="137" t="str">
        <f>'CBB Games'!BG100</f>
        <v/>
      </c>
      <c r="G100" s="13" t="str">
        <f>'CBB Games'!BH100</f>
        <v/>
      </c>
      <c r="H100" s="13" t="str">
        <f>'CBB Games'!BI100</f>
        <v/>
      </c>
      <c r="I100" s="13" t="str">
        <f>'CBB Games'!BK100</f>
        <v/>
      </c>
      <c r="J100" s="13" t="str">
        <f>'CBB Games'!BL100</f>
        <v/>
      </c>
      <c r="K100" s="13" t="str">
        <f>'CBB Games'!BM100</f>
        <v/>
      </c>
      <c r="L100" s="13" t="str">
        <f>'CBB Games'!BN100</f>
        <v/>
      </c>
      <c r="M100" s="13" t="str">
        <f>'CBB Games'!BO100</f>
        <v/>
      </c>
    </row>
    <row r="101" spans="2:13" hidden="1">
      <c r="B101" s="13" t="str">
        <f>'CBB Games'!BD101</f>
        <v/>
      </c>
      <c r="C101" s="13" t="str">
        <f>'CBB Games'!AR101</f>
        <v/>
      </c>
      <c r="D101" s="135" t="str">
        <f>'CBB Games'!AS101</f>
        <v/>
      </c>
      <c r="F101" s="137" t="str">
        <f>'CBB Games'!BG101</f>
        <v/>
      </c>
      <c r="G101" s="13" t="str">
        <f>'CBB Games'!BH101</f>
        <v/>
      </c>
      <c r="H101" s="13" t="str">
        <f>'CBB Games'!BI101</f>
        <v/>
      </c>
      <c r="I101" s="13" t="str">
        <f>'CBB Games'!BK101</f>
        <v/>
      </c>
      <c r="J101" s="13" t="str">
        <f>'CBB Games'!BL101</f>
        <v/>
      </c>
      <c r="K101" s="13" t="str">
        <f>'CBB Games'!BM101</f>
        <v/>
      </c>
      <c r="L101" s="13" t="str">
        <f>'CBB Games'!BN101</f>
        <v/>
      </c>
      <c r="M101" s="13" t="str">
        <f>'CBB Games'!BO101</f>
        <v/>
      </c>
    </row>
    <row r="102" spans="2:13" hidden="1">
      <c r="B102" s="13" t="str">
        <f>'CBB Games'!BD102</f>
        <v/>
      </c>
      <c r="C102" s="13" t="str">
        <f>'CBB Games'!AR102</f>
        <v/>
      </c>
      <c r="D102" s="135" t="str">
        <f>'CBB Games'!AS102</f>
        <v/>
      </c>
      <c r="F102" s="137" t="str">
        <f>'CBB Games'!BG102</f>
        <v/>
      </c>
      <c r="G102" s="13" t="str">
        <f>'CBB Games'!BH102</f>
        <v/>
      </c>
      <c r="H102" s="13" t="str">
        <f>'CBB Games'!BI102</f>
        <v/>
      </c>
      <c r="I102" s="13" t="str">
        <f>'CBB Games'!BK102</f>
        <v/>
      </c>
      <c r="J102" s="13" t="str">
        <f>'CBB Games'!BL102</f>
        <v/>
      </c>
      <c r="K102" s="13" t="str">
        <f>'CBB Games'!BM102</f>
        <v/>
      </c>
      <c r="L102" s="13" t="str">
        <f>'CBB Games'!BN102</f>
        <v/>
      </c>
      <c r="M102" s="13" t="str">
        <f>'CBB Games'!BO102</f>
        <v/>
      </c>
    </row>
    <row r="103" spans="2:13" hidden="1">
      <c r="B103" s="13" t="str">
        <f>'CBB Games'!BD103</f>
        <v/>
      </c>
      <c r="C103" s="13" t="str">
        <f>'CBB Games'!AR103</f>
        <v/>
      </c>
      <c r="D103" s="135" t="str">
        <f>'CBB Games'!AS103</f>
        <v/>
      </c>
      <c r="F103" s="137" t="str">
        <f>'CBB Games'!BG103</f>
        <v/>
      </c>
      <c r="G103" s="13" t="str">
        <f>'CBB Games'!BH103</f>
        <v/>
      </c>
      <c r="H103" s="13" t="str">
        <f>'CBB Games'!BI103</f>
        <v/>
      </c>
      <c r="I103" s="13" t="str">
        <f>'CBB Games'!BK103</f>
        <v/>
      </c>
      <c r="J103" s="13" t="str">
        <f>'CBB Games'!BL103</f>
        <v/>
      </c>
      <c r="K103" s="13" t="str">
        <f>'CBB Games'!BM103</f>
        <v/>
      </c>
      <c r="L103" s="13" t="str">
        <f>'CBB Games'!BN103</f>
        <v/>
      </c>
      <c r="M103" s="13" t="str">
        <f>'CBB Games'!BO103</f>
        <v/>
      </c>
    </row>
    <row r="104" spans="2:13" hidden="1">
      <c r="B104" s="13" t="str">
        <f>'CBB Games'!BD104</f>
        <v/>
      </c>
      <c r="C104" s="13" t="str">
        <f>'CBB Games'!AR104</f>
        <v/>
      </c>
      <c r="D104" s="135" t="str">
        <f>'CBB Games'!AS104</f>
        <v/>
      </c>
      <c r="F104" s="137" t="str">
        <f>'CBB Games'!BG104</f>
        <v/>
      </c>
      <c r="G104" s="13" t="str">
        <f>'CBB Games'!BH104</f>
        <v/>
      </c>
      <c r="H104" s="13" t="str">
        <f>'CBB Games'!BI104</f>
        <v/>
      </c>
      <c r="I104" s="13" t="str">
        <f>'CBB Games'!BK104</f>
        <v/>
      </c>
      <c r="J104" s="13" t="str">
        <f>'CBB Games'!BL104</f>
        <v/>
      </c>
      <c r="K104" s="13" t="str">
        <f>'CBB Games'!BM104</f>
        <v/>
      </c>
      <c r="L104" s="13" t="str">
        <f>'CBB Games'!BN104</f>
        <v/>
      </c>
      <c r="M104" s="13" t="str">
        <f>'CBB Games'!BO104</f>
        <v/>
      </c>
    </row>
    <row r="105" spans="2:13" hidden="1">
      <c r="B105" s="13" t="str">
        <f>'CBB Games'!BD105</f>
        <v/>
      </c>
      <c r="C105" s="13" t="str">
        <f>'CBB Games'!AR105</f>
        <v/>
      </c>
      <c r="D105" s="135" t="str">
        <f>'CBB Games'!AS105</f>
        <v/>
      </c>
      <c r="F105" s="137" t="str">
        <f>'CBB Games'!BG105</f>
        <v/>
      </c>
      <c r="G105" s="13" t="str">
        <f>'CBB Games'!BH105</f>
        <v/>
      </c>
      <c r="H105" s="13" t="str">
        <f>'CBB Games'!BI105</f>
        <v/>
      </c>
      <c r="I105" s="13" t="str">
        <f>'CBB Games'!BK105</f>
        <v/>
      </c>
      <c r="J105" s="13" t="str">
        <f>'CBB Games'!BL105</f>
        <v/>
      </c>
      <c r="K105" s="13" t="str">
        <f>'CBB Games'!BM105</f>
        <v/>
      </c>
      <c r="L105" s="13" t="str">
        <f>'CBB Games'!BN105</f>
        <v/>
      </c>
      <c r="M105" s="13" t="str">
        <f>'CBB Games'!BO105</f>
        <v/>
      </c>
    </row>
    <row r="106" spans="2:13" hidden="1">
      <c r="B106" s="13" t="str">
        <f>'CBB Games'!BD106</f>
        <v/>
      </c>
      <c r="C106" s="13" t="str">
        <f>'CBB Games'!AR106</f>
        <v/>
      </c>
      <c r="D106" s="135" t="str">
        <f>'CBB Games'!AS106</f>
        <v/>
      </c>
      <c r="F106" s="137" t="str">
        <f>'CBB Games'!BG106</f>
        <v/>
      </c>
      <c r="G106" s="13" t="str">
        <f>'CBB Games'!BH106</f>
        <v/>
      </c>
      <c r="H106" s="13" t="str">
        <f>'CBB Games'!BI106</f>
        <v/>
      </c>
      <c r="I106" s="13" t="str">
        <f>'CBB Games'!BK106</f>
        <v/>
      </c>
      <c r="J106" s="13" t="str">
        <f>'CBB Games'!BL106</f>
        <v/>
      </c>
      <c r="K106" s="13" t="str">
        <f>'CBB Games'!BM106</f>
        <v/>
      </c>
      <c r="L106" s="13" t="str">
        <f>'CBB Games'!BN106</f>
        <v/>
      </c>
      <c r="M106" s="13" t="str">
        <f>'CBB Games'!BO106</f>
        <v/>
      </c>
    </row>
    <row r="107" spans="2:13" hidden="1">
      <c r="B107" s="13" t="str">
        <f>'CBB Games'!BD107</f>
        <v/>
      </c>
      <c r="C107" s="13" t="str">
        <f>'CBB Games'!AR107</f>
        <v/>
      </c>
      <c r="D107" s="135" t="str">
        <f>'CBB Games'!AS107</f>
        <v/>
      </c>
      <c r="F107" s="137" t="str">
        <f>'CBB Games'!BG107</f>
        <v/>
      </c>
      <c r="G107" s="13" t="str">
        <f>'CBB Games'!BH107</f>
        <v/>
      </c>
      <c r="H107" s="13" t="str">
        <f>'CBB Games'!BI107</f>
        <v/>
      </c>
      <c r="I107" s="13" t="str">
        <f>'CBB Games'!BK107</f>
        <v/>
      </c>
      <c r="J107" s="13" t="str">
        <f>'CBB Games'!BL107</f>
        <v/>
      </c>
      <c r="K107" s="13" t="str">
        <f>'CBB Games'!BM107</f>
        <v/>
      </c>
      <c r="L107" s="13" t="str">
        <f>'CBB Games'!BN107</f>
        <v/>
      </c>
      <c r="M107" s="13" t="str">
        <f>'CBB Games'!BO107</f>
        <v/>
      </c>
    </row>
    <row r="108" spans="2:13" hidden="1">
      <c r="B108" s="13" t="str">
        <f>'CBB Games'!BD108</f>
        <v/>
      </c>
      <c r="C108" s="13" t="str">
        <f>'CBB Games'!AR108</f>
        <v/>
      </c>
      <c r="D108" s="135" t="str">
        <f>'CBB Games'!AS108</f>
        <v/>
      </c>
      <c r="F108" s="137" t="str">
        <f>'CBB Games'!BG108</f>
        <v/>
      </c>
      <c r="G108" s="13" t="str">
        <f>'CBB Games'!BH108</f>
        <v/>
      </c>
      <c r="H108" s="13" t="str">
        <f>'CBB Games'!BI108</f>
        <v/>
      </c>
      <c r="I108" s="13" t="str">
        <f>'CBB Games'!BK108</f>
        <v/>
      </c>
      <c r="J108" s="13" t="str">
        <f>'CBB Games'!BL108</f>
        <v/>
      </c>
      <c r="K108" s="13" t="str">
        <f>'CBB Games'!BM108</f>
        <v/>
      </c>
      <c r="L108" s="13" t="str">
        <f>'CBB Games'!BN108</f>
        <v/>
      </c>
      <c r="M108" s="13" t="str">
        <f>'CBB Games'!BO108</f>
        <v/>
      </c>
    </row>
    <row r="109" spans="2:13" hidden="1">
      <c r="B109" s="13" t="str">
        <f>'CBB Games'!BD109</f>
        <v/>
      </c>
      <c r="C109" s="13" t="str">
        <f>'CBB Games'!AR109</f>
        <v/>
      </c>
      <c r="D109" s="135" t="str">
        <f>'CBB Games'!AS109</f>
        <v/>
      </c>
      <c r="F109" s="137" t="str">
        <f>'CBB Games'!BG109</f>
        <v/>
      </c>
      <c r="G109" s="13" t="str">
        <f>'CBB Games'!BH109</f>
        <v/>
      </c>
      <c r="H109" s="13" t="str">
        <f>'CBB Games'!BI109</f>
        <v/>
      </c>
      <c r="I109" s="13" t="str">
        <f>'CBB Games'!BK109</f>
        <v/>
      </c>
      <c r="J109" s="13" t="str">
        <f>'CBB Games'!BL109</f>
        <v/>
      </c>
      <c r="K109" s="13" t="str">
        <f>'CBB Games'!BM109</f>
        <v/>
      </c>
      <c r="L109" s="13" t="str">
        <f>'CBB Games'!BN109</f>
        <v/>
      </c>
      <c r="M109" s="13" t="str">
        <f>'CBB Games'!BO109</f>
        <v/>
      </c>
    </row>
    <row r="110" spans="2:13" hidden="1">
      <c r="B110" s="13" t="str">
        <f>'CBB Games'!BD110</f>
        <v/>
      </c>
      <c r="C110" s="13" t="str">
        <f>'CBB Games'!AR110</f>
        <v/>
      </c>
      <c r="D110" s="135" t="str">
        <f>'CBB Games'!AS110</f>
        <v/>
      </c>
      <c r="F110" s="137" t="str">
        <f>'CBB Games'!BG110</f>
        <v/>
      </c>
      <c r="G110" s="13" t="str">
        <f>'CBB Games'!BH110</f>
        <v/>
      </c>
      <c r="H110" s="13" t="str">
        <f>'CBB Games'!BI110</f>
        <v/>
      </c>
      <c r="I110" s="13" t="str">
        <f>'CBB Games'!BK110</f>
        <v/>
      </c>
      <c r="J110" s="13" t="str">
        <f>'CBB Games'!BL110</f>
        <v/>
      </c>
      <c r="K110" s="13" t="str">
        <f>'CBB Games'!BM110</f>
        <v/>
      </c>
      <c r="L110" s="13" t="str">
        <f>'CBB Games'!BN110</f>
        <v/>
      </c>
      <c r="M110" s="13" t="str">
        <f>'CBB Games'!BO110</f>
        <v/>
      </c>
    </row>
    <row r="111" spans="2:13" hidden="1">
      <c r="B111" s="13" t="str">
        <f>'CBB Games'!BD111</f>
        <v/>
      </c>
      <c r="C111" s="13" t="str">
        <f>'CBB Games'!AR111</f>
        <v/>
      </c>
      <c r="D111" s="135" t="str">
        <f>'CBB Games'!AS111</f>
        <v/>
      </c>
      <c r="F111" s="137" t="str">
        <f>'CBB Games'!BG111</f>
        <v/>
      </c>
      <c r="G111" s="13" t="str">
        <f>'CBB Games'!BH111</f>
        <v/>
      </c>
      <c r="H111" s="13" t="str">
        <f>'CBB Games'!BI111</f>
        <v/>
      </c>
      <c r="I111" s="13" t="str">
        <f>'CBB Games'!BK111</f>
        <v/>
      </c>
      <c r="J111" s="13" t="str">
        <f>'CBB Games'!BL111</f>
        <v/>
      </c>
      <c r="K111" s="13" t="str">
        <f>'CBB Games'!BM111</f>
        <v/>
      </c>
      <c r="L111" s="13" t="str">
        <f>'CBB Games'!BN111</f>
        <v/>
      </c>
      <c r="M111" s="13" t="str">
        <f>'CBB Games'!BO111</f>
        <v/>
      </c>
    </row>
    <row r="112" spans="2:13" hidden="1">
      <c r="B112" s="13" t="str">
        <f>'CBB Games'!BD112</f>
        <v/>
      </c>
      <c r="C112" s="13" t="str">
        <f>'CBB Games'!AR112</f>
        <v/>
      </c>
      <c r="D112" s="135" t="str">
        <f>'CBB Games'!AS112</f>
        <v/>
      </c>
      <c r="F112" s="137" t="str">
        <f>'CBB Games'!BG112</f>
        <v/>
      </c>
      <c r="G112" s="13" t="str">
        <f>'CBB Games'!BH112</f>
        <v/>
      </c>
      <c r="H112" s="13" t="str">
        <f>'CBB Games'!BI112</f>
        <v/>
      </c>
      <c r="I112" s="13" t="str">
        <f>'CBB Games'!BK112</f>
        <v/>
      </c>
      <c r="J112" s="13" t="str">
        <f>'CBB Games'!BL112</f>
        <v/>
      </c>
      <c r="K112" s="13" t="str">
        <f>'CBB Games'!BM112</f>
        <v/>
      </c>
      <c r="L112" s="13" t="str">
        <f>'CBB Games'!BN112</f>
        <v/>
      </c>
      <c r="M112" s="13" t="str">
        <f>'CBB Games'!BO112</f>
        <v/>
      </c>
    </row>
    <row r="113" spans="2:13" hidden="1">
      <c r="B113" s="13" t="str">
        <f>'CBB Games'!BD113</f>
        <v/>
      </c>
      <c r="C113" s="13" t="str">
        <f>'CBB Games'!AR113</f>
        <v/>
      </c>
      <c r="D113" s="135" t="str">
        <f>'CBB Games'!AS113</f>
        <v/>
      </c>
      <c r="F113" s="137" t="str">
        <f>'CBB Games'!BG113</f>
        <v/>
      </c>
      <c r="G113" s="13" t="str">
        <f>'CBB Games'!BH113</f>
        <v/>
      </c>
      <c r="H113" s="13" t="str">
        <f>'CBB Games'!BI113</f>
        <v/>
      </c>
      <c r="I113" s="13" t="str">
        <f>'CBB Games'!BK113</f>
        <v/>
      </c>
      <c r="J113" s="13" t="str">
        <f>'CBB Games'!BL113</f>
        <v/>
      </c>
      <c r="K113" s="13" t="str">
        <f>'CBB Games'!BM113</f>
        <v/>
      </c>
      <c r="L113" s="13" t="str">
        <f>'CBB Games'!BN113</f>
        <v/>
      </c>
      <c r="M113" s="13" t="str">
        <f>'CBB Games'!BO113</f>
        <v/>
      </c>
    </row>
    <row r="114" spans="2:13" hidden="1">
      <c r="B114" s="13" t="str">
        <f>'CBB Games'!BD114</f>
        <v/>
      </c>
      <c r="C114" s="13" t="str">
        <f>'CBB Games'!AR114</f>
        <v/>
      </c>
      <c r="D114" s="135" t="str">
        <f>'CBB Games'!AS114</f>
        <v/>
      </c>
      <c r="F114" s="137" t="str">
        <f>'CBB Games'!BG114</f>
        <v/>
      </c>
      <c r="G114" s="13" t="str">
        <f>'CBB Games'!BH114</f>
        <v/>
      </c>
      <c r="H114" s="13" t="str">
        <f>'CBB Games'!BI114</f>
        <v/>
      </c>
      <c r="I114" s="13" t="str">
        <f>'CBB Games'!BK114</f>
        <v/>
      </c>
      <c r="J114" s="13" t="str">
        <f>'CBB Games'!BL114</f>
        <v/>
      </c>
      <c r="K114" s="13" t="str">
        <f>'CBB Games'!BM114</f>
        <v/>
      </c>
      <c r="L114" s="13" t="str">
        <f>'CBB Games'!BN114</f>
        <v/>
      </c>
      <c r="M114" s="13" t="str">
        <f>'CBB Games'!BO114</f>
        <v/>
      </c>
    </row>
    <row r="115" spans="2:13" hidden="1">
      <c r="B115" s="13" t="str">
        <f>'CBB Games'!BD115</f>
        <v/>
      </c>
      <c r="C115" s="13" t="str">
        <f>'CBB Games'!AR115</f>
        <v/>
      </c>
      <c r="D115" s="135" t="str">
        <f>'CBB Games'!AS115</f>
        <v/>
      </c>
      <c r="F115" s="137" t="str">
        <f>'CBB Games'!BG115</f>
        <v/>
      </c>
      <c r="G115" s="13" t="str">
        <f>'CBB Games'!BH115</f>
        <v/>
      </c>
      <c r="H115" s="13" t="str">
        <f>'CBB Games'!BI115</f>
        <v/>
      </c>
      <c r="I115" s="13" t="str">
        <f>'CBB Games'!BK115</f>
        <v/>
      </c>
      <c r="J115" s="13" t="str">
        <f>'CBB Games'!BL115</f>
        <v/>
      </c>
      <c r="K115" s="13" t="str">
        <f>'CBB Games'!BM115</f>
        <v/>
      </c>
      <c r="L115" s="13" t="str">
        <f>'CBB Games'!BN115</f>
        <v/>
      </c>
      <c r="M115" s="13" t="str">
        <f>'CBB Games'!BO115</f>
        <v/>
      </c>
    </row>
    <row r="116" spans="2:13" hidden="1">
      <c r="B116" s="13" t="str">
        <f>'CBB Games'!BD116</f>
        <v/>
      </c>
      <c r="C116" s="13" t="str">
        <f>'CBB Games'!AR116</f>
        <v/>
      </c>
      <c r="D116" s="135" t="str">
        <f>'CBB Games'!AS116</f>
        <v/>
      </c>
      <c r="F116" s="137" t="str">
        <f>'CBB Games'!BG116</f>
        <v/>
      </c>
      <c r="G116" s="13" t="str">
        <f>'CBB Games'!BH116</f>
        <v/>
      </c>
      <c r="H116" s="13" t="str">
        <f>'CBB Games'!BI116</f>
        <v/>
      </c>
      <c r="I116" s="13" t="str">
        <f>'CBB Games'!BK116</f>
        <v/>
      </c>
      <c r="J116" s="13" t="str">
        <f>'CBB Games'!BL116</f>
        <v/>
      </c>
      <c r="K116" s="13" t="str">
        <f>'CBB Games'!BM116</f>
        <v/>
      </c>
      <c r="L116" s="13" t="str">
        <f>'CBB Games'!BN116</f>
        <v/>
      </c>
      <c r="M116" s="13" t="str">
        <f>'CBB Games'!BO116</f>
        <v/>
      </c>
    </row>
    <row r="117" spans="2:13" hidden="1">
      <c r="B117" s="13" t="str">
        <f>'CBB Games'!BD117</f>
        <v/>
      </c>
      <c r="C117" s="13" t="str">
        <f>'CBB Games'!AR117</f>
        <v/>
      </c>
      <c r="D117" s="135" t="str">
        <f>'CBB Games'!AS117</f>
        <v/>
      </c>
      <c r="F117" s="137" t="str">
        <f>'CBB Games'!BG117</f>
        <v/>
      </c>
      <c r="G117" s="13" t="str">
        <f>'CBB Games'!BH117</f>
        <v/>
      </c>
      <c r="H117" s="13" t="str">
        <f>'CBB Games'!BI117</f>
        <v/>
      </c>
      <c r="I117" s="13" t="str">
        <f>'CBB Games'!BK117</f>
        <v/>
      </c>
      <c r="J117" s="13" t="str">
        <f>'CBB Games'!BL117</f>
        <v/>
      </c>
      <c r="K117" s="13" t="str">
        <f>'CBB Games'!BM117</f>
        <v/>
      </c>
      <c r="L117" s="13" t="str">
        <f>'CBB Games'!BN117</f>
        <v/>
      </c>
      <c r="M117" s="13" t="str">
        <f>'CBB Games'!BO117</f>
        <v/>
      </c>
    </row>
    <row r="118" spans="2:13" hidden="1">
      <c r="B118" s="13" t="str">
        <f>'CBB Games'!BD118</f>
        <v/>
      </c>
      <c r="C118" s="13" t="str">
        <f>'CBB Games'!AR118</f>
        <v/>
      </c>
      <c r="D118" s="135" t="str">
        <f>'CBB Games'!AS118</f>
        <v/>
      </c>
      <c r="F118" s="137" t="str">
        <f>'CBB Games'!BG118</f>
        <v/>
      </c>
      <c r="G118" s="13" t="str">
        <f>'CBB Games'!BH118</f>
        <v/>
      </c>
      <c r="H118" s="13" t="str">
        <f>'CBB Games'!BI118</f>
        <v/>
      </c>
      <c r="I118" s="13" t="str">
        <f>'CBB Games'!BK118</f>
        <v/>
      </c>
      <c r="J118" s="13" t="str">
        <f>'CBB Games'!BL118</f>
        <v/>
      </c>
      <c r="K118" s="13" t="str">
        <f>'CBB Games'!BM118</f>
        <v/>
      </c>
      <c r="L118" s="13" t="str">
        <f>'CBB Games'!BN118</f>
        <v/>
      </c>
      <c r="M118" s="13" t="str">
        <f>'CBB Games'!BO118</f>
        <v/>
      </c>
    </row>
    <row r="119" spans="2:13" hidden="1">
      <c r="B119" s="13" t="str">
        <f>'CBB Games'!BD119</f>
        <v/>
      </c>
      <c r="C119" s="13" t="str">
        <f>'CBB Games'!AR119</f>
        <v/>
      </c>
      <c r="D119" s="135" t="str">
        <f>'CBB Games'!AS119</f>
        <v/>
      </c>
      <c r="F119" s="137" t="str">
        <f>'CBB Games'!BG119</f>
        <v/>
      </c>
      <c r="G119" s="13" t="str">
        <f>'CBB Games'!BH119</f>
        <v/>
      </c>
      <c r="H119" s="13" t="str">
        <f>'CBB Games'!BI119</f>
        <v/>
      </c>
      <c r="I119" s="13" t="str">
        <f>'CBB Games'!BK119</f>
        <v/>
      </c>
      <c r="J119" s="13" t="str">
        <f>'CBB Games'!BL119</f>
        <v/>
      </c>
      <c r="K119" s="13" t="str">
        <f>'CBB Games'!BM119</f>
        <v/>
      </c>
      <c r="L119" s="13" t="str">
        <f>'CBB Games'!BN119</f>
        <v/>
      </c>
      <c r="M119" s="13" t="str">
        <f>'CBB Games'!BO119</f>
        <v/>
      </c>
    </row>
    <row r="120" spans="2:13" hidden="1">
      <c r="B120" s="13" t="str">
        <f>'CBB Games'!BD120</f>
        <v/>
      </c>
      <c r="C120" s="13" t="str">
        <f>'CBB Games'!AR120</f>
        <v/>
      </c>
      <c r="D120" s="135" t="str">
        <f>'CBB Games'!AS120</f>
        <v/>
      </c>
      <c r="F120" s="137" t="str">
        <f>'CBB Games'!BG120</f>
        <v/>
      </c>
      <c r="G120" s="13" t="str">
        <f>'CBB Games'!BH120</f>
        <v/>
      </c>
      <c r="H120" s="13" t="str">
        <f>'CBB Games'!BI120</f>
        <v/>
      </c>
      <c r="I120" s="13" t="str">
        <f>'CBB Games'!BK120</f>
        <v/>
      </c>
      <c r="J120" s="13" t="str">
        <f>'CBB Games'!BL120</f>
        <v/>
      </c>
      <c r="K120" s="13" t="str">
        <f>'CBB Games'!BM120</f>
        <v/>
      </c>
      <c r="L120" s="13" t="str">
        <f>'CBB Games'!BN120</f>
        <v/>
      </c>
      <c r="M120" s="13" t="str">
        <f>'CBB Games'!BO120</f>
        <v/>
      </c>
    </row>
    <row r="121" spans="2:13" hidden="1">
      <c r="B121" s="13" t="str">
        <f>'CBB Games'!BD121</f>
        <v/>
      </c>
      <c r="C121" s="13" t="str">
        <f>'CBB Games'!AR121</f>
        <v/>
      </c>
      <c r="D121" s="135" t="str">
        <f>'CBB Games'!AS121</f>
        <v/>
      </c>
      <c r="F121" s="137" t="str">
        <f>'CBB Games'!BG121</f>
        <v/>
      </c>
      <c r="G121" s="13" t="str">
        <f>'CBB Games'!BH121</f>
        <v/>
      </c>
      <c r="H121" s="13" t="str">
        <f>'CBB Games'!BI121</f>
        <v/>
      </c>
      <c r="I121" s="13" t="str">
        <f>'CBB Games'!BK121</f>
        <v/>
      </c>
      <c r="J121" s="13" t="str">
        <f>'CBB Games'!BL121</f>
        <v/>
      </c>
      <c r="K121" s="13" t="str">
        <f>'CBB Games'!BM121</f>
        <v/>
      </c>
      <c r="L121" s="13" t="str">
        <f>'CBB Games'!BN121</f>
        <v/>
      </c>
      <c r="M121" s="13" t="str">
        <f>'CBB Games'!BO121</f>
        <v/>
      </c>
    </row>
    <row r="122" spans="2:13" hidden="1">
      <c r="B122" s="13" t="str">
        <f>'CBB Games'!BD122</f>
        <v/>
      </c>
      <c r="C122" s="13" t="str">
        <f>'CBB Games'!AR122</f>
        <v/>
      </c>
      <c r="D122" s="135" t="str">
        <f>'CBB Games'!AS122</f>
        <v/>
      </c>
      <c r="F122" s="137" t="str">
        <f>'CBB Games'!BG122</f>
        <v/>
      </c>
      <c r="G122" s="13" t="str">
        <f>'CBB Games'!BH122</f>
        <v/>
      </c>
      <c r="H122" s="13" t="str">
        <f>'CBB Games'!BI122</f>
        <v/>
      </c>
      <c r="I122" s="13" t="str">
        <f>'CBB Games'!BK122</f>
        <v/>
      </c>
      <c r="J122" s="13" t="str">
        <f>'CBB Games'!BL122</f>
        <v/>
      </c>
      <c r="K122" s="13" t="str">
        <f>'CBB Games'!BM122</f>
        <v/>
      </c>
      <c r="L122" s="13" t="str">
        <f>'CBB Games'!BN122</f>
        <v/>
      </c>
      <c r="M122" s="13" t="str">
        <f>'CBB Games'!BO122</f>
        <v/>
      </c>
    </row>
    <row r="123" spans="2:13" hidden="1">
      <c r="B123" s="13" t="str">
        <f>'CBB Games'!BD123</f>
        <v/>
      </c>
      <c r="C123" s="13" t="str">
        <f>'CBB Games'!AR123</f>
        <v/>
      </c>
      <c r="D123" s="135" t="str">
        <f>'CBB Games'!AS123</f>
        <v/>
      </c>
      <c r="F123" s="137" t="str">
        <f>'CBB Games'!BG123</f>
        <v/>
      </c>
      <c r="G123" s="13" t="str">
        <f>'CBB Games'!BH123</f>
        <v/>
      </c>
      <c r="H123" s="13" t="str">
        <f>'CBB Games'!BI123</f>
        <v/>
      </c>
      <c r="I123" s="13" t="str">
        <f>'CBB Games'!BK123</f>
        <v/>
      </c>
      <c r="J123" s="13" t="str">
        <f>'CBB Games'!BL123</f>
        <v/>
      </c>
      <c r="K123" s="13" t="str">
        <f>'CBB Games'!BM123</f>
        <v/>
      </c>
      <c r="L123" s="13" t="str">
        <f>'CBB Games'!BN123</f>
        <v/>
      </c>
      <c r="M123" s="13" t="str">
        <f>'CBB Games'!BO123</f>
        <v/>
      </c>
    </row>
    <row r="124" spans="2:13" hidden="1">
      <c r="B124" s="13" t="str">
        <f>'CBB Games'!BD124</f>
        <v/>
      </c>
      <c r="C124" s="13" t="str">
        <f>'CBB Games'!AR124</f>
        <v/>
      </c>
      <c r="D124" s="135" t="str">
        <f>'CBB Games'!AS124</f>
        <v/>
      </c>
      <c r="F124" s="137" t="str">
        <f>'CBB Games'!BG124</f>
        <v/>
      </c>
      <c r="G124" s="13" t="str">
        <f>'CBB Games'!BH124</f>
        <v/>
      </c>
      <c r="H124" s="13" t="str">
        <f>'CBB Games'!BI124</f>
        <v/>
      </c>
      <c r="I124" s="13" t="str">
        <f>'CBB Games'!BK124</f>
        <v/>
      </c>
      <c r="J124" s="13" t="str">
        <f>'CBB Games'!BL124</f>
        <v/>
      </c>
      <c r="K124" s="13" t="str">
        <f>'CBB Games'!BM124</f>
        <v/>
      </c>
      <c r="L124" s="13" t="str">
        <f>'CBB Games'!BN124</f>
        <v/>
      </c>
      <c r="M124" s="13" t="str">
        <f>'CBB Games'!BO124</f>
        <v/>
      </c>
    </row>
    <row r="125" spans="2:13" hidden="1">
      <c r="B125" s="13" t="str">
        <f>'CBB Games'!BD125</f>
        <v/>
      </c>
      <c r="C125" s="13" t="str">
        <f>'CBB Games'!AR125</f>
        <v/>
      </c>
      <c r="D125" s="135" t="str">
        <f>'CBB Games'!AS125</f>
        <v/>
      </c>
      <c r="F125" s="137" t="str">
        <f>'CBB Games'!BG125</f>
        <v/>
      </c>
      <c r="G125" s="13" t="str">
        <f>'CBB Games'!BH125</f>
        <v/>
      </c>
      <c r="H125" s="13" t="str">
        <f>'CBB Games'!BI125</f>
        <v/>
      </c>
      <c r="I125" s="13" t="str">
        <f>'CBB Games'!BK125</f>
        <v/>
      </c>
      <c r="J125" s="13" t="str">
        <f>'CBB Games'!BL125</f>
        <v/>
      </c>
      <c r="K125" s="13" t="str">
        <f>'CBB Games'!BM125</f>
        <v/>
      </c>
      <c r="L125" s="13" t="str">
        <f>'CBB Games'!BN125</f>
        <v/>
      </c>
      <c r="M125" s="13" t="str">
        <f>'CBB Games'!BO125</f>
        <v/>
      </c>
    </row>
    <row r="126" spans="2:13" hidden="1">
      <c r="B126" s="13" t="str">
        <f>'CBB Games'!BD126</f>
        <v/>
      </c>
      <c r="C126" s="13" t="str">
        <f>'CBB Games'!AR126</f>
        <v/>
      </c>
      <c r="D126" s="135" t="str">
        <f>'CBB Games'!AS126</f>
        <v/>
      </c>
      <c r="F126" s="137" t="str">
        <f>'CBB Games'!BG126</f>
        <v/>
      </c>
      <c r="G126" s="13" t="str">
        <f>'CBB Games'!BH126</f>
        <v/>
      </c>
      <c r="H126" s="13" t="str">
        <f>'CBB Games'!BI126</f>
        <v/>
      </c>
      <c r="I126" s="13" t="str">
        <f>'CBB Games'!BK126</f>
        <v/>
      </c>
      <c r="J126" s="13" t="str">
        <f>'CBB Games'!BL126</f>
        <v/>
      </c>
      <c r="K126" s="13" t="str">
        <f>'CBB Games'!BM126</f>
        <v/>
      </c>
      <c r="L126" s="13" t="str">
        <f>'CBB Games'!BN126</f>
        <v/>
      </c>
      <c r="M126" s="13" t="str">
        <f>'CBB Games'!BO126</f>
        <v/>
      </c>
    </row>
    <row r="127" spans="2:13" hidden="1">
      <c r="B127" s="13" t="str">
        <f>'CBB Games'!BD127</f>
        <v/>
      </c>
      <c r="C127" s="13" t="str">
        <f>'CBB Games'!AR127</f>
        <v/>
      </c>
      <c r="D127" s="135" t="str">
        <f>'CBB Games'!AS127</f>
        <v/>
      </c>
      <c r="F127" s="137" t="str">
        <f>'CBB Games'!BG127</f>
        <v/>
      </c>
      <c r="G127" s="13" t="str">
        <f>'CBB Games'!BH127</f>
        <v/>
      </c>
      <c r="H127" s="13" t="str">
        <f>'CBB Games'!BI127</f>
        <v/>
      </c>
      <c r="I127" s="13" t="str">
        <f>'CBB Games'!BK127</f>
        <v/>
      </c>
      <c r="J127" s="13" t="str">
        <f>'CBB Games'!BL127</f>
        <v/>
      </c>
      <c r="K127" s="13" t="str">
        <f>'CBB Games'!BM127</f>
        <v/>
      </c>
      <c r="L127" s="13" t="str">
        <f>'CBB Games'!BN127</f>
        <v/>
      </c>
      <c r="M127" s="13" t="str">
        <f>'CBB Games'!BO127</f>
        <v/>
      </c>
    </row>
    <row r="128" spans="2:13" hidden="1">
      <c r="B128" s="13" t="str">
        <f>'CBB Games'!BD128</f>
        <v/>
      </c>
      <c r="C128" s="13" t="str">
        <f>'CBB Games'!AR128</f>
        <v/>
      </c>
      <c r="D128" s="135" t="str">
        <f>'CBB Games'!AS128</f>
        <v/>
      </c>
      <c r="F128" s="137" t="str">
        <f>'CBB Games'!BG128</f>
        <v/>
      </c>
      <c r="G128" s="13" t="str">
        <f>'CBB Games'!BH128</f>
        <v/>
      </c>
      <c r="H128" s="13" t="str">
        <f>'CBB Games'!BI128</f>
        <v/>
      </c>
      <c r="I128" s="13" t="str">
        <f>'CBB Games'!BK128</f>
        <v/>
      </c>
      <c r="J128" s="13" t="str">
        <f>'CBB Games'!BL128</f>
        <v/>
      </c>
      <c r="K128" s="13" t="str">
        <f>'CBB Games'!BM128</f>
        <v/>
      </c>
      <c r="L128" s="13" t="str">
        <f>'CBB Games'!BN128</f>
        <v/>
      </c>
      <c r="M128" s="13" t="str">
        <f>'CBB Games'!BO128</f>
        <v/>
      </c>
    </row>
    <row r="129" spans="2:13" hidden="1">
      <c r="B129" s="13" t="str">
        <f>'CBB Games'!BD129</f>
        <v/>
      </c>
      <c r="C129" s="13" t="str">
        <f>'CBB Games'!AR129</f>
        <v/>
      </c>
      <c r="D129" s="135" t="str">
        <f>'CBB Games'!AS129</f>
        <v/>
      </c>
      <c r="F129" s="137" t="str">
        <f>'CBB Games'!BG129</f>
        <v/>
      </c>
      <c r="G129" s="13" t="str">
        <f>'CBB Games'!BH129</f>
        <v/>
      </c>
      <c r="H129" s="13" t="str">
        <f>'CBB Games'!BI129</f>
        <v/>
      </c>
      <c r="I129" s="13" t="str">
        <f>'CBB Games'!BK129</f>
        <v/>
      </c>
      <c r="J129" s="13" t="str">
        <f>'CBB Games'!BL129</f>
        <v/>
      </c>
      <c r="K129" s="13" t="str">
        <f>'CBB Games'!BM129</f>
        <v/>
      </c>
      <c r="L129" s="13" t="str">
        <f>'CBB Games'!BN129</f>
        <v/>
      </c>
      <c r="M129" s="13" t="str">
        <f>'CBB Games'!BO129</f>
        <v/>
      </c>
    </row>
    <row r="130" spans="2:13" hidden="1">
      <c r="B130" s="13" t="str">
        <f>'CBB Games'!BD130</f>
        <v/>
      </c>
      <c r="C130" s="13" t="str">
        <f>'CBB Games'!AR130</f>
        <v/>
      </c>
      <c r="D130" s="135" t="str">
        <f>'CBB Games'!AS130</f>
        <v/>
      </c>
      <c r="F130" s="137" t="str">
        <f>'CBB Games'!BG130</f>
        <v/>
      </c>
      <c r="G130" s="13" t="str">
        <f>'CBB Games'!BH130</f>
        <v/>
      </c>
      <c r="H130" s="13" t="str">
        <f>'CBB Games'!BI130</f>
        <v/>
      </c>
      <c r="I130" s="13" t="str">
        <f>'CBB Games'!BK130</f>
        <v/>
      </c>
      <c r="J130" s="13" t="str">
        <f>'CBB Games'!BL130</f>
        <v/>
      </c>
      <c r="K130" s="13" t="str">
        <f>'CBB Games'!BM130</f>
        <v/>
      </c>
      <c r="L130" s="13" t="str">
        <f>'CBB Games'!BN130</f>
        <v/>
      </c>
      <c r="M130" s="13" t="str">
        <f>'CBB Games'!BO130</f>
        <v/>
      </c>
    </row>
    <row r="131" spans="2:13" hidden="1">
      <c r="B131" s="13" t="str">
        <f>'CBB Games'!BD131</f>
        <v/>
      </c>
      <c r="C131" s="13" t="str">
        <f>'CBB Games'!AR131</f>
        <v/>
      </c>
      <c r="D131" s="135" t="str">
        <f>'CBB Games'!AS131</f>
        <v/>
      </c>
      <c r="F131" s="137" t="str">
        <f>'CBB Games'!BG131</f>
        <v/>
      </c>
      <c r="G131" s="13" t="str">
        <f>'CBB Games'!BH131</f>
        <v/>
      </c>
      <c r="H131" s="13" t="str">
        <f>'CBB Games'!BI131</f>
        <v/>
      </c>
      <c r="I131" s="13" t="str">
        <f>'CBB Games'!BK131</f>
        <v/>
      </c>
      <c r="J131" s="13" t="str">
        <f>'CBB Games'!BL131</f>
        <v/>
      </c>
      <c r="K131" s="13" t="str">
        <f>'CBB Games'!BM131</f>
        <v/>
      </c>
      <c r="L131" s="13" t="str">
        <f>'CBB Games'!BN131</f>
        <v/>
      </c>
      <c r="M131" s="13" t="str">
        <f>'CBB Games'!BO131</f>
        <v/>
      </c>
    </row>
    <row r="132" spans="2:13" hidden="1">
      <c r="B132" s="13" t="str">
        <f>'CBB Games'!BD132</f>
        <v/>
      </c>
      <c r="C132" s="13" t="str">
        <f>'CBB Games'!AR132</f>
        <v/>
      </c>
      <c r="D132" s="135" t="str">
        <f>'CBB Games'!AS132</f>
        <v/>
      </c>
      <c r="F132" s="137" t="str">
        <f>'CBB Games'!BG132</f>
        <v/>
      </c>
      <c r="G132" s="13" t="str">
        <f>'CBB Games'!BH132</f>
        <v/>
      </c>
      <c r="H132" s="13" t="str">
        <f>'CBB Games'!BI132</f>
        <v/>
      </c>
      <c r="I132" s="13" t="str">
        <f>'CBB Games'!BK132</f>
        <v/>
      </c>
      <c r="J132" s="13" t="str">
        <f>'CBB Games'!BL132</f>
        <v/>
      </c>
      <c r="K132" s="13" t="str">
        <f>'CBB Games'!BM132</f>
        <v/>
      </c>
      <c r="L132" s="13" t="str">
        <f>'CBB Games'!BN132</f>
        <v/>
      </c>
      <c r="M132" s="13" t="str">
        <f>'CBB Games'!BO132</f>
        <v/>
      </c>
    </row>
    <row r="133" spans="2:13" hidden="1">
      <c r="B133" s="13" t="str">
        <f>'CBB Games'!BD133</f>
        <v/>
      </c>
      <c r="C133" s="13" t="str">
        <f>'CBB Games'!AR133</f>
        <v/>
      </c>
      <c r="D133" s="135" t="str">
        <f>'CBB Games'!AS133</f>
        <v/>
      </c>
      <c r="F133" s="137" t="str">
        <f>'CBB Games'!BG133</f>
        <v/>
      </c>
      <c r="G133" s="13" t="str">
        <f>'CBB Games'!BH133</f>
        <v/>
      </c>
      <c r="H133" s="13" t="str">
        <f>'CBB Games'!BI133</f>
        <v/>
      </c>
      <c r="I133" s="13" t="str">
        <f>'CBB Games'!BK133</f>
        <v/>
      </c>
      <c r="J133" s="13" t="str">
        <f>'CBB Games'!BL133</f>
        <v/>
      </c>
      <c r="K133" s="13" t="str">
        <f>'CBB Games'!BM133</f>
        <v/>
      </c>
      <c r="L133" s="13" t="str">
        <f>'CBB Games'!BN133</f>
        <v/>
      </c>
      <c r="M133" s="13" t="str">
        <f>'CBB Games'!BO133</f>
        <v/>
      </c>
    </row>
    <row r="134" spans="2:13" hidden="1">
      <c r="B134" s="13" t="str">
        <f>'CBB Games'!BD134</f>
        <v/>
      </c>
      <c r="C134" s="13" t="str">
        <f>'CBB Games'!AR134</f>
        <v/>
      </c>
      <c r="D134" s="135" t="str">
        <f>'CBB Games'!AS134</f>
        <v/>
      </c>
      <c r="F134" s="137" t="str">
        <f>'CBB Games'!BG134</f>
        <v/>
      </c>
      <c r="G134" s="13" t="str">
        <f>'CBB Games'!BH134</f>
        <v/>
      </c>
      <c r="H134" s="13" t="str">
        <f>'CBB Games'!BI134</f>
        <v/>
      </c>
      <c r="I134" s="13" t="str">
        <f>'CBB Games'!BK134</f>
        <v/>
      </c>
      <c r="J134" s="13" t="str">
        <f>'CBB Games'!BL134</f>
        <v/>
      </c>
      <c r="K134" s="13" t="str">
        <f>'CBB Games'!BM134</f>
        <v/>
      </c>
      <c r="L134" s="13" t="str">
        <f>'CBB Games'!BN134</f>
        <v/>
      </c>
      <c r="M134" s="13" t="str">
        <f>'CBB Games'!BO134</f>
        <v/>
      </c>
    </row>
    <row r="135" spans="2:13" hidden="1">
      <c r="B135" s="13" t="str">
        <f>'CBB Games'!BD135</f>
        <v/>
      </c>
      <c r="C135" s="13" t="str">
        <f>'CBB Games'!AR135</f>
        <v/>
      </c>
      <c r="D135" s="135" t="str">
        <f>'CBB Games'!AS135</f>
        <v/>
      </c>
      <c r="F135" s="137" t="str">
        <f>'CBB Games'!BG135</f>
        <v/>
      </c>
      <c r="G135" s="13" t="str">
        <f>'CBB Games'!BH135</f>
        <v/>
      </c>
      <c r="H135" s="13" t="str">
        <f>'CBB Games'!BI135</f>
        <v/>
      </c>
      <c r="I135" s="13" t="str">
        <f>'CBB Games'!BK135</f>
        <v/>
      </c>
      <c r="J135" s="13" t="str">
        <f>'CBB Games'!BL135</f>
        <v/>
      </c>
      <c r="K135" s="13" t="str">
        <f>'CBB Games'!BM135</f>
        <v/>
      </c>
      <c r="L135" s="13" t="str">
        <f>'CBB Games'!BN135</f>
        <v/>
      </c>
      <c r="M135" s="13" t="str">
        <f>'CBB Games'!BO135</f>
        <v/>
      </c>
    </row>
    <row r="136" spans="2:13" hidden="1">
      <c r="B136" s="13" t="str">
        <f>'CBB Games'!BD136</f>
        <v/>
      </c>
      <c r="C136" s="13" t="str">
        <f>'CBB Games'!AR136</f>
        <v/>
      </c>
      <c r="D136" s="135" t="str">
        <f>'CBB Games'!AS136</f>
        <v/>
      </c>
      <c r="F136" s="137" t="str">
        <f>'CBB Games'!BG136</f>
        <v/>
      </c>
      <c r="G136" s="13" t="str">
        <f>'CBB Games'!BH136</f>
        <v/>
      </c>
      <c r="H136" s="13" t="str">
        <f>'CBB Games'!BI136</f>
        <v/>
      </c>
      <c r="I136" s="13" t="str">
        <f>'CBB Games'!BK136</f>
        <v/>
      </c>
      <c r="J136" s="13" t="str">
        <f>'CBB Games'!BL136</f>
        <v/>
      </c>
      <c r="K136" s="13" t="str">
        <f>'CBB Games'!BM136</f>
        <v/>
      </c>
      <c r="L136" s="13" t="str">
        <f>'CBB Games'!BN136</f>
        <v/>
      </c>
      <c r="M136" s="13" t="str">
        <f>'CBB Games'!BO136</f>
        <v/>
      </c>
    </row>
    <row r="137" spans="2:13" hidden="1">
      <c r="B137" s="13" t="str">
        <f>'CBB Games'!BD137</f>
        <v/>
      </c>
      <c r="C137" s="13" t="str">
        <f>'CBB Games'!AR137</f>
        <v/>
      </c>
      <c r="D137" s="135" t="str">
        <f>'CBB Games'!AS137</f>
        <v/>
      </c>
      <c r="F137" s="137" t="str">
        <f>'CBB Games'!BG137</f>
        <v/>
      </c>
      <c r="G137" s="13" t="str">
        <f>'CBB Games'!BH137</f>
        <v/>
      </c>
      <c r="H137" s="13" t="str">
        <f>'CBB Games'!BI137</f>
        <v/>
      </c>
      <c r="I137" s="13" t="str">
        <f>'CBB Games'!BK137</f>
        <v/>
      </c>
      <c r="J137" s="13" t="str">
        <f>'CBB Games'!BL137</f>
        <v/>
      </c>
      <c r="K137" s="13" t="str">
        <f>'CBB Games'!BM137</f>
        <v/>
      </c>
      <c r="L137" s="13" t="str">
        <f>'CBB Games'!BN137</f>
        <v/>
      </c>
      <c r="M137" s="13" t="str">
        <f>'CBB Games'!BO137</f>
        <v/>
      </c>
    </row>
    <row r="138" spans="2:13" hidden="1">
      <c r="B138" s="13" t="str">
        <f>'CBB Games'!BD138</f>
        <v/>
      </c>
      <c r="C138" s="13" t="str">
        <f>'CBB Games'!AR138</f>
        <v/>
      </c>
      <c r="D138" s="135" t="str">
        <f>'CBB Games'!AS138</f>
        <v/>
      </c>
      <c r="F138" s="137" t="str">
        <f>'CBB Games'!BG138</f>
        <v/>
      </c>
      <c r="G138" s="13" t="str">
        <f>'CBB Games'!BH138</f>
        <v/>
      </c>
      <c r="H138" s="13" t="str">
        <f>'CBB Games'!BI138</f>
        <v/>
      </c>
      <c r="I138" s="13" t="str">
        <f>'CBB Games'!BK138</f>
        <v/>
      </c>
      <c r="J138" s="13" t="str">
        <f>'CBB Games'!BL138</f>
        <v/>
      </c>
      <c r="K138" s="13" t="str">
        <f>'CBB Games'!BM138</f>
        <v/>
      </c>
      <c r="L138" s="13" t="str">
        <f>'CBB Games'!BN138</f>
        <v/>
      </c>
      <c r="M138" s="13" t="str">
        <f>'CBB Games'!BO138</f>
        <v/>
      </c>
    </row>
    <row r="139" spans="2:13" hidden="1">
      <c r="B139" s="13" t="str">
        <f>'CBB Games'!BD139</f>
        <v/>
      </c>
      <c r="C139" s="13" t="str">
        <f>'CBB Games'!AR139</f>
        <v/>
      </c>
      <c r="D139" s="135" t="str">
        <f>'CBB Games'!AS139</f>
        <v/>
      </c>
      <c r="F139" s="137" t="str">
        <f>'CBB Games'!BG139</f>
        <v/>
      </c>
      <c r="G139" s="13" t="str">
        <f>'CBB Games'!BH139</f>
        <v/>
      </c>
      <c r="H139" s="13" t="str">
        <f>'CBB Games'!BI139</f>
        <v/>
      </c>
      <c r="I139" s="13" t="str">
        <f>'CBB Games'!BK139</f>
        <v/>
      </c>
      <c r="J139" s="13" t="str">
        <f>'CBB Games'!BL139</f>
        <v/>
      </c>
      <c r="K139" s="13" t="str">
        <f>'CBB Games'!BM139</f>
        <v/>
      </c>
      <c r="L139" s="13" t="str">
        <f>'CBB Games'!BN139</f>
        <v/>
      </c>
      <c r="M139" s="13" t="str">
        <f>'CBB Games'!BO139</f>
        <v/>
      </c>
    </row>
    <row r="140" spans="2:13" hidden="1">
      <c r="B140" s="13" t="str">
        <f>'CBB Games'!BD140</f>
        <v/>
      </c>
      <c r="C140" s="13" t="str">
        <f>'CBB Games'!AR140</f>
        <v/>
      </c>
      <c r="D140" s="135" t="str">
        <f>'CBB Games'!AS140</f>
        <v/>
      </c>
      <c r="F140" s="137" t="str">
        <f>'CBB Games'!BG140</f>
        <v/>
      </c>
      <c r="G140" s="13" t="str">
        <f>'CBB Games'!BH140</f>
        <v/>
      </c>
      <c r="H140" s="13" t="str">
        <f>'CBB Games'!BI140</f>
        <v/>
      </c>
      <c r="I140" s="13" t="str">
        <f>'CBB Games'!BK140</f>
        <v/>
      </c>
      <c r="J140" s="13" t="str">
        <f>'CBB Games'!BL140</f>
        <v/>
      </c>
      <c r="K140" s="13" t="str">
        <f>'CBB Games'!BM140</f>
        <v/>
      </c>
      <c r="L140" s="13" t="str">
        <f>'CBB Games'!BN140</f>
        <v/>
      </c>
      <c r="M140" s="13" t="str">
        <f>'CBB Games'!BO140</f>
        <v/>
      </c>
    </row>
    <row r="141" spans="2:13" hidden="1">
      <c r="B141" s="13" t="str">
        <f>'CBB Games'!BD141</f>
        <v/>
      </c>
      <c r="C141" s="13" t="str">
        <f>'CBB Games'!AR141</f>
        <v/>
      </c>
      <c r="D141" s="135" t="str">
        <f>'CBB Games'!AS141</f>
        <v/>
      </c>
      <c r="F141" s="137" t="str">
        <f>'CBB Games'!BG141</f>
        <v/>
      </c>
      <c r="G141" s="13" t="str">
        <f>'CBB Games'!BH141</f>
        <v/>
      </c>
      <c r="H141" s="13" t="str">
        <f>'CBB Games'!BI141</f>
        <v/>
      </c>
      <c r="I141" s="13" t="str">
        <f>'CBB Games'!BK141</f>
        <v/>
      </c>
      <c r="J141" s="13" t="str">
        <f>'CBB Games'!BL141</f>
        <v/>
      </c>
      <c r="K141" s="13" t="str">
        <f>'CBB Games'!BM141</f>
        <v/>
      </c>
      <c r="L141" s="13" t="str">
        <f>'CBB Games'!BN141</f>
        <v/>
      </c>
      <c r="M141" s="13" t="str">
        <f>'CBB Games'!BO141</f>
        <v/>
      </c>
    </row>
    <row r="142" spans="2:13" hidden="1">
      <c r="B142" s="13" t="str">
        <f>'CBB Games'!BD142</f>
        <v/>
      </c>
      <c r="C142" s="13" t="str">
        <f>'CBB Games'!AR142</f>
        <v/>
      </c>
      <c r="D142" s="135" t="str">
        <f>'CBB Games'!AS142</f>
        <v/>
      </c>
      <c r="F142" s="137" t="str">
        <f>'CBB Games'!BG142</f>
        <v/>
      </c>
      <c r="G142" s="13" t="str">
        <f>'CBB Games'!BH142</f>
        <v/>
      </c>
      <c r="H142" s="13" t="str">
        <f>'CBB Games'!BI142</f>
        <v/>
      </c>
      <c r="I142" s="13" t="str">
        <f>'CBB Games'!BK142</f>
        <v/>
      </c>
      <c r="J142" s="13" t="str">
        <f>'CBB Games'!BL142</f>
        <v/>
      </c>
      <c r="K142" s="13" t="str">
        <f>'CBB Games'!BM142</f>
        <v/>
      </c>
      <c r="L142" s="13" t="str">
        <f>'CBB Games'!BN142</f>
        <v/>
      </c>
      <c r="M142" s="13" t="str">
        <f>'CBB Games'!BO142</f>
        <v/>
      </c>
    </row>
    <row r="143" spans="2:13" hidden="1">
      <c r="B143" s="13" t="str">
        <f>'CBB Games'!BD143</f>
        <v/>
      </c>
      <c r="C143" s="13" t="str">
        <f>'CBB Games'!AR143</f>
        <v/>
      </c>
      <c r="D143" s="135" t="str">
        <f>'CBB Games'!AS143</f>
        <v/>
      </c>
      <c r="F143" s="137" t="str">
        <f>'CBB Games'!BG143</f>
        <v/>
      </c>
      <c r="G143" s="13" t="str">
        <f>'CBB Games'!BH143</f>
        <v/>
      </c>
      <c r="H143" s="13" t="str">
        <f>'CBB Games'!BI143</f>
        <v/>
      </c>
      <c r="I143" s="13" t="str">
        <f>'CBB Games'!BK143</f>
        <v/>
      </c>
      <c r="J143" s="13" t="str">
        <f>'CBB Games'!BL143</f>
        <v/>
      </c>
      <c r="K143" s="13" t="str">
        <f>'CBB Games'!BM143</f>
        <v/>
      </c>
      <c r="L143" s="13" t="str">
        <f>'CBB Games'!BN143</f>
        <v/>
      </c>
      <c r="M143" s="13" t="str">
        <f>'CBB Games'!BO143</f>
        <v/>
      </c>
    </row>
    <row r="144" spans="2:13" hidden="1">
      <c r="B144" s="13" t="str">
        <f>'CBB Games'!BD144</f>
        <v/>
      </c>
      <c r="C144" s="13" t="str">
        <f>'CBB Games'!AR144</f>
        <v/>
      </c>
      <c r="D144" s="135" t="str">
        <f>'CBB Games'!AS144</f>
        <v/>
      </c>
      <c r="F144" s="137" t="str">
        <f>'CBB Games'!BG144</f>
        <v/>
      </c>
      <c r="G144" s="13" t="str">
        <f>'CBB Games'!BH144</f>
        <v/>
      </c>
      <c r="H144" s="13" t="str">
        <f>'CBB Games'!BI144</f>
        <v/>
      </c>
      <c r="I144" s="13" t="str">
        <f>'CBB Games'!BK144</f>
        <v/>
      </c>
      <c r="J144" s="13" t="str">
        <f>'CBB Games'!BL144</f>
        <v/>
      </c>
      <c r="K144" s="13" t="str">
        <f>'CBB Games'!BM144</f>
        <v/>
      </c>
      <c r="L144" s="13" t="str">
        <f>'CBB Games'!BN144</f>
        <v/>
      </c>
      <c r="M144" s="13" t="str">
        <f>'CBB Games'!BO144</f>
        <v/>
      </c>
    </row>
    <row r="145" spans="2:13" hidden="1">
      <c r="B145" s="13" t="str">
        <f>'CBB Games'!BD145</f>
        <v/>
      </c>
      <c r="C145" s="13" t="str">
        <f>'CBB Games'!AR145</f>
        <v/>
      </c>
      <c r="D145" s="135" t="str">
        <f>'CBB Games'!AS145</f>
        <v/>
      </c>
      <c r="F145" s="137" t="str">
        <f>'CBB Games'!BG145</f>
        <v/>
      </c>
      <c r="G145" s="13" t="str">
        <f>'CBB Games'!BH145</f>
        <v/>
      </c>
      <c r="H145" s="13" t="str">
        <f>'CBB Games'!BI145</f>
        <v/>
      </c>
      <c r="I145" s="13" t="str">
        <f>'CBB Games'!BK145</f>
        <v/>
      </c>
      <c r="J145" s="13" t="str">
        <f>'CBB Games'!BL145</f>
        <v/>
      </c>
      <c r="K145" s="13" t="str">
        <f>'CBB Games'!BM145</f>
        <v/>
      </c>
      <c r="L145" s="13" t="str">
        <f>'CBB Games'!BN145</f>
        <v/>
      </c>
      <c r="M145" s="13" t="str">
        <f>'CBB Games'!BO145</f>
        <v/>
      </c>
    </row>
    <row r="146" spans="2:13" hidden="1">
      <c r="B146" s="13" t="str">
        <f>'CBB Games'!BD146</f>
        <v/>
      </c>
      <c r="C146" s="13" t="str">
        <f>'CBB Games'!AR146</f>
        <v/>
      </c>
      <c r="D146" s="135" t="str">
        <f>'CBB Games'!AS146</f>
        <v/>
      </c>
      <c r="F146" s="137" t="str">
        <f>'CBB Games'!BG146</f>
        <v/>
      </c>
      <c r="G146" s="13" t="str">
        <f>'CBB Games'!BH146</f>
        <v/>
      </c>
      <c r="H146" s="13" t="str">
        <f>'CBB Games'!BI146</f>
        <v/>
      </c>
      <c r="I146" s="13" t="str">
        <f>'CBB Games'!BK146</f>
        <v/>
      </c>
      <c r="J146" s="13" t="str">
        <f>'CBB Games'!BL146</f>
        <v/>
      </c>
      <c r="K146" s="13" t="str">
        <f>'CBB Games'!BM146</f>
        <v/>
      </c>
      <c r="L146" s="13" t="str">
        <f>'CBB Games'!BN146</f>
        <v/>
      </c>
      <c r="M146" s="13" t="str">
        <f>'CBB Games'!BO146</f>
        <v/>
      </c>
    </row>
    <row r="147" spans="2:13" hidden="1">
      <c r="B147" s="13" t="str">
        <f>'CBB Games'!BD147</f>
        <v/>
      </c>
      <c r="C147" s="13" t="str">
        <f>'CBB Games'!AR147</f>
        <v/>
      </c>
      <c r="D147" s="135" t="str">
        <f>'CBB Games'!AS147</f>
        <v/>
      </c>
      <c r="F147" s="137" t="str">
        <f>'CBB Games'!BG147</f>
        <v/>
      </c>
      <c r="G147" s="13" t="str">
        <f>'CBB Games'!BH147</f>
        <v/>
      </c>
      <c r="H147" s="13" t="str">
        <f>'CBB Games'!BI147</f>
        <v/>
      </c>
      <c r="I147" s="13" t="str">
        <f>'CBB Games'!BK147</f>
        <v/>
      </c>
      <c r="J147" s="13" t="str">
        <f>'CBB Games'!BL147</f>
        <v/>
      </c>
      <c r="K147" s="13" t="str">
        <f>'CBB Games'!BM147</f>
        <v/>
      </c>
      <c r="L147" s="13" t="str">
        <f>'CBB Games'!BN147</f>
        <v/>
      </c>
      <c r="M147" s="13" t="str">
        <f>'CBB Games'!BO147</f>
        <v/>
      </c>
    </row>
    <row r="148" spans="2:13" hidden="1">
      <c r="B148" s="13" t="str">
        <f>'CBB Games'!BD148</f>
        <v/>
      </c>
      <c r="C148" s="13" t="str">
        <f>'CBB Games'!AR148</f>
        <v/>
      </c>
      <c r="D148" s="135" t="str">
        <f>'CBB Games'!AS148</f>
        <v/>
      </c>
      <c r="F148" s="137" t="str">
        <f>'CBB Games'!BG148</f>
        <v/>
      </c>
      <c r="G148" s="13" t="str">
        <f>'CBB Games'!BH148</f>
        <v/>
      </c>
      <c r="H148" s="13" t="str">
        <f>'CBB Games'!BI148</f>
        <v/>
      </c>
      <c r="I148" s="13" t="str">
        <f>'CBB Games'!BK148</f>
        <v/>
      </c>
      <c r="J148" s="13" t="str">
        <f>'CBB Games'!BL148</f>
        <v/>
      </c>
      <c r="K148" s="13" t="str">
        <f>'CBB Games'!BM148</f>
        <v/>
      </c>
      <c r="L148" s="13" t="str">
        <f>'CBB Games'!BN148</f>
        <v/>
      </c>
      <c r="M148" s="13" t="str">
        <f>'CBB Games'!BO148</f>
        <v/>
      </c>
    </row>
    <row r="149" spans="2:13" hidden="1">
      <c r="B149" s="13" t="str">
        <f>'CBB Games'!BD149</f>
        <v/>
      </c>
      <c r="C149" s="13" t="str">
        <f>'CBB Games'!AR149</f>
        <v/>
      </c>
      <c r="D149" s="135" t="str">
        <f>'CBB Games'!AS149</f>
        <v/>
      </c>
      <c r="F149" s="137" t="str">
        <f>'CBB Games'!BG149</f>
        <v/>
      </c>
      <c r="G149" s="13" t="str">
        <f>'CBB Games'!BH149</f>
        <v/>
      </c>
      <c r="H149" s="13" t="str">
        <f>'CBB Games'!BI149</f>
        <v/>
      </c>
      <c r="I149" s="13" t="str">
        <f>'CBB Games'!BK149</f>
        <v/>
      </c>
      <c r="J149" s="13" t="str">
        <f>'CBB Games'!BL149</f>
        <v/>
      </c>
      <c r="K149" s="13" t="str">
        <f>'CBB Games'!BM149</f>
        <v/>
      </c>
      <c r="L149" s="13" t="str">
        <f>'CBB Games'!BN149</f>
        <v/>
      </c>
      <c r="M149" s="13" t="str">
        <f>'CBB Games'!BO149</f>
        <v/>
      </c>
    </row>
    <row r="150" spans="2:13" hidden="1">
      <c r="B150" s="13" t="str">
        <f>'CBB Games'!BD150</f>
        <v/>
      </c>
      <c r="C150" s="13" t="str">
        <f>'CBB Games'!AR150</f>
        <v/>
      </c>
      <c r="D150" s="135" t="str">
        <f>'CBB Games'!AS150</f>
        <v/>
      </c>
      <c r="F150" s="137" t="str">
        <f>'CBB Games'!BG150</f>
        <v/>
      </c>
      <c r="G150" s="13" t="str">
        <f>'CBB Games'!BH150</f>
        <v/>
      </c>
      <c r="H150" s="13" t="str">
        <f>'CBB Games'!BI150</f>
        <v/>
      </c>
      <c r="I150" s="13" t="str">
        <f>'CBB Games'!BK150</f>
        <v/>
      </c>
      <c r="J150" s="13" t="str">
        <f>'CBB Games'!BL150</f>
        <v/>
      </c>
      <c r="K150" s="13" t="str">
        <f>'CBB Games'!BM150</f>
        <v/>
      </c>
      <c r="L150" s="13" t="str">
        <f>'CBB Games'!BN150</f>
        <v/>
      </c>
      <c r="M150" s="13" t="str">
        <f>'CBB Games'!BO150</f>
        <v/>
      </c>
    </row>
    <row r="151" spans="2:13" hidden="1">
      <c r="B151" s="13" t="str">
        <f>'CBB Games'!BD151</f>
        <v/>
      </c>
      <c r="C151" s="13" t="str">
        <f>'CBB Games'!AR151</f>
        <v/>
      </c>
      <c r="D151" s="135" t="str">
        <f>'CBB Games'!AS151</f>
        <v/>
      </c>
      <c r="F151" s="137" t="str">
        <f>'CBB Games'!BG151</f>
        <v/>
      </c>
      <c r="G151" s="13" t="str">
        <f>'CBB Games'!BH151</f>
        <v/>
      </c>
      <c r="H151" s="13" t="str">
        <f>'CBB Games'!BI151</f>
        <v/>
      </c>
      <c r="I151" s="13" t="str">
        <f>'CBB Games'!BK151</f>
        <v/>
      </c>
      <c r="J151" s="13" t="str">
        <f>'CBB Games'!BL151</f>
        <v/>
      </c>
      <c r="K151" s="13" t="str">
        <f>'CBB Games'!BM151</f>
        <v/>
      </c>
      <c r="L151" s="13" t="str">
        <f>'CBB Games'!BN151</f>
        <v/>
      </c>
      <c r="M151" s="13" t="str">
        <f>'CBB Games'!BO151</f>
        <v/>
      </c>
    </row>
    <row r="152" spans="2:13" hidden="1">
      <c r="B152" s="13" t="str">
        <f>'CBB Games'!BD152</f>
        <v/>
      </c>
      <c r="C152" s="13" t="str">
        <f>'CBB Games'!AR152</f>
        <v/>
      </c>
      <c r="D152" s="135" t="str">
        <f>'CBB Games'!AS152</f>
        <v/>
      </c>
      <c r="F152" s="137" t="str">
        <f>'CBB Games'!BG152</f>
        <v/>
      </c>
      <c r="G152" s="13" t="str">
        <f>'CBB Games'!BH152</f>
        <v/>
      </c>
      <c r="H152" s="13" t="str">
        <f>'CBB Games'!BI152</f>
        <v/>
      </c>
      <c r="I152" s="13" t="str">
        <f>'CBB Games'!BK152</f>
        <v/>
      </c>
      <c r="J152" s="13" t="str">
        <f>'CBB Games'!BL152</f>
        <v/>
      </c>
      <c r="K152" s="13" t="str">
        <f>'CBB Games'!BM152</f>
        <v/>
      </c>
      <c r="L152" s="13" t="str">
        <f>'CBB Games'!BN152</f>
        <v/>
      </c>
      <c r="M152" s="13" t="str">
        <f>'CBB Games'!BO152</f>
        <v/>
      </c>
    </row>
    <row r="153" spans="2:13" hidden="1">
      <c r="B153" s="13" t="str">
        <f>'CBB Games'!BD153</f>
        <v/>
      </c>
      <c r="C153" s="13" t="str">
        <f>'CBB Games'!AR153</f>
        <v/>
      </c>
      <c r="D153" s="135" t="str">
        <f>'CBB Games'!AS153</f>
        <v/>
      </c>
      <c r="F153" s="137" t="str">
        <f>'CBB Games'!BG153</f>
        <v/>
      </c>
      <c r="G153" s="13" t="str">
        <f>'CBB Games'!BH153</f>
        <v/>
      </c>
      <c r="H153" s="13" t="str">
        <f>'CBB Games'!BI153</f>
        <v/>
      </c>
      <c r="I153" s="13" t="str">
        <f>'CBB Games'!BK153</f>
        <v/>
      </c>
      <c r="J153" s="13" t="str">
        <f>'CBB Games'!BL153</f>
        <v/>
      </c>
      <c r="K153" s="13" t="str">
        <f>'CBB Games'!BM153</f>
        <v/>
      </c>
      <c r="L153" s="13" t="str">
        <f>'CBB Games'!BN153</f>
        <v/>
      </c>
      <c r="M153" s="13" t="str">
        <f>'CBB Games'!BO153</f>
        <v/>
      </c>
    </row>
    <row r="154" spans="2:13" hidden="1">
      <c r="B154" s="13" t="str">
        <f>'CBB Games'!BD154</f>
        <v/>
      </c>
      <c r="C154" s="13" t="str">
        <f>'CBB Games'!AR154</f>
        <v/>
      </c>
      <c r="D154" s="135" t="str">
        <f>'CBB Games'!AS154</f>
        <v/>
      </c>
      <c r="F154" s="137" t="str">
        <f>'CBB Games'!BG154</f>
        <v/>
      </c>
      <c r="G154" s="13" t="str">
        <f>'CBB Games'!BH154</f>
        <v/>
      </c>
      <c r="H154" s="13" t="str">
        <f>'CBB Games'!BI154</f>
        <v/>
      </c>
      <c r="I154" s="13" t="str">
        <f>'CBB Games'!BK154</f>
        <v/>
      </c>
      <c r="J154" s="13" t="str">
        <f>'CBB Games'!BL154</f>
        <v/>
      </c>
      <c r="K154" s="13" t="str">
        <f>'CBB Games'!BM154</f>
        <v/>
      </c>
      <c r="L154" s="13" t="str">
        <f>'CBB Games'!BN154</f>
        <v/>
      </c>
      <c r="M154" s="13" t="str">
        <f>'CBB Games'!BO154</f>
        <v/>
      </c>
    </row>
    <row r="155" spans="2:13" hidden="1">
      <c r="B155" s="13" t="str">
        <f>'CBB Games'!BD155</f>
        <v/>
      </c>
      <c r="C155" s="13" t="str">
        <f>'CBB Games'!AR155</f>
        <v/>
      </c>
      <c r="D155" s="135" t="str">
        <f>'CBB Games'!AS155</f>
        <v/>
      </c>
      <c r="F155" s="137" t="str">
        <f>'CBB Games'!BG155</f>
        <v/>
      </c>
      <c r="G155" s="13" t="str">
        <f>'CBB Games'!BH155</f>
        <v/>
      </c>
      <c r="H155" s="13" t="str">
        <f>'CBB Games'!BI155</f>
        <v/>
      </c>
      <c r="I155" s="13" t="str">
        <f>'CBB Games'!BK155</f>
        <v/>
      </c>
      <c r="J155" s="13" t="str">
        <f>'CBB Games'!BL155</f>
        <v/>
      </c>
      <c r="K155" s="13" t="str">
        <f>'CBB Games'!BM155</f>
        <v/>
      </c>
      <c r="L155" s="13" t="str">
        <f>'CBB Games'!BN155</f>
        <v/>
      </c>
      <c r="M155" s="13" t="str">
        <f>'CBB Games'!BO155</f>
        <v/>
      </c>
    </row>
    <row r="156" spans="2:13" hidden="1">
      <c r="B156" s="13" t="str">
        <f>'CBB Games'!BD156</f>
        <v/>
      </c>
      <c r="C156" s="13" t="str">
        <f>'CBB Games'!AR156</f>
        <v/>
      </c>
      <c r="D156" s="135" t="str">
        <f>'CBB Games'!AS156</f>
        <v/>
      </c>
      <c r="F156" s="137" t="str">
        <f>'CBB Games'!BG156</f>
        <v/>
      </c>
      <c r="G156" s="13" t="str">
        <f>'CBB Games'!BH156</f>
        <v/>
      </c>
      <c r="H156" s="13" t="str">
        <f>'CBB Games'!BI156</f>
        <v/>
      </c>
      <c r="I156" s="13" t="str">
        <f>'CBB Games'!BK156</f>
        <v/>
      </c>
      <c r="J156" s="13" t="str">
        <f>'CBB Games'!BL156</f>
        <v/>
      </c>
      <c r="K156" s="13" t="str">
        <f>'CBB Games'!BM156</f>
        <v/>
      </c>
      <c r="L156" s="13" t="str">
        <f>'CBB Games'!BN156</f>
        <v/>
      </c>
      <c r="M156" s="13" t="str">
        <f>'CBB Games'!BO156</f>
        <v/>
      </c>
    </row>
    <row r="157" spans="2:13" hidden="1">
      <c r="B157" s="13" t="str">
        <f>'CBB Games'!BD157</f>
        <v/>
      </c>
      <c r="C157" s="13" t="str">
        <f>'CBB Games'!AR157</f>
        <v/>
      </c>
      <c r="D157" s="135" t="str">
        <f>'CBB Games'!AS157</f>
        <v/>
      </c>
      <c r="F157" s="137" t="str">
        <f>'CBB Games'!BG157</f>
        <v/>
      </c>
      <c r="G157" s="13" t="str">
        <f>'CBB Games'!BH157</f>
        <v/>
      </c>
      <c r="H157" s="13" t="str">
        <f>'CBB Games'!BI157</f>
        <v/>
      </c>
      <c r="I157" s="13" t="str">
        <f>'CBB Games'!BK157</f>
        <v/>
      </c>
      <c r="J157" s="13" t="str">
        <f>'CBB Games'!BL157</f>
        <v/>
      </c>
      <c r="K157" s="13" t="str">
        <f>'CBB Games'!BM157</f>
        <v/>
      </c>
      <c r="L157" s="13" t="str">
        <f>'CBB Games'!BN157</f>
        <v/>
      </c>
      <c r="M157" s="13" t="str">
        <f>'CBB Games'!BO157</f>
        <v/>
      </c>
    </row>
    <row r="158" spans="2:13" hidden="1">
      <c r="B158" s="13" t="str">
        <f>'CBB Games'!BD158</f>
        <v/>
      </c>
      <c r="C158" s="13" t="str">
        <f>'CBB Games'!AR158</f>
        <v/>
      </c>
      <c r="D158" s="135" t="str">
        <f>'CBB Games'!AS158</f>
        <v/>
      </c>
      <c r="F158" s="137" t="str">
        <f>'CBB Games'!BG158</f>
        <v/>
      </c>
      <c r="G158" s="13" t="str">
        <f>'CBB Games'!BH158</f>
        <v/>
      </c>
      <c r="H158" s="13" t="str">
        <f>'CBB Games'!BI158</f>
        <v/>
      </c>
      <c r="I158" s="13" t="str">
        <f>'CBB Games'!BK158</f>
        <v/>
      </c>
      <c r="J158" s="13" t="str">
        <f>'CBB Games'!BL158</f>
        <v/>
      </c>
      <c r="K158" s="13" t="str">
        <f>'CBB Games'!BM158</f>
        <v/>
      </c>
      <c r="L158" s="13" t="str">
        <f>'CBB Games'!BN158</f>
        <v/>
      </c>
      <c r="M158" s="13" t="str">
        <f>'CBB Games'!BO158</f>
        <v/>
      </c>
    </row>
    <row r="159" spans="2:13" hidden="1">
      <c r="B159" s="13" t="str">
        <f>'CBB Games'!BD159</f>
        <v/>
      </c>
      <c r="C159" s="13" t="str">
        <f>'CBB Games'!AR159</f>
        <v/>
      </c>
      <c r="D159" s="135" t="str">
        <f>'CBB Games'!AS159</f>
        <v/>
      </c>
      <c r="F159" s="137" t="str">
        <f>'CBB Games'!BG159</f>
        <v/>
      </c>
      <c r="G159" s="13" t="str">
        <f>'CBB Games'!BH159</f>
        <v/>
      </c>
      <c r="H159" s="13" t="str">
        <f>'CBB Games'!BI159</f>
        <v/>
      </c>
      <c r="I159" s="13" t="str">
        <f>'CBB Games'!BK159</f>
        <v/>
      </c>
      <c r="J159" s="13" t="str">
        <f>'CBB Games'!BL159</f>
        <v/>
      </c>
      <c r="K159" s="13" t="str">
        <f>'CBB Games'!BM159</f>
        <v/>
      </c>
      <c r="L159" s="13" t="str">
        <f>'CBB Games'!BN159</f>
        <v/>
      </c>
      <c r="M159" s="13" t="str">
        <f>'CBB Games'!BO159</f>
        <v/>
      </c>
    </row>
    <row r="160" spans="2:13" hidden="1">
      <c r="B160" s="13" t="str">
        <f>'CBB Games'!BD160</f>
        <v/>
      </c>
      <c r="C160" s="13" t="str">
        <f>'CBB Games'!AR160</f>
        <v/>
      </c>
      <c r="D160" s="135" t="str">
        <f>'CBB Games'!AS160</f>
        <v/>
      </c>
      <c r="F160" s="137" t="str">
        <f>'CBB Games'!BG160</f>
        <v/>
      </c>
      <c r="G160" s="13" t="str">
        <f>'CBB Games'!BH160</f>
        <v/>
      </c>
      <c r="H160" s="13" t="str">
        <f>'CBB Games'!BI160</f>
        <v/>
      </c>
      <c r="I160" s="13" t="str">
        <f>'CBB Games'!BK160</f>
        <v/>
      </c>
      <c r="J160" s="13" t="str">
        <f>'CBB Games'!BL160</f>
        <v/>
      </c>
      <c r="K160" s="13" t="str">
        <f>'CBB Games'!BM160</f>
        <v/>
      </c>
      <c r="L160" s="13" t="str">
        <f>'CBB Games'!BN160</f>
        <v/>
      </c>
      <c r="M160" s="13" t="str">
        <f>'CBB Games'!BO160</f>
        <v/>
      </c>
    </row>
    <row r="161" spans="2:13" hidden="1">
      <c r="B161" s="13" t="str">
        <f>'CBB Games'!BD161</f>
        <v/>
      </c>
      <c r="C161" s="13" t="str">
        <f>'CBB Games'!AR161</f>
        <v/>
      </c>
      <c r="D161" s="135" t="str">
        <f>'CBB Games'!AS161</f>
        <v/>
      </c>
      <c r="F161" s="137" t="str">
        <f>'CBB Games'!BG161</f>
        <v/>
      </c>
      <c r="G161" s="13" t="str">
        <f>'CBB Games'!BH161</f>
        <v/>
      </c>
      <c r="H161" s="13" t="str">
        <f>'CBB Games'!BI161</f>
        <v/>
      </c>
      <c r="I161" s="13" t="str">
        <f>'CBB Games'!BK161</f>
        <v/>
      </c>
      <c r="J161" s="13" t="str">
        <f>'CBB Games'!BL161</f>
        <v/>
      </c>
      <c r="K161" s="13" t="str">
        <f>'CBB Games'!BM161</f>
        <v/>
      </c>
      <c r="L161" s="13" t="str">
        <f>'CBB Games'!BN161</f>
        <v/>
      </c>
      <c r="M161" s="13" t="str">
        <f>'CBB Games'!BO161</f>
        <v/>
      </c>
    </row>
    <row r="162" spans="2:13" hidden="1">
      <c r="B162" s="13" t="str">
        <f>'CBB Games'!BD162</f>
        <v/>
      </c>
      <c r="C162" s="13" t="str">
        <f>'CBB Games'!AR162</f>
        <v/>
      </c>
      <c r="D162" s="135" t="str">
        <f>'CBB Games'!AS162</f>
        <v/>
      </c>
      <c r="F162" s="137" t="str">
        <f>'CBB Games'!BG162</f>
        <v/>
      </c>
      <c r="G162" s="13" t="str">
        <f>'CBB Games'!BH162</f>
        <v/>
      </c>
      <c r="H162" s="13" t="str">
        <f>'CBB Games'!BI162</f>
        <v/>
      </c>
      <c r="I162" s="13" t="str">
        <f>'CBB Games'!BK162</f>
        <v/>
      </c>
      <c r="J162" s="13" t="str">
        <f>'CBB Games'!BL162</f>
        <v/>
      </c>
      <c r="K162" s="13" t="str">
        <f>'CBB Games'!BM162</f>
        <v/>
      </c>
      <c r="L162" s="13" t="str">
        <f>'CBB Games'!BN162</f>
        <v/>
      </c>
      <c r="M162" s="13" t="str">
        <f>'CBB Games'!BO162</f>
        <v/>
      </c>
    </row>
    <row r="163" spans="2:13" hidden="1">
      <c r="B163" s="13" t="str">
        <f>'CBB Games'!BD163</f>
        <v/>
      </c>
      <c r="C163" s="13" t="str">
        <f>'CBB Games'!AR163</f>
        <v/>
      </c>
      <c r="D163" s="135" t="str">
        <f>'CBB Games'!AS163</f>
        <v/>
      </c>
      <c r="F163" s="137" t="str">
        <f>'CBB Games'!BG163</f>
        <v/>
      </c>
      <c r="G163" s="13" t="str">
        <f>'CBB Games'!BH163</f>
        <v/>
      </c>
      <c r="H163" s="13" t="str">
        <f>'CBB Games'!BI163</f>
        <v/>
      </c>
      <c r="I163" s="13" t="str">
        <f>'CBB Games'!BK163</f>
        <v/>
      </c>
      <c r="J163" s="13" t="str">
        <f>'CBB Games'!BL163</f>
        <v/>
      </c>
      <c r="K163" s="13" t="str">
        <f>'CBB Games'!BM163</f>
        <v/>
      </c>
      <c r="L163" s="13" t="str">
        <f>'CBB Games'!BN163</f>
        <v/>
      </c>
      <c r="M163" s="13" t="str">
        <f>'CBB Games'!BO163</f>
        <v/>
      </c>
    </row>
    <row r="164" spans="2:13" hidden="1">
      <c r="B164" s="13" t="str">
        <f>'CBB Games'!BD164</f>
        <v/>
      </c>
      <c r="C164" s="13" t="str">
        <f>'CBB Games'!AR164</f>
        <v/>
      </c>
      <c r="D164" s="135" t="str">
        <f>'CBB Games'!AS164</f>
        <v/>
      </c>
      <c r="F164" s="137" t="str">
        <f>'CBB Games'!BG164</f>
        <v/>
      </c>
      <c r="G164" s="13" t="str">
        <f>'CBB Games'!BH164</f>
        <v/>
      </c>
      <c r="H164" s="13" t="str">
        <f>'CBB Games'!BI164</f>
        <v/>
      </c>
      <c r="I164" s="13" t="str">
        <f>'CBB Games'!BK164</f>
        <v/>
      </c>
      <c r="J164" s="13" t="str">
        <f>'CBB Games'!BL164</f>
        <v/>
      </c>
      <c r="K164" s="13" t="str">
        <f>'CBB Games'!BM164</f>
        <v/>
      </c>
      <c r="L164" s="13" t="str">
        <f>'CBB Games'!BN164</f>
        <v/>
      </c>
      <c r="M164" s="13" t="str">
        <f>'CBB Games'!BO164</f>
        <v/>
      </c>
    </row>
    <row r="165" spans="2:13" hidden="1">
      <c r="B165" s="13" t="str">
        <f>'CBB Games'!BD165</f>
        <v/>
      </c>
      <c r="C165" s="13" t="str">
        <f>'CBB Games'!AR165</f>
        <v/>
      </c>
      <c r="D165" s="135" t="str">
        <f>'CBB Games'!AS165</f>
        <v/>
      </c>
      <c r="F165" s="137" t="str">
        <f>'CBB Games'!BG165</f>
        <v/>
      </c>
      <c r="G165" s="13" t="str">
        <f>'CBB Games'!BH165</f>
        <v/>
      </c>
      <c r="H165" s="13" t="str">
        <f>'CBB Games'!BI165</f>
        <v/>
      </c>
      <c r="I165" s="13" t="str">
        <f>'CBB Games'!BK165</f>
        <v/>
      </c>
      <c r="J165" s="13" t="str">
        <f>'CBB Games'!BL165</f>
        <v/>
      </c>
      <c r="K165" s="13" t="str">
        <f>'CBB Games'!BM165</f>
        <v/>
      </c>
      <c r="L165" s="13" t="str">
        <f>'CBB Games'!BN165</f>
        <v/>
      </c>
      <c r="M165" s="13" t="str">
        <f>'CBB Games'!BO165</f>
        <v/>
      </c>
    </row>
    <row r="166" spans="2:13" hidden="1">
      <c r="B166" s="13" t="str">
        <f>'CBB Games'!BD166</f>
        <v/>
      </c>
      <c r="C166" s="13" t="str">
        <f>'CBB Games'!AR166</f>
        <v/>
      </c>
      <c r="D166" s="135" t="str">
        <f>'CBB Games'!AS166</f>
        <v/>
      </c>
      <c r="F166" s="137" t="str">
        <f>'CBB Games'!BG166</f>
        <v/>
      </c>
      <c r="G166" s="13" t="str">
        <f>'CBB Games'!BH166</f>
        <v/>
      </c>
      <c r="H166" s="13" t="str">
        <f>'CBB Games'!BI166</f>
        <v/>
      </c>
      <c r="I166" s="13" t="str">
        <f>'CBB Games'!BK166</f>
        <v/>
      </c>
      <c r="J166" s="13" t="str">
        <f>'CBB Games'!BL166</f>
        <v/>
      </c>
      <c r="K166" s="13" t="str">
        <f>'CBB Games'!BM166</f>
        <v/>
      </c>
      <c r="L166" s="13" t="str">
        <f>'CBB Games'!BN166</f>
        <v/>
      </c>
      <c r="M166" s="13" t="str">
        <f>'CBB Games'!BO166</f>
        <v/>
      </c>
    </row>
    <row r="167" spans="2:13" hidden="1">
      <c r="B167" s="13" t="str">
        <f>'CBB Games'!BD167</f>
        <v/>
      </c>
      <c r="C167" s="13" t="str">
        <f>'CBB Games'!AR167</f>
        <v/>
      </c>
      <c r="D167" s="135" t="str">
        <f>'CBB Games'!AS167</f>
        <v/>
      </c>
      <c r="F167" s="137" t="str">
        <f>'CBB Games'!BG167</f>
        <v/>
      </c>
      <c r="G167" s="13" t="str">
        <f>'CBB Games'!BH167</f>
        <v/>
      </c>
      <c r="H167" s="13" t="str">
        <f>'CBB Games'!BI167</f>
        <v/>
      </c>
      <c r="I167" s="13" t="str">
        <f>'CBB Games'!BK167</f>
        <v/>
      </c>
      <c r="J167" s="13" t="str">
        <f>'CBB Games'!BL167</f>
        <v/>
      </c>
      <c r="K167" s="13" t="str">
        <f>'CBB Games'!BM167</f>
        <v/>
      </c>
      <c r="L167" s="13" t="str">
        <f>'CBB Games'!BN167</f>
        <v/>
      </c>
      <c r="M167" s="13" t="str">
        <f>'CBB Games'!BO167</f>
        <v/>
      </c>
    </row>
    <row r="168" spans="2:13" hidden="1">
      <c r="B168" s="13" t="str">
        <f>'CBB Games'!BD168</f>
        <v/>
      </c>
      <c r="C168" s="13" t="str">
        <f>'CBB Games'!AR168</f>
        <v/>
      </c>
      <c r="D168" s="135" t="str">
        <f>'CBB Games'!AS168</f>
        <v/>
      </c>
      <c r="F168" s="137" t="str">
        <f>'CBB Games'!BG168</f>
        <v/>
      </c>
      <c r="G168" s="13" t="str">
        <f>'CBB Games'!BH168</f>
        <v/>
      </c>
      <c r="H168" s="13" t="str">
        <f>'CBB Games'!BI168</f>
        <v/>
      </c>
      <c r="I168" s="13" t="str">
        <f>'CBB Games'!BK168</f>
        <v/>
      </c>
      <c r="J168" s="13" t="str">
        <f>'CBB Games'!BL168</f>
        <v/>
      </c>
      <c r="K168" s="13" t="str">
        <f>'CBB Games'!BM168</f>
        <v/>
      </c>
      <c r="L168" s="13" t="str">
        <f>'CBB Games'!BN168</f>
        <v/>
      </c>
      <c r="M168" s="13" t="str">
        <f>'CBB Games'!BO168</f>
        <v/>
      </c>
    </row>
    <row r="169" spans="2:13" hidden="1">
      <c r="B169" s="13" t="str">
        <f>'CBB Games'!BD169</f>
        <v/>
      </c>
      <c r="C169" s="13" t="str">
        <f>'CBB Games'!AR169</f>
        <v/>
      </c>
      <c r="D169" s="135" t="str">
        <f>'CBB Games'!AS169</f>
        <v/>
      </c>
      <c r="F169" s="137" t="str">
        <f>'CBB Games'!BG169</f>
        <v/>
      </c>
      <c r="G169" s="13" t="str">
        <f>'CBB Games'!BH169</f>
        <v/>
      </c>
      <c r="H169" s="13" t="str">
        <f>'CBB Games'!BI169</f>
        <v/>
      </c>
      <c r="I169" s="13" t="str">
        <f>'CBB Games'!BK169</f>
        <v/>
      </c>
      <c r="J169" s="13" t="str">
        <f>'CBB Games'!BL169</f>
        <v/>
      </c>
      <c r="K169" s="13" t="str">
        <f>'CBB Games'!BM169</f>
        <v/>
      </c>
      <c r="L169" s="13" t="str">
        <f>'CBB Games'!BN169</f>
        <v/>
      </c>
      <c r="M169" s="13" t="str">
        <f>'CBB Games'!BO169</f>
        <v/>
      </c>
    </row>
    <row r="170" spans="2:13" hidden="1">
      <c r="B170" s="13" t="str">
        <f>'CBB Games'!BD170</f>
        <v/>
      </c>
      <c r="C170" s="13" t="str">
        <f>'CBB Games'!AR170</f>
        <v/>
      </c>
      <c r="D170" s="135" t="str">
        <f>'CBB Games'!AS170</f>
        <v/>
      </c>
      <c r="F170" s="137" t="str">
        <f>'CBB Games'!BG170</f>
        <v/>
      </c>
      <c r="G170" s="13" t="str">
        <f>'CBB Games'!BH170</f>
        <v/>
      </c>
      <c r="H170" s="13" t="str">
        <f>'CBB Games'!BI170</f>
        <v/>
      </c>
      <c r="I170" s="13" t="str">
        <f>'CBB Games'!BK170</f>
        <v/>
      </c>
      <c r="J170" s="13" t="str">
        <f>'CBB Games'!BL170</f>
        <v/>
      </c>
      <c r="K170" s="13" t="str">
        <f>'CBB Games'!BM170</f>
        <v/>
      </c>
      <c r="L170" s="13" t="str">
        <f>'CBB Games'!BN170</f>
        <v/>
      </c>
      <c r="M170" s="13" t="str">
        <f>'CBB Games'!BO170</f>
        <v/>
      </c>
    </row>
    <row r="171" spans="2:13" hidden="1">
      <c r="B171" s="13" t="str">
        <f>'CBB Games'!BD171</f>
        <v/>
      </c>
      <c r="C171" s="13" t="str">
        <f>'CBB Games'!AR171</f>
        <v/>
      </c>
      <c r="D171" s="135" t="str">
        <f>'CBB Games'!AS171</f>
        <v/>
      </c>
      <c r="F171" s="137" t="str">
        <f>'CBB Games'!BG171</f>
        <v/>
      </c>
      <c r="G171" s="13" t="str">
        <f>'CBB Games'!BH171</f>
        <v/>
      </c>
      <c r="H171" s="13" t="str">
        <f>'CBB Games'!BI171</f>
        <v/>
      </c>
      <c r="I171" s="13" t="str">
        <f>'CBB Games'!BK171</f>
        <v/>
      </c>
      <c r="J171" s="13" t="str">
        <f>'CBB Games'!BL171</f>
        <v/>
      </c>
      <c r="K171" s="13" t="str">
        <f>'CBB Games'!BM171</f>
        <v/>
      </c>
      <c r="L171" s="13" t="str">
        <f>'CBB Games'!BN171</f>
        <v/>
      </c>
      <c r="M171" s="13" t="str">
        <f>'CBB Games'!BO171</f>
        <v/>
      </c>
    </row>
    <row r="172" spans="2:13" hidden="1">
      <c r="B172" s="13" t="str">
        <f>'CBB Games'!BD172</f>
        <v/>
      </c>
      <c r="C172" s="13" t="str">
        <f>'CBB Games'!AR172</f>
        <v/>
      </c>
      <c r="D172" s="135" t="str">
        <f>'CBB Games'!AS172</f>
        <v/>
      </c>
      <c r="F172" s="137" t="str">
        <f>'CBB Games'!BG172</f>
        <v/>
      </c>
      <c r="G172" s="13" t="str">
        <f>'CBB Games'!BH172</f>
        <v/>
      </c>
      <c r="H172" s="13" t="str">
        <f>'CBB Games'!BI172</f>
        <v/>
      </c>
      <c r="I172" s="13" t="str">
        <f>'CBB Games'!BK172</f>
        <v/>
      </c>
      <c r="J172" s="13" t="str">
        <f>'CBB Games'!BL172</f>
        <v/>
      </c>
      <c r="K172" s="13" t="str">
        <f>'CBB Games'!BM172</f>
        <v/>
      </c>
      <c r="L172" s="13" t="str">
        <f>'CBB Games'!BN172</f>
        <v/>
      </c>
      <c r="M172" s="13" t="str">
        <f>'CBB Games'!BO172</f>
        <v/>
      </c>
    </row>
    <row r="173" spans="2:13" hidden="1">
      <c r="B173" s="13" t="str">
        <f>'CBB Games'!BD173</f>
        <v/>
      </c>
      <c r="C173" s="13" t="str">
        <f>'CBB Games'!AR173</f>
        <v/>
      </c>
      <c r="D173" s="135" t="str">
        <f>'CBB Games'!AS173</f>
        <v/>
      </c>
      <c r="F173" s="137" t="str">
        <f>'CBB Games'!BG173</f>
        <v/>
      </c>
      <c r="G173" s="13" t="str">
        <f>'CBB Games'!BH173</f>
        <v/>
      </c>
      <c r="H173" s="13" t="str">
        <f>'CBB Games'!BI173</f>
        <v/>
      </c>
      <c r="I173" s="13" t="str">
        <f>'CBB Games'!BK173</f>
        <v/>
      </c>
      <c r="J173" s="13" t="str">
        <f>'CBB Games'!BL173</f>
        <v/>
      </c>
      <c r="K173" s="13" t="str">
        <f>'CBB Games'!BM173</f>
        <v/>
      </c>
      <c r="L173" s="13" t="str">
        <f>'CBB Games'!BN173</f>
        <v/>
      </c>
      <c r="M173" s="13" t="str">
        <f>'CBB Games'!BO173</f>
        <v/>
      </c>
    </row>
    <row r="174" spans="2:13" hidden="1">
      <c r="B174" s="13" t="str">
        <f>'CBB Games'!BD174</f>
        <v/>
      </c>
      <c r="C174" s="13" t="str">
        <f>'CBB Games'!AR174</f>
        <v/>
      </c>
      <c r="D174" s="135" t="str">
        <f>'CBB Games'!AS174</f>
        <v/>
      </c>
      <c r="F174" s="137" t="str">
        <f>'CBB Games'!BG174</f>
        <v/>
      </c>
      <c r="G174" s="13" t="str">
        <f>'CBB Games'!BH174</f>
        <v/>
      </c>
      <c r="H174" s="13" t="str">
        <f>'CBB Games'!BI174</f>
        <v/>
      </c>
      <c r="I174" s="13" t="str">
        <f>'CBB Games'!BK174</f>
        <v/>
      </c>
      <c r="J174" s="13" t="str">
        <f>'CBB Games'!BL174</f>
        <v/>
      </c>
      <c r="K174" s="13" t="str">
        <f>'CBB Games'!BM174</f>
        <v/>
      </c>
      <c r="L174" s="13" t="str">
        <f>'CBB Games'!BN174</f>
        <v/>
      </c>
      <c r="M174" s="13" t="str">
        <f>'CBB Games'!BO174</f>
        <v/>
      </c>
    </row>
    <row r="175" spans="2:13" hidden="1">
      <c r="B175" s="13" t="str">
        <f>'CBB Games'!BD175</f>
        <v/>
      </c>
      <c r="C175" s="13" t="str">
        <f>'CBB Games'!AR175</f>
        <v/>
      </c>
      <c r="D175" s="135" t="str">
        <f>'CBB Games'!AS175</f>
        <v/>
      </c>
      <c r="F175" s="137" t="str">
        <f>'CBB Games'!BG175</f>
        <v/>
      </c>
      <c r="G175" s="13" t="str">
        <f>'CBB Games'!BH175</f>
        <v/>
      </c>
      <c r="H175" s="13" t="str">
        <f>'CBB Games'!BI175</f>
        <v/>
      </c>
      <c r="I175" s="13" t="str">
        <f>'CBB Games'!BK175</f>
        <v/>
      </c>
      <c r="J175" s="13" t="str">
        <f>'CBB Games'!BL175</f>
        <v/>
      </c>
      <c r="K175" s="13" t="str">
        <f>'CBB Games'!BM175</f>
        <v/>
      </c>
      <c r="L175" s="13" t="str">
        <f>'CBB Games'!BN175</f>
        <v/>
      </c>
      <c r="M175" s="13" t="str">
        <f>'CBB Games'!BO175</f>
        <v/>
      </c>
    </row>
    <row r="176" spans="2:13" hidden="1">
      <c r="B176" s="13" t="str">
        <f>'CBB Games'!BD176</f>
        <v/>
      </c>
      <c r="C176" s="13" t="str">
        <f>'CBB Games'!AR176</f>
        <v/>
      </c>
      <c r="D176" s="135" t="str">
        <f>'CBB Games'!AS176</f>
        <v/>
      </c>
      <c r="F176" s="137" t="str">
        <f>'CBB Games'!BG176</f>
        <v/>
      </c>
      <c r="G176" s="13" t="str">
        <f>'CBB Games'!BH176</f>
        <v/>
      </c>
      <c r="H176" s="13" t="str">
        <f>'CBB Games'!BI176</f>
        <v/>
      </c>
      <c r="I176" s="13" t="str">
        <f>'CBB Games'!BK176</f>
        <v/>
      </c>
      <c r="J176" s="13" t="str">
        <f>'CBB Games'!BL176</f>
        <v/>
      </c>
      <c r="K176" s="13" t="str">
        <f>'CBB Games'!BM176</f>
        <v/>
      </c>
      <c r="L176" s="13" t="str">
        <f>'CBB Games'!BN176</f>
        <v/>
      </c>
      <c r="M176" s="13" t="str">
        <f>'CBB Games'!BO176</f>
        <v/>
      </c>
    </row>
    <row r="177" spans="2:13" hidden="1">
      <c r="B177" s="13" t="str">
        <f>'CBB Games'!BD177</f>
        <v/>
      </c>
      <c r="C177" s="13" t="str">
        <f>'CBB Games'!AR177</f>
        <v/>
      </c>
      <c r="D177" s="135" t="str">
        <f>'CBB Games'!AS177</f>
        <v/>
      </c>
      <c r="F177" s="137" t="str">
        <f>'CBB Games'!BG177</f>
        <v/>
      </c>
      <c r="G177" s="13" t="str">
        <f>'CBB Games'!BH177</f>
        <v/>
      </c>
      <c r="H177" s="13" t="str">
        <f>'CBB Games'!BI177</f>
        <v/>
      </c>
      <c r="I177" s="13" t="str">
        <f>'CBB Games'!BK177</f>
        <v/>
      </c>
      <c r="J177" s="13" t="str">
        <f>'CBB Games'!BL177</f>
        <v/>
      </c>
      <c r="K177" s="13" t="str">
        <f>'CBB Games'!BM177</f>
        <v/>
      </c>
      <c r="L177" s="13" t="str">
        <f>'CBB Games'!BN177</f>
        <v/>
      </c>
      <c r="M177" s="13" t="str">
        <f>'CBB Games'!BO177</f>
        <v/>
      </c>
    </row>
    <row r="178" spans="2:13" hidden="1">
      <c r="B178" s="13" t="str">
        <f>'CBB Games'!BD178</f>
        <v/>
      </c>
      <c r="C178" s="13" t="str">
        <f>'CBB Games'!AR178</f>
        <v/>
      </c>
      <c r="D178" s="135" t="str">
        <f>'CBB Games'!AS178</f>
        <v/>
      </c>
      <c r="F178" s="137" t="str">
        <f>'CBB Games'!BG178</f>
        <v/>
      </c>
      <c r="G178" s="13" t="str">
        <f>'CBB Games'!BH178</f>
        <v/>
      </c>
      <c r="H178" s="13" t="str">
        <f>'CBB Games'!BI178</f>
        <v/>
      </c>
      <c r="I178" s="13" t="str">
        <f>'CBB Games'!BK178</f>
        <v/>
      </c>
      <c r="J178" s="13" t="str">
        <f>'CBB Games'!BL178</f>
        <v/>
      </c>
      <c r="K178" s="13" t="str">
        <f>'CBB Games'!BM178</f>
        <v/>
      </c>
      <c r="L178" s="13" t="str">
        <f>'CBB Games'!BN178</f>
        <v/>
      </c>
      <c r="M178" s="13" t="str">
        <f>'CBB Games'!BO178</f>
        <v/>
      </c>
    </row>
    <row r="179" spans="2:13" hidden="1">
      <c r="B179" s="13" t="str">
        <f>'CBB Games'!BD179</f>
        <v/>
      </c>
      <c r="C179" s="13" t="str">
        <f>'CBB Games'!AR179</f>
        <v/>
      </c>
      <c r="D179" s="135" t="str">
        <f>'CBB Games'!AS179</f>
        <v/>
      </c>
      <c r="F179" s="137" t="str">
        <f>'CBB Games'!BG179</f>
        <v/>
      </c>
      <c r="G179" s="13" t="str">
        <f>'CBB Games'!BH179</f>
        <v/>
      </c>
      <c r="H179" s="13" t="str">
        <f>'CBB Games'!BI179</f>
        <v/>
      </c>
      <c r="I179" s="13" t="str">
        <f>'CBB Games'!BK179</f>
        <v/>
      </c>
      <c r="J179" s="13" t="str">
        <f>'CBB Games'!BL179</f>
        <v/>
      </c>
      <c r="K179" s="13" t="str">
        <f>'CBB Games'!BM179</f>
        <v/>
      </c>
      <c r="L179" s="13" t="str">
        <f>'CBB Games'!BN179</f>
        <v/>
      </c>
      <c r="M179" s="13" t="str">
        <f>'CBB Games'!BO179</f>
        <v/>
      </c>
    </row>
    <row r="180" spans="2:13" hidden="1">
      <c r="B180" s="13" t="str">
        <f>'CBB Games'!BD180</f>
        <v/>
      </c>
      <c r="C180" s="13" t="str">
        <f>'CBB Games'!AR180</f>
        <v/>
      </c>
      <c r="D180" s="135" t="str">
        <f>'CBB Games'!AS180</f>
        <v/>
      </c>
      <c r="F180" s="137" t="str">
        <f>'CBB Games'!BG180</f>
        <v/>
      </c>
      <c r="G180" s="13" t="str">
        <f>'CBB Games'!BH180</f>
        <v/>
      </c>
      <c r="H180" s="13" t="str">
        <f>'CBB Games'!BI180</f>
        <v/>
      </c>
      <c r="I180" s="13" t="str">
        <f>'CBB Games'!BK180</f>
        <v/>
      </c>
      <c r="J180" s="13" t="str">
        <f>'CBB Games'!BL180</f>
        <v/>
      </c>
      <c r="K180" s="13" t="str">
        <f>'CBB Games'!BM180</f>
        <v/>
      </c>
      <c r="L180" s="13" t="str">
        <f>'CBB Games'!BN180</f>
        <v/>
      </c>
      <c r="M180" s="13" t="str">
        <f>'CBB Games'!BO180</f>
        <v/>
      </c>
    </row>
    <row r="181" spans="2:13" hidden="1">
      <c r="B181" s="13" t="str">
        <f>'CBB Games'!BD181</f>
        <v/>
      </c>
      <c r="C181" s="13" t="str">
        <f>'CBB Games'!AR181</f>
        <v/>
      </c>
      <c r="D181" s="135" t="str">
        <f>'CBB Games'!AS181</f>
        <v/>
      </c>
      <c r="F181" s="137" t="str">
        <f>'CBB Games'!BG181</f>
        <v/>
      </c>
      <c r="G181" s="13" t="str">
        <f>'CBB Games'!BH181</f>
        <v/>
      </c>
      <c r="H181" s="13" t="str">
        <f>'CBB Games'!BI181</f>
        <v/>
      </c>
      <c r="I181" s="13" t="str">
        <f>'CBB Games'!BK181</f>
        <v/>
      </c>
      <c r="J181" s="13" t="str">
        <f>'CBB Games'!BL181</f>
        <v/>
      </c>
      <c r="K181" s="13" t="str">
        <f>'CBB Games'!BM181</f>
        <v/>
      </c>
      <c r="L181" s="13" t="str">
        <f>'CBB Games'!BN181</f>
        <v/>
      </c>
      <c r="M181" s="13" t="str">
        <f>'CBB Games'!BO181</f>
        <v/>
      </c>
    </row>
    <row r="182" spans="2:13" hidden="1">
      <c r="B182" s="13" t="str">
        <f>'CBB Games'!BD182</f>
        <v/>
      </c>
      <c r="C182" s="13" t="str">
        <f>'CBB Games'!AR182</f>
        <v/>
      </c>
      <c r="D182" s="135" t="str">
        <f>'CBB Games'!AS182</f>
        <v/>
      </c>
      <c r="F182" s="137" t="str">
        <f>'CBB Games'!BG182</f>
        <v/>
      </c>
      <c r="G182" s="13" t="str">
        <f>'CBB Games'!BH182</f>
        <v/>
      </c>
      <c r="H182" s="13" t="str">
        <f>'CBB Games'!BI182</f>
        <v/>
      </c>
      <c r="I182" s="13" t="str">
        <f>'CBB Games'!BK182</f>
        <v/>
      </c>
      <c r="J182" s="13" t="str">
        <f>'CBB Games'!BL182</f>
        <v/>
      </c>
      <c r="K182" s="13" t="str">
        <f>'CBB Games'!BM182</f>
        <v/>
      </c>
      <c r="L182" s="13" t="str">
        <f>'CBB Games'!BN182</f>
        <v/>
      </c>
      <c r="M182" s="13" t="str">
        <f>'CBB Games'!BO182</f>
        <v/>
      </c>
    </row>
    <row r="183" spans="2:13" hidden="1">
      <c r="B183" s="13" t="str">
        <f>'CBB Games'!BD183</f>
        <v/>
      </c>
      <c r="C183" s="13" t="str">
        <f>'CBB Games'!AR183</f>
        <v/>
      </c>
      <c r="D183" s="135" t="str">
        <f>'CBB Games'!AS183</f>
        <v/>
      </c>
      <c r="F183" s="137" t="str">
        <f>'CBB Games'!BG183</f>
        <v/>
      </c>
      <c r="G183" s="13" t="str">
        <f>'CBB Games'!BH183</f>
        <v/>
      </c>
      <c r="H183" s="13" t="str">
        <f>'CBB Games'!BI183</f>
        <v/>
      </c>
      <c r="I183" s="13" t="str">
        <f>'CBB Games'!BK183</f>
        <v/>
      </c>
      <c r="J183" s="13" t="str">
        <f>'CBB Games'!BL183</f>
        <v/>
      </c>
      <c r="K183" s="13" t="str">
        <f>'CBB Games'!BM183</f>
        <v/>
      </c>
      <c r="L183" s="13" t="str">
        <f>'CBB Games'!BN183</f>
        <v/>
      </c>
      <c r="M183" s="13" t="str">
        <f>'CBB Games'!BO183</f>
        <v/>
      </c>
    </row>
    <row r="184" spans="2:13" hidden="1">
      <c r="B184" s="13" t="str">
        <f>'CBB Games'!BD184</f>
        <v/>
      </c>
      <c r="C184" s="13" t="str">
        <f>'CBB Games'!AR184</f>
        <v/>
      </c>
      <c r="D184" s="135" t="str">
        <f>'CBB Games'!AS184</f>
        <v/>
      </c>
      <c r="F184" s="137" t="str">
        <f>'CBB Games'!BG184</f>
        <v/>
      </c>
      <c r="G184" s="13" t="str">
        <f>'CBB Games'!BH184</f>
        <v/>
      </c>
      <c r="H184" s="13" t="str">
        <f>'CBB Games'!BI184</f>
        <v/>
      </c>
      <c r="I184" s="13" t="str">
        <f>'CBB Games'!BK184</f>
        <v/>
      </c>
      <c r="J184" s="13" t="str">
        <f>'CBB Games'!BL184</f>
        <v/>
      </c>
      <c r="K184" s="13" t="str">
        <f>'CBB Games'!BM184</f>
        <v/>
      </c>
      <c r="L184" s="13" t="str">
        <f>'CBB Games'!BN184</f>
        <v/>
      </c>
      <c r="M184" s="13" t="str">
        <f>'CBB Games'!BO184</f>
        <v/>
      </c>
    </row>
    <row r="185" spans="2:13" hidden="1">
      <c r="B185" s="13" t="str">
        <f>'CBB Games'!BD185</f>
        <v/>
      </c>
      <c r="C185" s="13" t="str">
        <f>'CBB Games'!AR185</f>
        <v/>
      </c>
      <c r="D185" s="135" t="str">
        <f>'CBB Games'!AS185</f>
        <v/>
      </c>
      <c r="F185" s="137" t="str">
        <f>'CBB Games'!BG185</f>
        <v/>
      </c>
      <c r="G185" s="13" t="str">
        <f>'CBB Games'!BH185</f>
        <v/>
      </c>
      <c r="H185" s="13" t="str">
        <f>'CBB Games'!BI185</f>
        <v/>
      </c>
      <c r="I185" s="13" t="str">
        <f>'CBB Games'!BK185</f>
        <v/>
      </c>
      <c r="J185" s="13" t="str">
        <f>'CBB Games'!BL185</f>
        <v/>
      </c>
      <c r="K185" s="13" t="str">
        <f>'CBB Games'!BM185</f>
        <v/>
      </c>
      <c r="L185" s="13" t="str">
        <f>'CBB Games'!BN185</f>
        <v/>
      </c>
      <c r="M185" s="13" t="str">
        <f>'CBB Games'!BO185</f>
        <v/>
      </c>
    </row>
    <row r="186" spans="2:13" hidden="1">
      <c r="B186" s="13" t="str">
        <f>'CBB Games'!BD186</f>
        <v/>
      </c>
      <c r="C186" s="13" t="str">
        <f>'CBB Games'!AR186</f>
        <v/>
      </c>
      <c r="D186" s="135" t="str">
        <f>'CBB Games'!AS186</f>
        <v/>
      </c>
      <c r="F186" s="137" t="str">
        <f>'CBB Games'!BG186</f>
        <v/>
      </c>
      <c r="G186" s="13" t="str">
        <f>'CBB Games'!BH186</f>
        <v/>
      </c>
      <c r="H186" s="13" t="str">
        <f>'CBB Games'!BI186</f>
        <v/>
      </c>
      <c r="I186" s="13" t="str">
        <f>'CBB Games'!BK186</f>
        <v/>
      </c>
      <c r="J186" s="13" t="str">
        <f>'CBB Games'!BL186</f>
        <v/>
      </c>
      <c r="K186" s="13" t="str">
        <f>'CBB Games'!BM186</f>
        <v/>
      </c>
      <c r="L186" s="13" t="str">
        <f>'CBB Games'!BN186</f>
        <v/>
      </c>
      <c r="M186" s="13" t="str">
        <f>'CBB Games'!BO186</f>
        <v/>
      </c>
    </row>
    <row r="187" spans="2:13" hidden="1">
      <c r="B187" s="13" t="str">
        <f>'CBB Games'!BD187</f>
        <v/>
      </c>
      <c r="C187" s="13" t="str">
        <f>'CBB Games'!AR187</f>
        <v/>
      </c>
      <c r="D187" s="135" t="str">
        <f>'CBB Games'!AS187</f>
        <v/>
      </c>
      <c r="F187" s="137" t="str">
        <f>'CBB Games'!BG187</f>
        <v/>
      </c>
      <c r="G187" s="13" t="str">
        <f>'CBB Games'!BH187</f>
        <v/>
      </c>
      <c r="H187" s="13" t="str">
        <f>'CBB Games'!BI187</f>
        <v/>
      </c>
      <c r="I187" s="13" t="str">
        <f>'CBB Games'!BK187</f>
        <v/>
      </c>
      <c r="J187" s="13" t="str">
        <f>'CBB Games'!BL187</f>
        <v/>
      </c>
      <c r="K187" s="13" t="str">
        <f>'CBB Games'!BM187</f>
        <v/>
      </c>
      <c r="L187" s="13" t="str">
        <f>'CBB Games'!BN187</f>
        <v/>
      </c>
      <c r="M187" s="13" t="str">
        <f>'CBB Games'!BO187</f>
        <v/>
      </c>
    </row>
    <row r="188" spans="2:13" hidden="1">
      <c r="B188" s="13" t="str">
        <f>'CBB Games'!BD188</f>
        <v/>
      </c>
      <c r="C188" s="13" t="str">
        <f>'CBB Games'!AR188</f>
        <v/>
      </c>
      <c r="D188" s="135" t="str">
        <f>'CBB Games'!AS188</f>
        <v/>
      </c>
      <c r="F188" s="137" t="str">
        <f>'CBB Games'!BG188</f>
        <v/>
      </c>
      <c r="G188" s="13" t="str">
        <f>'CBB Games'!BH188</f>
        <v/>
      </c>
      <c r="H188" s="13" t="str">
        <f>'CBB Games'!BI188</f>
        <v/>
      </c>
      <c r="I188" s="13" t="str">
        <f>'CBB Games'!BK188</f>
        <v/>
      </c>
      <c r="J188" s="13" t="str">
        <f>'CBB Games'!BL188</f>
        <v/>
      </c>
      <c r="K188" s="13" t="str">
        <f>'CBB Games'!BM188</f>
        <v/>
      </c>
      <c r="L188" s="13" t="str">
        <f>'CBB Games'!BN188</f>
        <v/>
      </c>
      <c r="M188" s="13" t="str">
        <f>'CBB Games'!BO188</f>
        <v/>
      </c>
    </row>
    <row r="189" spans="2:13" hidden="1">
      <c r="B189" s="13" t="str">
        <f>'CBB Games'!BD189</f>
        <v/>
      </c>
      <c r="C189" s="13" t="str">
        <f>'CBB Games'!AR189</f>
        <v/>
      </c>
      <c r="D189" s="135" t="str">
        <f>'CBB Games'!AS189</f>
        <v/>
      </c>
      <c r="F189" s="137" t="str">
        <f>'CBB Games'!BG189</f>
        <v/>
      </c>
      <c r="G189" s="13" t="str">
        <f>'CBB Games'!BH189</f>
        <v/>
      </c>
      <c r="H189" s="13" t="str">
        <f>'CBB Games'!BI189</f>
        <v/>
      </c>
      <c r="I189" s="13" t="str">
        <f>'CBB Games'!BK189</f>
        <v/>
      </c>
      <c r="J189" s="13" t="str">
        <f>'CBB Games'!BL189</f>
        <v/>
      </c>
      <c r="K189" s="13" t="str">
        <f>'CBB Games'!BM189</f>
        <v/>
      </c>
      <c r="L189" s="13" t="str">
        <f>'CBB Games'!BN189</f>
        <v/>
      </c>
      <c r="M189" s="13" t="str">
        <f>'CBB Games'!BO189</f>
        <v/>
      </c>
    </row>
    <row r="190" spans="2:13" hidden="1">
      <c r="B190" s="13" t="str">
        <f>'CBB Games'!BD190</f>
        <v/>
      </c>
      <c r="C190" s="13" t="str">
        <f>'CBB Games'!AR190</f>
        <v/>
      </c>
      <c r="D190" s="135" t="str">
        <f>'CBB Games'!AS190</f>
        <v/>
      </c>
      <c r="F190" s="137" t="str">
        <f>'CBB Games'!BG190</f>
        <v/>
      </c>
      <c r="G190" s="13" t="str">
        <f>'CBB Games'!BH190</f>
        <v/>
      </c>
      <c r="H190" s="13" t="str">
        <f>'CBB Games'!BI190</f>
        <v/>
      </c>
      <c r="I190" s="13" t="str">
        <f>'CBB Games'!BK190</f>
        <v/>
      </c>
      <c r="J190" s="13" t="str">
        <f>'CBB Games'!BL190</f>
        <v/>
      </c>
      <c r="K190" s="13" t="str">
        <f>'CBB Games'!BM190</f>
        <v/>
      </c>
      <c r="L190" s="13" t="str">
        <f>'CBB Games'!BN190</f>
        <v/>
      </c>
      <c r="M190" s="13" t="str">
        <f>'CBB Games'!BO190</f>
        <v/>
      </c>
    </row>
    <row r="191" spans="2:13" hidden="1">
      <c r="B191" s="13" t="str">
        <f>'CBB Games'!BD191</f>
        <v/>
      </c>
      <c r="C191" s="13" t="str">
        <f>'CBB Games'!AR191</f>
        <v/>
      </c>
      <c r="D191" s="135" t="str">
        <f>'CBB Games'!AS191</f>
        <v/>
      </c>
      <c r="F191" s="137" t="str">
        <f>'CBB Games'!BG191</f>
        <v/>
      </c>
      <c r="G191" s="13" t="str">
        <f>'CBB Games'!BH191</f>
        <v/>
      </c>
      <c r="H191" s="13" t="str">
        <f>'CBB Games'!BI191</f>
        <v/>
      </c>
      <c r="I191" s="13" t="str">
        <f>'CBB Games'!BK191</f>
        <v/>
      </c>
      <c r="J191" s="13" t="str">
        <f>'CBB Games'!BL191</f>
        <v/>
      </c>
      <c r="K191" s="13" t="str">
        <f>'CBB Games'!BM191</f>
        <v/>
      </c>
      <c r="L191" s="13" t="str">
        <f>'CBB Games'!BN191</f>
        <v/>
      </c>
      <c r="M191" s="13" t="str">
        <f>'CBB Games'!BO191</f>
        <v/>
      </c>
    </row>
    <row r="192" spans="2:13" hidden="1">
      <c r="B192" s="13" t="str">
        <f>'CBB Games'!BD192</f>
        <v/>
      </c>
      <c r="C192" s="13" t="str">
        <f>'CBB Games'!AR192</f>
        <v/>
      </c>
      <c r="D192" s="135" t="str">
        <f>'CBB Games'!AS192</f>
        <v/>
      </c>
      <c r="F192" s="137" t="str">
        <f>'CBB Games'!BG192</f>
        <v/>
      </c>
      <c r="G192" s="13" t="str">
        <f>'CBB Games'!BH192</f>
        <v/>
      </c>
      <c r="H192" s="13" t="str">
        <f>'CBB Games'!BI192</f>
        <v/>
      </c>
      <c r="I192" s="13" t="str">
        <f>'CBB Games'!BK192</f>
        <v/>
      </c>
      <c r="J192" s="13" t="str">
        <f>'CBB Games'!BL192</f>
        <v/>
      </c>
      <c r="K192" s="13" t="str">
        <f>'CBB Games'!BM192</f>
        <v/>
      </c>
      <c r="L192" s="13" t="str">
        <f>'CBB Games'!BN192</f>
        <v/>
      </c>
      <c r="M192" s="13" t="str">
        <f>'CBB Games'!BO192</f>
        <v/>
      </c>
    </row>
    <row r="193" spans="2:13" hidden="1">
      <c r="B193" s="13" t="str">
        <f>'CBB Games'!BD193</f>
        <v/>
      </c>
      <c r="C193" s="13" t="str">
        <f>'CBB Games'!AR193</f>
        <v/>
      </c>
      <c r="D193" s="135" t="str">
        <f>'CBB Games'!AS193</f>
        <v/>
      </c>
      <c r="F193" s="137" t="str">
        <f>'CBB Games'!BG193</f>
        <v/>
      </c>
      <c r="G193" s="13" t="str">
        <f>'CBB Games'!BH193</f>
        <v/>
      </c>
      <c r="H193" s="13" t="str">
        <f>'CBB Games'!BI193</f>
        <v/>
      </c>
      <c r="I193" s="13" t="str">
        <f>'CBB Games'!BK193</f>
        <v/>
      </c>
      <c r="J193" s="13" t="str">
        <f>'CBB Games'!BL193</f>
        <v/>
      </c>
      <c r="K193" s="13" t="str">
        <f>'CBB Games'!BM193</f>
        <v/>
      </c>
      <c r="L193" s="13" t="str">
        <f>'CBB Games'!BN193</f>
        <v/>
      </c>
      <c r="M193" s="13" t="str">
        <f>'CBB Games'!BO193</f>
        <v/>
      </c>
    </row>
    <row r="194" spans="2:13" hidden="1">
      <c r="B194" s="13" t="str">
        <f>'CBB Games'!BD194</f>
        <v/>
      </c>
      <c r="C194" s="13" t="str">
        <f>'CBB Games'!AR194</f>
        <v/>
      </c>
      <c r="D194" s="135" t="str">
        <f>'CBB Games'!AS194</f>
        <v/>
      </c>
      <c r="F194" s="137" t="str">
        <f>'CBB Games'!BG194</f>
        <v/>
      </c>
      <c r="G194" s="13" t="str">
        <f>'CBB Games'!BH194</f>
        <v/>
      </c>
      <c r="H194" s="13" t="str">
        <f>'CBB Games'!BI194</f>
        <v/>
      </c>
      <c r="I194" s="13" t="str">
        <f>'CBB Games'!BK194</f>
        <v/>
      </c>
      <c r="J194" s="13" t="str">
        <f>'CBB Games'!BL194</f>
        <v/>
      </c>
      <c r="K194" s="13" t="str">
        <f>'CBB Games'!BM194</f>
        <v/>
      </c>
      <c r="L194" s="13" t="str">
        <f>'CBB Games'!BN194</f>
        <v/>
      </c>
      <c r="M194" s="13" t="str">
        <f>'CBB Games'!BO194</f>
        <v/>
      </c>
    </row>
    <row r="195" spans="2:13" hidden="1">
      <c r="B195" s="13" t="str">
        <f>'CBB Games'!BD195</f>
        <v/>
      </c>
      <c r="C195" s="13" t="str">
        <f>'CBB Games'!AR195</f>
        <v/>
      </c>
      <c r="D195" s="135" t="str">
        <f>'CBB Games'!AS195</f>
        <v/>
      </c>
      <c r="F195" s="137" t="str">
        <f>'CBB Games'!BG195</f>
        <v/>
      </c>
      <c r="G195" s="13" t="str">
        <f>'CBB Games'!BH195</f>
        <v/>
      </c>
      <c r="H195" s="13" t="str">
        <f>'CBB Games'!BI195</f>
        <v/>
      </c>
      <c r="I195" s="13" t="str">
        <f>'CBB Games'!BK195</f>
        <v/>
      </c>
      <c r="J195" s="13" t="str">
        <f>'CBB Games'!BL195</f>
        <v/>
      </c>
      <c r="K195" s="13" t="str">
        <f>'CBB Games'!BM195</f>
        <v/>
      </c>
      <c r="L195" s="13" t="str">
        <f>'CBB Games'!BN195</f>
        <v/>
      </c>
      <c r="M195" s="13" t="str">
        <f>'CBB Games'!BO195</f>
        <v/>
      </c>
    </row>
    <row r="196" spans="2:13" hidden="1">
      <c r="B196" s="13" t="str">
        <f>'CBB Games'!BD196</f>
        <v/>
      </c>
      <c r="C196" s="13" t="str">
        <f>'CBB Games'!AR196</f>
        <v/>
      </c>
      <c r="D196" s="135" t="str">
        <f>'CBB Games'!AS196</f>
        <v/>
      </c>
      <c r="F196" s="137" t="str">
        <f>'CBB Games'!BG196</f>
        <v/>
      </c>
      <c r="G196" s="13" t="str">
        <f>'CBB Games'!BH196</f>
        <v/>
      </c>
      <c r="H196" s="13" t="str">
        <f>'CBB Games'!BI196</f>
        <v/>
      </c>
      <c r="I196" s="13" t="str">
        <f>'CBB Games'!BK196</f>
        <v/>
      </c>
      <c r="J196" s="13" t="str">
        <f>'CBB Games'!BL196</f>
        <v/>
      </c>
      <c r="K196" s="13" t="str">
        <f>'CBB Games'!BM196</f>
        <v/>
      </c>
      <c r="L196" s="13" t="str">
        <f>'CBB Games'!BN196</f>
        <v/>
      </c>
      <c r="M196" s="13" t="str">
        <f>'CBB Games'!BO196</f>
        <v/>
      </c>
    </row>
    <row r="197" spans="2:13" hidden="1">
      <c r="B197" s="13" t="str">
        <f>'CBB Games'!BD197</f>
        <v/>
      </c>
      <c r="C197" s="13" t="str">
        <f>'CBB Games'!AR197</f>
        <v/>
      </c>
      <c r="D197" s="135" t="str">
        <f>'CBB Games'!AS197</f>
        <v/>
      </c>
      <c r="F197" s="137" t="str">
        <f>'CBB Games'!BG197</f>
        <v/>
      </c>
      <c r="G197" s="13" t="str">
        <f>'CBB Games'!BH197</f>
        <v/>
      </c>
      <c r="H197" s="13" t="str">
        <f>'CBB Games'!BI197</f>
        <v/>
      </c>
      <c r="I197" s="13" t="str">
        <f>'CBB Games'!BK197</f>
        <v/>
      </c>
      <c r="J197" s="13" t="str">
        <f>'CBB Games'!BL197</f>
        <v/>
      </c>
      <c r="K197" s="13" t="str">
        <f>'CBB Games'!BM197</f>
        <v/>
      </c>
      <c r="L197" s="13" t="str">
        <f>'CBB Games'!BN197</f>
        <v/>
      </c>
      <c r="M197" s="13" t="str">
        <f>'CBB Games'!BO197</f>
        <v/>
      </c>
    </row>
    <row r="198" spans="2:13" hidden="1">
      <c r="B198" s="13" t="str">
        <f>'CBB Games'!BD198</f>
        <v/>
      </c>
      <c r="C198" s="13" t="str">
        <f>'CBB Games'!AR198</f>
        <v/>
      </c>
      <c r="D198" s="135" t="str">
        <f>'CBB Games'!AS198</f>
        <v/>
      </c>
      <c r="F198" s="137" t="str">
        <f>'CBB Games'!BG198</f>
        <v/>
      </c>
      <c r="G198" s="13" t="str">
        <f>'CBB Games'!BH198</f>
        <v/>
      </c>
      <c r="H198" s="13" t="str">
        <f>'CBB Games'!BI198</f>
        <v/>
      </c>
      <c r="I198" s="13" t="str">
        <f>'CBB Games'!BK198</f>
        <v/>
      </c>
      <c r="J198" s="13" t="str">
        <f>'CBB Games'!BL198</f>
        <v/>
      </c>
      <c r="K198" s="13" t="str">
        <f>'CBB Games'!BM198</f>
        <v/>
      </c>
      <c r="L198" s="13" t="str">
        <f>'CBB Games'!BN198</f>
        <v/>
      </c>
      <c r="M198" s="13" t="str">
        <f>'CBB Games'!BO198</f>
        <v/>
      </c>
    </row>
    <row r="199" spans="2:13" hidden="1">
      <c r="B199" s="13" t="str">
        <f>'CBB Games'!BD199</f>
        <v/>
      </c>
      <c r="C199" s="13" t="str">
        <f>'CBB Games'!AR199</f>
        <v/>
      </c>
      <c r="D199" s="135" t="str">
        <f>'CBB Games'!AS199</f>
        <v/>
      </c>
      <c r="F199" s="137" t="str">
        <f>'CBB Games'!BG199</f>
        <v/>
      </c>
      <c r="G199" s="13" t="str">
        <f>'CBB Games'!BH199</f>
        <v/>
      </c>
      <c r="H199" s="13" t="str">
        <f>'CBB Games'!BI199</f>
        <v/>
      </c>
      <c r="I199" s="13" t="str">
        <f>'CBB Games'!BK199</f>
        <v/>
      </c>
      <c r="J199" s="13" t="str">
        <f>'CBB Games'!BL199</f>
        <v/>
      </c>
      <c r="K199" s="13" t="str">
        <f>'CBB Games'!BM199</f>
        <v/>
      </c>
      <c r="L199" s="13" t="str">
        <f>'CBB Games'!BN199</f>
        <v/>
      </c>
      <c r="M199" s="13" t="str">
        <f>'CBB Games'!BO199</f>
        <v/>
      </c>
    </row>
    <row r="200" spans="2:13" hidden="1">
      <c r="B200" s="13" t="str">
        <f>'CBB Games'!BD200</f>
        <v/>
      </c>
      <c r="C200" s="13" t="str">
        <f>'CBB Games'!AR200</f>
        <v/>
      </c>
      <c r="D200" s="135" t="str">
        <f>'CBB Games'!AS200</f>
        <v/>
      </c>
      <c r="F200" s="137" t="str">
        <f>'CBB Games'!BG200</f>
        <v/>
      </c>
      <c r="G200" s="13" t="str">
        <f>'CBB Games'!BH200</f>
        <v/>
      </c>
      <c r="H200" s="13" t="str">
        <f>'CBB Games'!BI200</f>
        <v/>
      </c>
      <c r="I200" s="13" t="str">
        <f>'CBB Games'!BK200</f>
        <v/>
      </c>
      <c r="J200" s="13" t="str">
        <f>'CBB Games'!BL200</f>
        <v/>
      </c>
      <c r="K200" s="13" t="str">
        <f>'CBB Games'!BM200</f>
        <v/>
      </c>
      <c r="L200" s="13" t="str">
        <f>'CBB Games'!BN200</f>
        <v/>
      </c>
      <c r="M200" s="13" t="str">
        <f>'CBB Games'!BO200</f>
        <v/>
      </c>
    </row>
  </sheetData>
  <conditionalFormatting sqref="K4:M200">
    <cfRule type="containsText" dxfId="1" priority="1" operator="containsText" text="IL">
      <formula>NOT(ISERROR(SEARCH("IL",K4)))</formula>
    </cfRule>
  </conditionalFormatting>
  <conditionalFormatting sqref="B4:J200">
    <cfRule type="containsText" dxfId="0" priority="2" operator="containsText" text="DO NOT MAP">
      <formula>NOT(ISERROR(SEARCH("DO NOT MAP",B4)))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28BE-8206-4BDD-9E06-E0066CDB14E5}">
  <dimension ref="A1:C1"/>
  <sheetViews>
    <sheetView workbookViewId="0">
      <selection activeCell="C1" sqref="C1"/>
    </sheetView>
  </sheetViews>
  <sheetFormatPr defaultRowHeight="15"/>
  <sheetData>
    <row r="1" spans="1:3">
      <c r="A1" s="179" t="s">
        <v>1242</v>
      </c>
      <c r="C1" s="179" t="s">
        <v>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"/>
  <sheetViews>
    <sheetView topLeftCell="L40" workbookViewId="0">
      <selection activeCell="K40" sqref="A1:K1048576"/>
    </sheetView>
  </sheetViews>
  <sheetFormatPr defaultRowHeight="15"/>
  <cols>
    <col min="1" max="3" width="9.140625" hidden="1" customWidth="1"/>
    <col min="4" max="4" width="5.5703125" hidden="1" customWidth="1"/>
    <col min="5" max="5" width="4.85546875" hidden="1" customWidth="1"/>
    <col min="6" max="6" width="14.42578125" hidden="1" customWidth="1"/>
    <col min="7" max="8" width="13.28515625" hidden="1" customWidth="1"/>
    <col min="9" max="11" width="9.140625" hidden="1" customWidth="1"/>
    <col min="13" max="13" width="15.85546875" bestFit="1" customWidth="1"/>
    <col min="14" max="14" width="11.42578125" style="13" customWidth="1"/>
    <col min="15" max="15" width="28.5703125" customWidth="1"/>
    <col min="16" max="17" width="10.7109375" style="13" customWidth="1"/>
    <col min="18" max="18" width="14.28515625" customWidth="1"/>
    <col min="20" max="20" width="8.42578125" bestFit="1" customWidth="1"/>
    <col min="21" max="22" width="11.42578125" customWidth="1"/>
    <col min="23" max="23" width="28.5703125" customWidth="1"/>
    <col min="24" max="25" width="10.7109375" customWidth="1"/>
    <col min="26" max="26" width="14.28515625" customWidth="1"/>
    <col min="27" max="27" width="11.42578125" bestFit="1" customWidth="1"/>
    <col min="28" max="28" width="22.140625" bestFit="1" customWidth="1"/>
  </cols>
  <sheetData>
    <row r="1" spans="13:22">
      <c r="M1" s="20" t="s">
        <v>345</v>
      </c>
      <c r="P1" s="27"/>
    </row>
    <row r="2" spans="13:22">
      <c r="M2" s="21" t="s">
        <v>194</v>
      </c>
    </row>
    <row r="3" spans="13:22">
      <c r="M3" s="21"/>
    </row>
    <row r="4" spans="13:22" ht="17.25" customHeight="1">
      <c r="N4" s="29"/>
      <c r="O4" s="25"/>
      <c r="P4" s="25"/>
      <c r="Q4" s="25"/>
      <c r="R4" s="25"/>
      <c r="S4" s="25"/>
      <c r="T4" s="26"/>
      <c r="V4" s="13"/>
    </row>
    <row r="5" spans="13:22">
      <c r="N5" s="22"/>
      <c r="O5" s="22"/>
      <c r="P5" s="22"/>
      <c r="Q5" s="22"/>
      <c r="R5" s="22"/>
      <c r="S5" s="22"/>
      <c r="T5" s="22"/>
      <c r="V5" s="13"/>
    </row>
    <row r="6" spans="13:22">
      <c r="M6">
        <v>1</v>
      </c>
      <c r="N6" s="28"/>
      <c r="O6" s="23"/>
      <c r="P6" s="24"/>
      <c r="Q6" s="23"/>
      <c r="R6" s="23"/>
      <c r="S6" s="23"/>
      <c r="T6" s="23"/>
      <c r="V6" s="13"/>
    </row>
    <row r="7" spans="13:22">
      <c r="M7">
        <v>2</v>
      </c>
      <c r="N7" s="23"/>
      <c r="O7" s="23"/>
      <c r="P7" s="24"/>
      <c r="Q7" s="23"/>
      <c r="R7" s="23"/>
      <c r="S7" s="23"/>
      <c r="T7" s="23"/>
      <c r="V7" s="13"/>
    </row>
    <row r="8" spans="13:22">
      <c r="M8">
        <v>3</v>
      </c>
      <c r="N8" s="23"/>
      <c r="O8" s="23"/>
      <c r="P8" s="24"/>
      <c r="Q8" s="23"/>
      <c r="R8" s="23"/>
      <c r="S8" s="23"/>
      <c r="T8" s="23"/>
      <c r="V8" s="13"/>
    </row>
    <row r="9" spans="13:22">
      <c r="M9">
        <v>4</v>
      </c>
      <c r="N9" s="23"/>
      <c r="O9" s="23"/>
      <c r="P9" s="24"/>
      <c r="Q9" s="23"/>
      <c r="R9" s="23"/>
      <c r="S9" s="23"/>
      <c r="T9" s="23"/>
      <c r="V9" s="13"/>
    </row>
    <row r="10" spans="13:22">
      <c r="M10">
        <v>5</v>
      </c>
      <c r="N10" s="23"/>
      <c r="O10" s="23"/>
      <c r="P10" s="24"/>
      <c r="Q10" s="23"/>
      <c r="R10" s="23"/>
      <c r="S10" s="23"/>
      <c r="T10" s="23"/>
      <c r="V10" s="13"/>
    </row>
    <row r="11" spans="13:22">
      <c r="M11">
        <v>6</v>
      </c>
      <c r="N11" s="23"/>
      <c r="O11" s="23"/>
      <c r="P11" s="24"/>
      <c r="Q11" s="23"/>
      <c r="R11" s="23"/>
      <c r="S11" s="23"/>
      <c r="T11" s="23"/>
      <c r="V11" s="13"/>
    </row>
    <row r="12" spans="13:22">
      <c r="M12">
        <v>7</v>
      </c>
      <c r="N12" s="23"/>
      <c r="O12" s="23"/>
      <c r="P12" s="24"/>
      <c r="Q12" s="23"/>
      <c r="R12" s="23"/>
      <c r="S12" s="23"/>
      <c r="T12" s="23"/>
      <c r="V12" s="13"/>
    </row>
    <row r="13" spans="13:22">
      <c r="M13">
        <v>8</v>
      </c>
      <c r="N13" s="23"/>
      <c r="O13" s="23"/>
      <c r="P13" s="24"/>
      <c r="Q13" s="23"/>
      <c r="R13" s="23"/>
      <c r="S13" s="23"/>
      <c r="T13" s="23"/>
      <c r="V13" s="13"/>
    </row>
    <row r="14" spans="13:22">
      <c r="M14">
        <v>9</v>
      </c>
      <c r="N14" s="23"/>
      <c r="O14" s="23"/>
      <c r="P14" s="24"/>
      <c r="Q14" s="23"/>
      <c r="R14" s="23"/>
      <c r="S14" s="23"/>
      <c r="T14" s="23"/>
      <c r="V14" s="13"/>
    </row>
    <row r="15" spans="13:22">
      <c r="M15">
        <v>10</v>
      </c>
      <c r="N15" s="23"/>
      <c r="O15" s="23"/>
      <c r="P15" s="24"/>
      <c r="Q15" s="23"/>
      <c r="R15" s="23"/>
      <c r="S15" s="23"/>
      <c r="T15" s="23"/>
      <c r="V15" s="13"/>
    </row>
    <row r="16" spans="13:22">
      <c r="M16">
        <v>11</v>
      </c>
      <c r="N16" s="23"/>
      <c r="O16" s="23"/>
      <c r="P16" s="24"/>
      <c r="Q16" s="23"/>
      <c r="R16" s="23"/>
      <c r="S16" s="23"/>
      <c r="T16" s="23"/>
      <c r="V16" s="13"/>
    </row>
    <row r="17" spans="1:26">
      <c r="M17">
        <v>12</v>
      </c>
      <c r="N17" s="23"/>
      <c r="O17" s="23"/>
      <c r="P17" s="24"/>
      <c r="Q17" s="23"/>
      <c r="R17" s="23"/>
      <c r="S17" s="23"/>
      <c r="T17" s="23"/>
      <c r="V17" s="13"/>
    </row>
    <row r="18" spans="1:26">
      <c r="M18">
        <v>13</v>
      </c>
      <c r="N18" s="23"/>
      <c r="O18" s="23"/>
      <c r="P18" s="24"/>
      <c r="Q18" s="23"/>
      <c r="R18" s="23"/>
      <c r="S18" s="23"/>
      <c r="T18" s="23"/>
      <c r="V18" s="13"/>
    </row>
    <row r="19" spans="1:26">
      <c r="M19">
        <v>14</v>
      </c>
      <c r="N19" s="23"/>
      <c r="O19" s="23"/>
      <c r="P19" s="24"/>
      <c r="Q19" s="23"/>
      <c r="R19" s="23"/>
      <c r="S19" s="23"/>
      <c r="T19" s="23"/>
      <c r="V19" s="13"/>
    </row>
    <row r="20" spans="1:26">
      <c r="M20">
        <v>15</v>
      </c>
      <c r="N20" s="23"/>
      <c r="O20" s="23"/>
      <c r="P20" s="24"/>
      <c r="Q20" s="23"/>
      <c r="R20" s="23"/>
      <c r="S20" s="23"/>
      <c r="T20" s="23"/>
      <c r="V20" s="13"/>
    </row>
    <row r="21" spans="1:26">
      <c r="M21">
        <v>16</v>
      </c>
      <c r="N21" s="23"/>
      <c r="O21" s="23"/>
      <c r="P21" s="24"/>
      <c r="Q21" s="23"/>
      <c r="R21" s="23"/>
      <c r="S21" s="23"/>
      <c r="T21" s="23"/>
      <c r="V21" s="13"/>
    </row>
    <row r="22" spans="1:26">
      <c r="M22">
        <v>17</v>
      </c>
      <c r="N22" s="23"/>
      <c r="O22" s="23"/>
      <c r="P22" s="23"/>
      <c r="Q22" s="23"/>
      <c r="R22" s="23"/>
      <c r="S22" s="23"/>
      <c r="T22" s="23"/>
      <c r="V22" s="13"/>
    </row>
    <row r="23" spans="1:26">
      <c r="M23">
        <v>18</v>
      </c>
      <c r="N23" s="23"/>
      <c r="O23" s="23"/>
      <c r="P23" s="23"/>
      <c r="Q23" s="23"/>
      <c r="R23" s="23"/>
      <c r="S23" s="23"/>
      <c r="T23" s="23"/>
      <c r="V23" s="13"/>
    </row>
    <row r="24" spans="1:26">
      <c r="M24">
        <v>19</v>
      </c>
      <c r="N24" s="23"/>
      <c r="O24" s="23"/>
      <c r="P24" s="23"/>
      <c r="Q24" s="23"/>
      <c r="R24" s="23"/>
      <c r="S24" s="23"/>
      <c r="T24" s="23"/>
      <c r="V24" s="13"/>
    </row>
    <row r="25" spans="1:26">
      <c r="M25">
        <v>20</v>
      </c>
      <c r="N25" s="23"/>
      <c r="O25" s="23"/>
      <c r="P25" s="23"/>
      <c r="Q25" s="23"/>
      <c r="R25" s="23"/>
      <c r="S25" s="23"/>
      <c r="T25" s="23"/>
      <c r="V25" s="13"/>
    </row>
    <row r="28" spans="1:26">
      <c r="R28" s="14" t="s">
        <v>193</v>
      </c>
      <c r="Z28" s="18" t="s">
        <v>470</v>
      </c>
    </row>
    <row r="30" spans="1:26">
      <c r="A30" t="s">
        <v>189</v>
      </c>
      <c r="M30" s="12" t="s">
        <v>187</v>
      </c>
      <c r="N30" s="323" t="s">
        <v>188</v>
      </c>
      <c r="O30" s="324"/>
      <c r="P30" s="324"/>
      <c r="Q30" s="325"/>
      <c r="R30" s="12"/>
      <c r="T30" s="17" t="s">
        <v>192</v>
      </c>
      <c r="U30" s="326" t="s">
        <v>181</v>
      </c>
      <c r="V30" s="326"/>
      <c r="W30" s="326"/>
      <c r="X30" s="326"/>
      <c r="Y30" s="326"/>
      <c r="Z30" s="17"/>
    </row>
    <row r="31" spans="1:26">
      <c r="A31" t="s">
        <v>190</v>
      </c>
      <c r="M31" s="12"/>
      <c r="N31" s="12" t="s">
        <v>182</v>
      </c>
      <c r="O31" s="12" t="s">
        <v>183</v>
      </c>
      <c r="P31" s="12" t="s">
        <v>184</v>
      </c>
      <c r="Q31" s="12" t="s">
        <v>185</v>
      </c>
      <c r="R31" s="12" t="s">
        <v>186</v>
      </c>
      <c r="T31" s="17"/>
      <c r="U31" s="17" t="s">
        <v>182</v>
      </c>
      <c r="V31" s="17" t="s">
        <v>191</v>
      </c>
      <c r="W31" s="17" t="s">
        <v>183</v>
      </c>
      <c r="X31" s="17" t="s">
        <v>184</v>
      </c>
      <c r="Y31" s="17" t="s">
        <v>185</v>
      </c>
      <c r="Z31" s="17" t="s">
        <v>186</v>
      </c>
    </row>
    <row r="32" spans="1:26">
      <c r="M32" s="11"/>
      <c r="N32" s="14"/>
      <c r="O32" s="11"/>
      <c r="P32" s="14"/>
      <c r="Q32" s="14"/>
      <c r="R32" s="14"/>
      <c r="T32" s="18"/>
      <c r="U32" s="18"/>
      <c r="V32" s="18"/>
      <c r="W32" s="16"/>
      <c r="X32" s="18"/>
      <c r="Y32" s="18"/>
      <c r="Z32" s="18"/>
    </row>
    <row r="33" spans="1:26">
      <c r="A33" t="s">
        <v>167</v>
      </c>
      <c r="B33" t="s">
        <v>178</v>
      </c>
      <c r="E33">
        <v>1</v>
      </c>
      <c r="F33" t="e">
        <f t="shared" ref="F33:F52" si="0">LOOKUP(N6,$A$33:$A$62,$B$33:$B$62)</f>
        <v>#N/A</v>
      </c>
      <c r="G33" t="e">
        <f t="shared" ref="G33:G52" si="1">LOOKUP(O6,$A$33:$A$62,$B$33:$B$62)</f>
        <v>#N/A</v>
      </c>
      <c r="H33" t="s">
        <v>62</v>
      </c>
      <c r="J33" t="e">
        <f>CONCATENATE(F33," ", H33, " ",G33)</f>
        <v>#N/A</v>
      </c>
      <c r="M33" s="11"/>
      <c r="N33" s="15">
        <f t="shared" ref="N33:N52" si="2">P6-TIME(3,0,0)</f>
        <v>-0.125</v>
      </c>
      <c r="O33" s="11" t="e">
        <f>J33</f>
        <v>#N/A</v>
      </c>
      <c r="P33" s="14" t="str">
        <f>$A$30</f>
        <v>MLB</v>
      </c>
      <c r="Q33" s="14" t="str">
        <f>$A$31</f>
        <v>Baseball</v>
      </c>
      <c r="R33" s="14" t="str">
        <f>$R$28</f>
        <v>FULL</v>
      </c>
      <c r="T33" s="18"/>
      <c r="U33" s="19">
        <f>N33</f>
        <v>-0.125</v>
      </c>
      <c r="V33" s="19">
        <f>U33+TIME(3,0,0)</f>
        <v>0</v>
      </c>
      <c r="W33" s="16" t="e">
        <f>O33</f>
        <v>#N/A</v>
      </c>
      <c r="X33" s="18" t="str">
        <f t="shared" ref="X33:Y33" si="3">P33</f>
        <v>MLB</v>
      </c>
      <c r="Y33" s="18" t="str">
        <f t="shared" si="3"/>
        <v>Baseball</v>
      </c>
      <c r="Z33" s="18" t="str">
        <f>$Z$28</f>
        <v>Inc 1st 5 &amp; 7</v>
      </c>
    </row>
    <row r="34" spans="1:26">
      <c r="A34" t="s">
        <v>159</v>
      </c>
      <c r="B34" t="s">
        <v>96</v>
      </c>
      <c r="E34">
        <v>2</v>
      </c>
      <c r="F34" t="e">
        <f t="shared" si="0"/>
        <v>#N/A</v>
      </c>
      <c r="G34" t="e">
        <f t="shared" si="1"/>
        <v>#N/A</v>
      </c>
      <c r="H34" t="s">
        <v>62</v>
      </c>
      <c r="J34" t="e">
        <f t="shared" ref="J34:J52" si="4">CONCATENATE(F34," ", H34, " ",G34)</f>
        <v>#N/A</v>
      </c>
      <c r="M34" s="11"/>
      <c r="N34" s="15">
        <f t="shared" si="2"/>
        <v>-0.125</v>
      </c>
      <c r="O34" s="11" t="e">
        <f t="shared" ref="O34:O52" si="5">J34</f>
        <v>#N/A</v>
      </c>
      <c r="P34" s="14" t="str">
        <f t="shared" ref="P34:P52" si="6">$A$30</f>
        <v>MLB</v>
      </c>
      <c r="Q34" s="14" t="str">
        <f t="shared" ref="Q34:Q52" si="7">$A$31</f>
        <v>Baseball</v>
      </c>
      <c r="R34" s="14" t="str">
        <f t="shared" ref="R34:R52" si="8">$R$28</f>
        <v>FULL</v>
      </c>
      <c r="T34" s="18"/>
      <c r="U34" s="19">
        <f t="shared" ref="U34:U52" si="9">N34</f>
        <v>-0.125</v>
      </c>
      <c r="V34" s="19">
        <f t="shared" ref="V34:V52" si="10">U34+TIME(3,0,0)</f>
        <v>0</v>
      </c>
      <c r="W34" s="16" t="e">
        <f t="shared" ref="W34:W52" si="11">O34</f>
        <v>#N/A</v>
      </c>
      <c r="X34" s="18" t="str">
        <f t="shared" ref="X34:X52" si="12">P34</f>
        <v>MLB</v>
      </c>
      <c r="Y34" s="18" t="str">
        <f t="shared" ref="Y34:Y52" si="13">Q34</f>
        <v>Baseball</v>
      </c>
      <c r="Z34" s="18" t="str">
        <f t="shared" ref="Z34:Z52" si="14">$Z$28</f>
        <v>Inc 1st 5 &amp; 7</v>
      </c>
    </row>
    <row r="35" spans="1:26">
      <c r="A35" t="s">
        <v>153</v>
      </c>
      <c r="B35" t="s">
        <v>118</v>
      </c>
      <c r="E35">
        <v>3</v>
      </c>
      <c r="F35" t="e">
        <f t="shared" si="0"/>
        <v>#N/A</v>
      </c>
      <c r="G35" t="e">
        <f t="shared" si="1"/>
        <v>#N/A</v>
      </c>
      <c r="H35" t="s">
        <v>62</v>
      </c>
      <c r="J35" t="e">
        <f t="shared" si="4"/>
        <v>#N/A</v>
      </c>
      <c r="M35" s="11"/>
      <c r="N35" s="15">
        <f t="shared" si="2"/>
        <v>-0.125</v>
      </c>
      <c r="O35" s="11" t="e">
        <f t="shared" si="5"/>
        <v>#N/A</v>
      </c>
      <c r="P35" s="14" t="str">
        <f t="shared" si="6"/>
        <v>MLB</v>
      </c>
      <c r="Q35" s="14" t="str">
        <f t="shared" si="7"/>
        <v>Baseball</v>
      </c>
      <c r="R35" s="14" t="str">
        <f t="shared" si="8"/>
        <v>FULL</v>
      </c>
      <c r="T35" s="18"/>
      <c r="U35" s="19">
        <f t="shared" si="9"/>
        <v>-0.125</v>
      </c>
      <c r="V35" s="19">
        <f t="shared" si="10"/>
        <v>0</v>
      </c>
      <c r="W35" s="16" t="e">
        <f t="shared" si="11"/>
        <v>#N/A</v>
      </c>
      <c r="X35" s="18" t="str">
        <f t="shared" si="12"/>
        <v>MLB</v>
      </c>
      <c r="Y35" s="18" t="str">
        <f t="shared" si="13"/>
        <v>Baseball</v>
      </c>
      <c r="Z35" s="18" t="str">
        <f t="shared" si="14"/>
        <v>Inc 1st 5 &amp; 7</v>
      </c>
    </row>
    <row r="36" spans="1:26">
      <c r="A36" t="s">
        <v>172</v>
      </c>
      <c r="B36" t="s">
        <v>113</v>
      </c>
      <c r="E36">
        <v>4</v>
      </c>
      <c r="F36" t="e">
        <f t="shared" si="0"/>
        <v>#N/A</v>
      </c>
      <c r="G36" t="e">
        <f t="shared" si="1"/>
        <v>#N/A</v>
      </c>
      <c r="H36" t="s">
        <v>62</v>
      </c>
      <c r="J36" t="e">
        <f t="shared" si="4"/>
        <v>#N/A</v>
      </c>
      <c r="M36" s="11"/>
      <c r="N36" s="15">
        <f t="shared" si="2"/>
        <v>-0.125</v>
      </c>
      <c r="O36" s="11" t="e">
        <f t="shared" si="5"/>
        <v>#N/A</v>
      </c>
      <c r="P36" s="14" t="str">
        <f t="shared" si="6"/>
        <v>MLB</v>
      </c>
      <c r="Q36" s="14" t="str">
        <f t="shared" si="7"/>
        <v>Baseball</v>
      </c>
      <c r="R36" s="14" t="str">
        <f t="shared" si="8"/>
        <v>FULL</v>
      </c>
      <c r="T36" s="18"/>
      <c r="U36" s="19">
        <f t="shared" si="9"/>
        <v>-0.125</v>
      </c>
      <c r="V36" s="19">
        <f t="shared" si="10"/>
        <v>0</v>
      </c>
      <c r="W36" s="16" t="e">
        <f t="shared" si="11"/>
        <v>#N/A</v>
      </c>
      <c r="X36" s="18" t="str">
        <f t="shared" si="12"/>
        <v>MLB</v>
      </c>
      <c r="Y36" s="18" t="str">
        <f t="shared" si="13"/>
        <v>Baseball</v>
      </c>
      <c r="Z36" s="18" t="str">
        <f t="shared" si="14"/>
        <v>Inc 1st 5 &amp; 7</v>
      </c>
    </row>
    <row r="37" spans="1:26">
      <c r="A37" t="s">
        <v>166</v>
      </c>
      <c r="B37" t="s">
        <v>115</v>
      </c>
      <c r="E37">
        <v>5</v>
      </c>
      <c r="F37" t="e">
        <f t="shared" si="0"/>
        <v>#N/A</v>
      </c>
      <c r="G37" t="e">
        <f t="shared" si="1"/>
        <v>#N/A</v>
      </c>
      <c r="H37" t="s">
        <v>62</v>
      </c>
      <c r="J37" t="e">
        <f t="shared" si="4"/>
        <v>#N/A</v>
      </c>
      <c r="M37" s="11"/>
      <c r="N37" s="15">
        <f t="shared" si="2"/>
        <v>-0.125</v>
      </c>
      <c r="O37" s="11" t="e">
        <f t="shared" si="5"/>
        <v>#N/A</v>
      </c>
      <c r="P37" s="14" t="str">
        <f t="shared" si="6"/>
        <v>MLB</v>
      </c>
      <c r="Q37" s="14" t="str">
        <f t="shared" si="7"/>
        <v>Baseball</v>
      </c>
      <c r="R37" s="14" t="str">
        <f t="shared" si="8"/>
        <v>FULL</v>
      </c>
      <c r="T37" s="18"/>
      <c r="U37" s="19">
        <f t="shared" si="9"/>
        <v>-0.125</v>
      </c>
      <c r="V37" s="19">
        <f t="shared" si="10"/>
        <v>0</v>
      </c>
      <c r="W37" s="16" t="e">
        <f t="shared" si="11"/>
        <v>#N/A</v>
      </c>
      <c r="X37" s="18" t="str">
        <f t="shared" si="12"/>
        <v>MLB</v>
      </c>
      <c r="Y37" s="18" t="str">
        <f t="shared" si="13"/>
        <v>Baseball</v>
      </c>
      <c r="Z37" s="18" t="str">
        <f t="shared" si="14"/>
        <v>Inc 1st 5 &amp; 7</v>
      </c>
    </row>
    <row r="38" spans="1:26">
      <c r="A38" t="s">
        <v>173</v>
      </c>
      <c r="B38" t="s">
        <v>104</v>
      </c>
      <c r="E38">
        <v>6</v>
      </c>
      <c r="F38" t="e">
        <f t="shared" si="0"/>
        <v>#N/A</v>
      </c>
      <c r="G38" t="e">
        <f t="shared" si="1"/>
        <v>#N/A</v>
      </c>
      <c r="H38" t="s">
        <v>62</v>
      </c>
      <c r="J38" t="e">
        <f t="shared" si="4"/>
        <v>#N/A</v>
      </c>
      <c r="M38" s="11"/>
      <c r="N38" s="15">
        <f t="shared" si="2"/>
        <v>-0.125</v>
      </c>
      <c r="O38" s="11" t="e">
        <f t="shared" si="5"/>
        <v>#N/A</v>
      </c>
      <c r="P38" s="14" t="str">
        <f t="shared" si="6"/>
        <v>MLB</v>
      </c>
      <c r="Q38" s="14" t="str">
        <f t="shared" si="7"/>
        <v>Baseball</v>
      </c>
      <c r="R38" s="14" t="str">
        <f t="shared" si="8"/>
        <v>FULL</v>
      </c>
      <c r="T38" s="18"/>
      <c r="U38" s="19">
        <f t="shared" si="9"/>
        <v>-0.125</v>
      </c>
      <c r="V38" s="19">
        <f t="shared" si="10"/>
        <v>0</v>
      </c>
      <c r="W38" s="16" t="e">
        <f t="shared" si="11"/>
        <v>#N/A</v>
      </c>
      <c r="X38" s="18" t="str">
        <f t="shared" si="12"/>
        <v>MLB</v>
      </c>
      <c r="Y38" s="18" t="str">
        <f t="shared" si="13"/>
        <v>Baseball</v>
      </c>
      <c r="Z38" s="18" t="str">
        <f t="shared" si="14"/>
        <v>Inc 1st 5 &amp; 7</v>
      </c>
    </row>
    <row r="39" spans="1:26">
      <c r="A39" t="s">
        <v>160</v>
      </c>
      <c r="B39" t="s">
        <v>101</v>
      </c>
      <c r="E39">
        <v>7</v>
      </c>
      <c r="F39" t="e">
        <f t="shared" si="0"/>
        <v>#N/A</v>
      </c>
      <c r="G39" t="e">
        <f t="shared" si="1"/>
        <v>#N/A</v>
      </c>
      <c r="H39" t="s">
        <v>62</v>
      </c>
      <c r="J39" t="e">
        <f t="shared" si="4"/>
        <v>#N/A</v>
      </c>
      <c r="M39" s="11"/>
      <c r="N39" s="15">
        <f t="shared" si="2"/>
        <v>-0.125</v>
      </c>
      <c r="O39" s="11" t="e">
        <f t="shared" si="5"/>
        <v>#N/A</v>
      </c>
      <c r="P39" s="14" t="str">
        <f t="shared" si="6"/>
        <v>MLB</v>
      </c>
      <c r="Q39" s="14" t="str">
        <f t="shared" si="7"/>
        <v>Baseball</v>
      </c>
      <c r="R39" s="14" t="str">
        <f t="shared" si="8"/>
        <v>FULL</v>
      </c>
      <c r="T39" s="18"/>
      <c r="U39" s="19">
        <f t="shared" si="9"/>
        <v>-0.125</v>
      </c>
      <c r="V39" s="19">
        <f t="shared" si="10"/>
        <v>0</v>
      </c>
      <c r="W39" s="16" t="e">
        <f t="shared" si="11"/>
        <v>#N/A</v>
      </c>
      <c r="X39" s="18" t="str">
        <f t="shared" si="12"/>
        <v>MLB</v>
      </c>
      <c r="Y39" s="18" t="str">
        <f t="shared" si="13"/>
        <v>Baseball</v>
      </c>
      <c r="Z39" s="18" t="str">
        <f t="shared" si="14"/>
        <v>Inc 1st 5 &amp; 7</v>
      </c>
    </row>
    <row r="40" spans="1:26">
      <c r="A40" t="s">
        <v>174</v>
      </c>
      <c r="B40" t="s">
        <v>112</v>
      </c>
      <c r="E40">
        <v>8</v>
      </c>
      <c r="F40" t="e">
        <f t="shared" si="0"/>
        <v>#N/A</v>
      </c>
      <c r="G40" t="e">
        <f t="shared" si="1"/>
        <v>#N/A</v>
      </c>
      <c r="H40" t="s">
        <v>62</v>
      </c>
      <c r="J40" t="e">
        <f t="shared" si="4"/>
        <v>#N/A</v>
      </c>
      <c r="M40" s="11"/>
      <c r="N40" s="15">
        <f t="shared" si="2"/>
        <v>-0.125</v>
      </c>
      <c r="O40" s="11" t="e">
        <f t="shared" si="5"/>
        <v>#N/A</v>
      </c>
      <c r="P40" s="14" t="str">
        <f t="shared" si="6"/>
        <v>MLB</v>
      </c>
      <c r="Q40" s="14" t="str">
        <f t="shared" si="7"/>
        <v>Baseball</v>
      </c>
      <c r="R40" s="14" t="str">
        <f t="shared" si="8"/>
        <v>FULL</v>
      </c>
      <c r="T40" s="18"/>
      <c r="U40" s="19">
        <f t="shared" si="9"/>
        <v>-0.125</v>
      </c>
      <c r="V40" s="19">
        <f t="shared" si="10"/>
        <v>0</v>
      </c>
      <c r="W40" s="16" t="e">
        <f t="shared" si="11"/>
        <v>#N/A</v>
      </c>
      <c r="X40" s="18" t="str">
        <f t="shared" si="12"/>
        <v>MLB</v>
      </c>
      <c r="Y40" s="18" t="str">
        <f t="shared" si="13"/>
        <v>Baseball</v>
      </c>
      <c r="Z40" s="18" t="str">
        <f t="shared" si="14"/>
        <v>Inc 1st 5 &amp; 7</v>
      </c>
    </row>
    <row r="41" spans="1:26">
      <c r="A41" t="s">
        <v>170</v>
      </c>
      <c r="B41" t="s">
        <v>109</v>
      </c>
      <c r="E41">
        <v>9</v>
      </c>
      <c r="F41" t="e">
        <f t="shared" si="0"/>
        <v>#N/A</v>
      </c>
      <c r="G41" t="e">
        <f t="shared" si="1"/>
        <v>#N/A</v>
      </c>
      <c r="H41" t="s">
        <v>62</v>
      </c>
      <c r="J41" t="e">
        <f t="shared" si="4"/>
        <v>#N/A</v>
      </c>
      <c r="M41" s="11"/>
      <c r="N41" s="15">
        <f t="shared" si="2"/>
        <v>-0.125</v>
      </c>
      <c r="O41" s="11" t="e">
        <f t="shared" si="5"/>
        <v>#N/A</v>
      </c>
      <c r="P41" s="14" t="str">
        <f t="shared" si="6"/>
        <v>MLB</v>
      </c>
      <c r="Q41" s="14" t="str">
        <f t="shared" si="7"/>
        <v>Baseball</v>
      </c>
      <c r="R41" s="14" t="str">
        <f t="shared" si="8"/>
        <v>FULL</v>
      </c>
      <c r="T41" s="18"/>
      <c r="U41" s="19">
        <f t="shared" si="9"/>
        <v>-0.125</v>
      </c>
      <c r="V41" s="19">
        <f t="shared" si="10"/>
        <v>0</v>
      </c>
      <c r="W41" s="16" t="e">
        <f t="shared" si="11"/>
        <v>#N/A</v>
      </c>
      <c r="X41" s="18" t="str">
        <f t="shared" si="12"/>
        <v>MLB</v>
      </c>
      <c r="Y41" s="18" t="str">
        <f t="shared" si="13"/>
        <v>Baseball</v>
      </c>
      <c r="Z41" s="18" t="str">
        <f t="shared" si="14"/>
        <v>Inc 1st 5 &amp; 7</v>
      </c>
    </row>
    <row r="42" spans="1:26">
      <c r="A42" t="s">
        <v>155</v>
      </c>
      <c r="B42" t="s">
        <v>98</v>
      </c>
      <c r="E42">
        <v>10</v>
      </c>
      <c r="F42" t="e">
        <f t="shared" si="0"/>
        <v>#N/A</v>
      </c>
      <c r="G42" t="e">
        <f t="shared" si="1"/>
        <v>#N/A</v>
      </c>
      <c r="H42" t="s">
        <v>62</v>
      </c>
      <c r="J42" t="e">
        <f t="shared" si="4"/>
        <v>#N/A</v>
      </c>
      <c r="M42" s="11"/>
      <c r="N42" s="15">
        <f t="shared" si="2"/>
        <v>-0.125</v>
      </c>
      <c r="O42" s="11" t="e">
        <f t="shared" si="5"/>
        <v>#N/A</v>
      </c>
      <c r="P42" s="14" t="str">
        <f t="shared" si="6"/>
        <v>MLB</v>
      </c>
      <c r="Q42" s="14" t="str">
        <f t="shared" si="7"/>
        <v>Baseball</v>
      </c>
      <c r="R42" s="14" t="str">
        <f t="shared" si="8"/>
        <v>FULL</v>
      </c>
      <c r="T42" s="18"/>
      <c r="U42" s="19">
        <f t="shared" si="9"/>
        <v>-0.125</v>
      </c>
      <c r="V42" s="19">
        <f t="shared" si="10"/>
        <v>0</v>
      </c>
      <c r="W42" s="16" t="e">
        <f t="shared" si="11"/>
        <v>#N/A</v>
      </c>
      <c r="X42" s="18" t="str">
        <f t="shared" si="12"/>
        <v>MLB</v>
      </c>
      <c r="Y42" s="18" t="str">
        <f t="shared" si="13"/>
        <v>Baseball</v>
      </c>
      <c r="Z42" s="18" t="str">
        <f t="shared" si="14"/>
        <v>Inc 1st 5 &amp; 7</v>
      </c>
    </row>
    <row r="43" spans="1:26">
      <c r="A43" t="s">
        <v>165</v>
      </c>
      <c r="B43" t="s">
        <v>120</v>
      </c>
      <c r="E43">
        <v>11</v>
      </c>
      <c r="F43" t="e">
        <f t="shared" si="0"/>
        <v>#N/A</v>
      </c>
      <c r="G43" t="e">
        <f t="shared" si="1"/>
        <v>#N/A</v>
      </c>
      <c r="H43" t="s">
        <v>62</v>
      </c>
      <c r="J43" t="e">
        <f t="shared" si="4"/>
        <v>#N/A</v>
      </c>
      <c r="M43" s="11"/>
      <c r="N43" s="15">
        <f t="shared" si="2"/>
        <v>-0.125</v>
      </c>
      <c r="O43" s="11" t="e">
        <f t="shared" si="5"/>
        <v>#N/A</v>
      </c>
      <c r="P43" s="14" t="str">
        <f t="shared" si="6"/>
        <v>MLB</v>
      </c>
      <c r="Q43" s="14" t="str">
        <f t="shared" si="7"/>
        <v>Baseball</v>
      </c>
      <c r="R43" s="14" t="str">
        <f t="shared" si="8"/>
        <v>FULL</v>
      </c>
      <c r="T43" s="18"/>
      <c r="U43" s="19">
        <f t="shared" si="9"/>
        <v>-0.125</v>
      </c>
      <c r="V43" s="19">
        <f t="shared" si="10"/>
        <v>0</v>
      </c>
      <c r="W43" s="16" t="e">
        <f t="shared" si="11"/>
        <v>#N/A</v>
      </c>
      <c r="X43" s="18" t="str">
        <f t="shared" si="12"/>
        <v>MLB</v>
      </c>
      <c r="Y43" s="18" t="str">
        <f t="shared" si="13"/>
        <v>Baseball</v>
      </c>
      <c r="Z43" s="18" t="str">
        <f t="shared" si="14"/>
        <v>Inc 1st 5 &amp; 7</v>
      </c>
    </row>
    <row r="44" spans="1:26">
      <c r="A44" t="s">
        <v>148</v>
      </c>
      <c r="B44" t="s">
        <v>121</v>
      </c>
      <c r="E44">
        <v>12</v>
      </c>
      <c r="F44" t="e">
        <f t="shared" si="0"/>
        <v>#N/A</v>
      </c>
      <c r="G44" t="e">
        <f t="shared" si="1"/>
        <v>#N/A</v>
      </c>
      <c r="H44" t="s">
        <v>62</v>
      </c>
      <c r="J44" t="e">
        <f t="shared" si="4"/>
        <v>#N/A</v>
      </c>
      <c r="M44" s="11"/>
      <c r="N44" s="15">
        <f t="shared" si="2"/>
        <v>-0.125</v>
      </c>
      <c r="O44" s="11" t="e">
        <f t="shared" si="5"/>
        <v>#N/A</v>
      </c>
      <c r="P44" s="14" t="str">
        <f t="shared" si="6"/>
        <v>MLB</v>
      </c>
      <c r="Q44" s="14" t="str">
        <f t="shared" si="7"/>
        <v>Baseball</v>
      </c>
      <c r="R44" s="14" t="str">
        <f t="shared" si="8"/>
        <v>FULL</v>
      </c>
      <c r="T44" s="18"/>
      <c r="U44" s="19">
        <f t="shared" si="9"/>
        <v>-0.125</v>
      </c>
      <c r="V44" s="19">
        <f t="shared" si="10"/>
        <v>0</v>
      </c>
      <c r="W44" s="16" t="e">
        <f t="shared" si="11"/>
        <v>#N/A</v>
      </c>
      <c r="X44" s="18" t="str">
        <f t="shared" si="12"/>
        <v>MLB</v>
      </c>
      <c r="Y44" s="18" t="str">
        <f t="shared" si="13"/>
        <v>Baseball</v>
      </c>
      <c r="Z44" s="18" t="str">
        <f t="shared" si="14"/>
        <v>Inc 1st 5 &amp; 7</v>
      </c>
    </row>
    <row r="45" spans="1:26">
      <c r="A45" t="s">
        <v>175</v>
      </c>
      <c r="B45" t="s">
        <v>124</v>
      </c>
      <c r="E45">
        <v>13</v>
      </c>
      <c r="F45" t="e">
        <f t="shared" si="0"/>
        <v>#N/A</v>
      </c>
      <c r="G45" t="e">
        <f t="shared" si="1"/>
        <v>#N/A</v>
      </c>
      <c r="H45" t="s">
        <v>62</v>
      </c>
      <c r="J45" t="e">
        <f t="shared" si="4"/>
        <v>#N/A</v>
      </c>
      <c r="M45" s="11"/>
      <c r="N45" s="15">
        <f t="shared" si="2"/>
        <v>-0.125</v>
      </c>
      <c r="O45" s="11" t="e">
        <f t="shared" si="5"/>
        <v>#N/A</v>
      </c>
      <c r="P45" s="14" t="str">
        <f t="shared" si="6"/>
        <v>MLB</v>
      </c>
      <c r="Q45" s="14" t="str">
        <f t="shared" si="7"/>
        <v>Baseball</v>
      </c>
      <c r="R45" s="14" t="str">
        <f t="shared" si="8"/>
        <v>FULL</v>
      </c>
      <c r="T45" s="18"/>
      <c r="U45" s="19">
        <f t="shared" si="9"/>
        <v>-0.125</v>
      </c>
      <c r="V45" s="19">
        <f t="shared" si="10"/>
        <v>0</v>
      </c>
      <c r="W45" s="16" t="e">
        <f t="shared" si="11"/>
        <v>#N/A</v>
      </c>
      <c r="X45" s="18" t="str">
        <f t="shared" si="12"/>
        <v>MLB</v>
      </c>
      <c r="Y45" s="18" t="str">
        <f t="shared" si="13"/>
        <v>Baseball</v>
      </c>
      <c r="Z45" s="18" t="str">
        <f t="shared" si="14"/>
        <v>Inc 1st 5 &amp; 7</v>
      </c>
    </row>
    <row r="46" spans="1:26">
      <c r="A46" t="s">
        <v>171</v>
      </c>
      <c r="B46" t="s">
        <v>97</v>
      </c>
      <c r="E46">
        <v>14</v>
      </c>
      <c r="F46" t="e">
        <f t="shared" si="0"/>
        <v>#N/A</v>
      </c>
      <c r="G46" t="e">
        <f t="shared" si="1"/>
        <v>#N/A</v>
      </c>
      <c r="H46" t="s">
        <v>62</v>
      </c>
      <c r="J46" t="e">
        <f t="shared" si="4"/>
        <v>#N/A</v>
      </c>
      <c r="M46" s="11"/>
      <c r="N46" s="15">
        <f t="shared" si="2"/>
        <v>-0.125</v>
      </c>
      <c r="O46" s="11" t="e">
        <f t="shared" si="5"/>
        <v>#N/A</v>
      </c>
      <c r="P46" s="14" t="str">
        <f t="shared" si="6"/>
        <v>MLB</v>
      </c>
      <c r="Q46" s="14" t="str">
        <f t="shared" si="7"/>
        <v>Baseball</v>
      </c>
      <c r="R46" s="14" t="str">
        <f t="shared" si="8"/>
        <v>FULL</v>
      </c>
      <c r="T46" s="18"/>
      <c r="U46" s="19">
        <f t="shared" si="9"/>
        <v>-0.125</v>
      </c>
      <c r="V46" s="19">
        <f t="shared" si="10"/>
        <v>0</v>
      </c>
      <c r="W46" s="16" t="e">
        <f t="shared" si="11"/>
        <v>#N/A</v>
      </c>
      <c r="X46" s="18" t="str">
        <f t="shared" si="12"/>
        <v>MLB</v>
      </c>
      <c r="Y46" s="18" t="str">
        <f t="shared" si="13"/>
        <v>Baseball</v>
      </c>
      <c r="Z46" s="18" t="str">
        <f t="shared" si="14"/>
        <v>Inc 1st 5 &amp; 7</v>
      </c>
    </row>
    <row r="47" spans="1:26">
      <c r="A47" t="s">
        <v>157</v>
      </c>
      <c r="B47" t="s">
        <v>103</v>
      </c>
      <c r="E47">
        <v>15</v>
      </c>
      <c r="F47" t="e">
        <f t="shared" si="0"/>
        <v>#N/A</v>
      </c>
      <c r="G47" t="e">
        <f t="shared" si="1"/>
        <v>#N/A</v>
      </c>
      <c r="H47" t="s">
        <v>62</v>
      </c>
      <c r="J47" t="e">
        <f t="shared" si="4"/>
        <v>#N/A</v>
      </c>
      <c r="M47" s="11"/>
      <c r="N47" s="15">
        <f t="shared" si="2"/>
        <v>-0.125</v>
      </c>
      <c r="O47" s="11" t="e">
        <f t="shared" si="5"/>
        <v>#N/A</v>
      </c>
      <c r="P47" s="14" t="str">
        <f t="shared" si="6"/>
        <v>MLB</v>
      </c>
      <c r="Q47" s="14" t="str">
        <f t="shared" si="7"/>
        <v>Baseball</v>
      </c>
      <c r="R47" s="14" t="str">
        <f t="shared" si="8"/>
        <v>FULL</v>
      </c>
      <c r="T47" s="18"/>
      <c r="U47" s="19">
        <f t="shared" si="9"/>
        <v>-0.125</v>
      </c>
      <c r="V47" s="19">
        <f t="shared" si="10"/>
        <v>0</v>
      </c>
      <c r="W47" s="16" t="e">
        <f t="shared" si="11"/>
        <v>#N/A</v>
      </c>
      <c r="X47" s="18" t="str">
        <f t="shared" si="12"/>
        <v>MLB</v>
      </c>
      <c r="Y47" s="18" t="str">
        <f t="shared" si="13"/>
        <v>Baseball</v>
      </c>
      <c r="Z47" s="18" t="str">
        <f t="shared" si="14"/>
        <v>Inc 1st 5 &amp; 7</v>
      </c>
    </row>
    <row r="48" spans="1:26">
      <c r="A48" t="s">
        <v>161</v>
      </c>
      <c r="B48" t="s">
        <v>119</v>
      </c>
      <c r="E48">
        <v>16</v>
      </c>
      <c r="F48" t="e">
        <f t="shared" si="0"/>
        <v>#N/A</v>
      </c>
      <c r="G48" t="e">
        <f t="shared" si="1"/>
        <v>#N/A</v>
      </c>
      <c r="H48" t="s">
        <v>62</v>
      </c>
      <c r="J48" t="e">
        <f t="shared" si="4"/>
        <v>#N/A</v>
      </c>
      <c r="M48" s="11"/>
      <c r="N48" s="15">
        <f t="shared" si="2"/>
        <v>-0.125</v>
      </c>
      <c r="O48" s="11" t="e">
        <f t="shared" si="5"/>
        <v>#N/A</v>
      </c>
      <c r="P48" s="14" t="str">
        <f t="shared" si="6"/>
        <v>MLB</v>
      </c>
      <c r="Q48" s="14" t="str">
        <f t="shared" si="7"/>
        <v>Baseball</v>
      </c>
      <c r="R48" s="14" t="str">
        <f t="shared" si="8"/>
        <v>FULL</v>
      </c>
      <c r="T48" s="18"/>
      <c r="U48" s="19">
        <f t="shared" si="9"/>
        <v>-0.125</v>
      </c>
      <c r="V48" s="19">
        <f t="shared" si="10"/>
        <v>0</v>
      </c>
      <c r="W48" s="16" t="e">
        <f t="shared" si="11"/>
        <v>#N/A</v>
      </c>
      <c r="X48" s="18" t="str">
        <f t="shared" si="12"/>
        <v>MLB</v>
      </c>
      <c r="Y48" s="18" t="str">
        <f t="shared" si="13"/>
        <v>Baseball</v>
      </c>
      <c r="Z48" s="18" t="str">
        <f t="shared" si="14"/>
        <v>Inc 1st 5 &amp; 7</v>
      </c>
    </row>
    <row r="49" spans="1:26">
      <c r="A49" t="s">
        <v>154</v>
      </c>
      <c r="B49" t="s">
        <v>107</v>
      </c>
      <c r="E49">
        <v>17</v>
      </c>
      <c r="F49" t="e">
        <f t="shared" si="0"/>
        <v>#N/A</v>
      </c>
      <c r="G49" t="e">
        <f t="shared" si="1"/>
        <v>#N/A</v>
      </c>
      <c r="H49" t="s">
        <v>62</v>
      </c>
      <c r="J49" t="e">
        <f t="shared" si="4"/>
        <v>#N/A</v>
      </c>
      <c r="M49" s="11"/>
      <c r="N49" s="15">
        <f t="shared" si="2"/>
        <v>-0.125</v>
      </c>
      <c r="O49" s="11" t="e">
        <f t="shared" si="5"/>
        <v>#N/A</v>
      </c>
      <c r="P49" s="14" t="str">
        <f t="shared" si="6"/>
        <v>MLB</v>
      </c>
      <c r="Q49" s="14" t="str">
        <f t="shared" si="7"/>
        <v>Baseball</v>
      </c>
      <c r="R49" s="14" t="str">
        <f t="shared" si="8"/>
        <v>FULL</v>
      </c>
      <c r="T49" s="18"/>
      <c r="U49" s="19">
        <f t="shared" si="9"/>
        <v>-0.125</v>
      </c>
      <c r="V49" s="19">
        <f t="shared" si="10"/>
        <v>0</v>
      </c>
      <c r="W49" s="16" t="e">
        <f t="shared" si="11"/>
        <v>#N/A</v>
      </c>
      <c r="X49" s="18" t="str">
        <f t="shared" si="12"/>
        <v>MLB</v>
      </c>
      <c r="Y49" s="18" t="str">
        <f t="shared" si="13"/>
        <v>Baseball</v>
      </c>
      <c r="Z49" s="18" t="str">
        <f t="shared" si="14"/>
        <v>Inc 1st 5 &amp; 7</v>
      </c>
    </row>
    <row r="50" spans="1:26">
      <c r="A50" t="s">
        <v>150</v>
      </c>
      <c r="B50" t="s">
        <v>99</v>
      </c>
      <c r="E50">
        <v>18</v>
      </c>
      <c r="F50" t="e">
        <f t="shared" si="0"/>
        <v>#N/A</v>
      </c>
      <c r="G50" t="e">
        <f t="shared" si="1"/>
        <v>#N/A</v>
      </c>
      <c r="H50" t="s">
        <v>62</v>
      </c>
      <c r="J50" t="e">
        <f t="shared" si="4"/>
        <v>#N/A</v>
      </c>
      <c r="M50" s="11"/>
      <c r="N50" s="15">
        <f t="shared" si="2"/>
        <v>-0.125</v>
      </c>
      <c r="O50" s="11" t="e">
        <f t="shared" si="5"/>
        <v>#N/A</v>
      </c>
      <c r="P50" s="14" t="str">
        <f t="shared" si="6"/>
        <v>MLB</v>
      </c>
      <c r="Q50" s="14" t="str">
        <f t="shared" si="7"/>
        <v>Baseball</v>
      </c>
      <c r="R50" s="14" t="str">
        <f t="shared" si="8"/>
        <v>FULL</v>
      </c>
      <c r="T50" s="18"/>
      <c r="U50" s="19">
        <f t="shared" si="9"/>
        <v>-0.125</v>
      </c>
      <c r="V50" s="19">
        <f t="shared" si="10"/>
        <v>0</v>
      </c>
      <c r="W50" s="16" t="e">
        <f t="shared" si="11"/>
        <v>#N/A</v>
      </c>
      <c r="X50" s="18" t="str">
        <f t="shared" si="12"/>
        <v>MLB</v>
      </c>
      <c r="Y50" s="18" t="str">
        <f t="shared" si="13"/>
        <v>Baseball</v>
      </c>
      <c r="Z50" s="18" t="str">
        <f t="shared" si="14"/>
        <v>Inc 1st 5 &amp; 7</v>
      </c>
    </row>
    <row r="51" spans="1:26">
      <c r="A51" t="s">
        <v>176</v>
      </c>
      <c r="B51" t="s">
        <v>114</v>
      </c>
      <c r="E51">
        <v>19</v>
      </c>
      <c r="F51" t="e">
        <f t="shared" si="0"/>
        <v>#N/A</v>
      </c>
      <c r="G51" t="e">
        <f t="shared" si="1"/>
        <v>#N/A</v>
      </c>
      <c r="H51" t="s">
        <v>62</v>
      </c>
      <c r="J51" t="e">
        <f t="shared" si="4"/>
        <v>#N/A</v>
      </c>
      <c r="M51" s="11"/>
      <c r="N51" s="15">
        <f t="shared" si="2"/>
        <v>-0.125</v>
      </c>
      <c r="O51" s="11" t="e">
        <f t="shared" si="5"/>
        <v>#N/A</v>
      </c>
      <c r="P51" s="14" t="str">
        <f t="shared" si="6"/>
        <v>MLB</v>
      </c>
      <c r="Q51" s="14" t="str">
        <f t="shared" si="7"/>
        <v>Baseball</v>
      </c>
      <c r="R51" s="14" t="str">
        <f t="shared" si="8"/>
        <v>FULL</v>
      </c>
      <c r="T51" s="18"/>
      <c r="U51" s="19">
        <f t="shared" si="9"/>
        <v>-0.125</v>
      </c>
      <c r="V51" s="19">
        <f t="shared" si="10"/>
        <v>0</v>
      </c>
      <c r="W51" s="16" t="e">
        <f t="shared" si="11"/>
        <v>#N/A</v>
      </c>
      <c r="X51" s="18" t="str">
        <f t="shared" si="12"/>
        <v>MLB</v>
      </c>
      <c r="Y51" s="18" t="str">
        <f t="shared" si="13"/>
        <v>Baseball</v>
      </c>
      <c r="Z51" s="18" t="str">
        <f t="shared" si="14"/>
        <v>Inc 1st 5 &amp; 7</v>
      </c>
    </row>
    <row r="52" spans="1:26">
      <c r="A52" t="s">
        <v>177</v>
      </c>
      <c r="B52" t="s">
        <v>179</v>
      </c>
      <c r="E52">
        <v>20</v>
      </c>
      <c r="F52" t="e">
        <f t="shared" si="0"/>
        <v>#N/A</v>
      </c>
      <c r="G52" t="e">
        <f t="shared" si="1"/>
        <v>#N/A</v>
      </c>
      <c r="H52" t="s">
        <v>62</v>
      </c>
      <c r="J52" t="e">
        <f t="shared" si="4"/>
        <v>#N/A</v>
      </c>
      <c r="M52" s="11"/>
      <c r="N52" s="15">
        <f t="shared" si="2"/>
        <v>-0.125</v>
      </c>
      <c r="O52" s="11" t="e">
        <f t="shared" si="5"/>
        <v>#N/A</v>
      </c>
      <c r="P52" s="14" t="str">
        <f t="shared" si="6"/>
        <v>MLB</v>
      </c>
      <c r="Q52" s="14" t="str">
        <f t="shared" si="7"/>
        <v>Baseball</v>
      </c>
      <c r="R52" s="14" t="str">
        <f t="shared" si="8"/>
        <v>FULL</v>
      </c>
      <c r="T52" s="18"/>
      <c r="U52" s="19">
        <f t="shared" si="9"/>
        <v>-0.125</v>
      </c>
      <c r="V52" s="19">
        <f t="shared" si="10"/>
        <v>0</v>
      </c>
      <c r="W52" s="16" t="e">
        <f t="shared" si="11"/>
        <v>#N/A</v>
      </c>
      <c r="X52" s="18" t="str">
        <f t="shared" si="12"/>
        <v>MLB</v>
      </c>
      <c r="Y52" s="18" t="str">
        <f t="shared" si="13"/>
        <v>Baseball</v>
      </c>
      <c r="Z52" s="18" t="str">
        <f t="shared" si="14"/>
        <v>Inc 1st 5 &amp; 7</v>
      </c>
    </row>
    <row r="53" spans="1:26">
      <c r="A53" t="s">
        <v>151</v>
      </c>
      <c r="B53" t="s">
        <v>117</v>
      </c>
    </row>
    <row r="54" spans="1:26">
      <c r="A54" t="s">
        <v>149</v>
      </c>
      <c r="B54" t="s">
        <v>105</v>
      </c>
    </row>
    <row r="55" spans="1:26">
      <c r="A55" t="s">
        <v>169</v>
      </c>
      <c r="B55" t="s">
        <v>122</v>
      </c>
    </row>
    <row r="56" spans="1:26">
      <c r="A56" t="s">
        <v>168</v>
      </c>
      <c r="B56" t="s">
        <v>123</v>
      </c>
    </row>
    <row r="57" spans="1:26">
      <c r="A57" t="s">
        <v>164</v>
      </c>
      <c r="B57" t="s">
        <v>110</v>
      </c>
    </row>
    <row r="58" spans="1:26">
      <c r="A58" t="s">
        <v>158</v>
      </c>
      <c r="B58" t="s">
        <v>111</v>
      </c>
    </row>
    <row r="59" spans="1:26">
      <c r="A59" t="s">
        <v>162</v>
      </c>
      <c r="B59" t="s">
        <v>116</v>
      </c>
    </row>
    <row r="60" spans="1:26">
      <c r="A60" t="s">
        <v>163</v>
      </c>
      <c r="B60" t="s">
        <v>108</v>
      </c>
    </row>
    <row r="61" spans="1:26">
      <c r="A61" t="s">
        <v>152</v>
      </c>
      <c r="B61" t="s">
        <v>100</v>
      </c>
    </row>
    <row r="62" spans="1:26">
      <c r="A62" t="s">
        <v>156</v>
      </c>
      <c r="B62" t="s">
        <v>180</v>
      </c>
    </row>
  </sheetData>
  <mergeCells count="2">
    <mergeCell ref="N30:Q30"/>
    <mergeCell ref="U30:Y30"/>
  </mergeCells>
  <hyperlinks>
    <hyperlink ref="M2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6"/>
  <sheetViews>
    <sheetView topLeftCell="L37" workbookViewId="0">
      <selection activeCell="N55" sqref="N55"/>
    </sheetView>
  </sheetViews>
  <sheetFormatPr defaultRowHeight="15"/>
  <cols>
    <col min="1" max="3" width="9.140625" hidden="1" customWidth="1"/>
    <col min="4" max="4" width="5.5703125" hidden="1" customWidth="1"/>
    <col min="5" max="5" width="4.85546875" hidden="1" customWidth="1"/>
    <col min="6" max="6" width="14.42578125" hidden="1" customWidth="1"/>
    <col min="7" max="8" width="13.28515625" hidden="1" customWidth="1"/>
    <col min="9" max="11" width="9.140625" hidden="1" customWidth="1"/>
    <col min="13" max="13" width="15.85546875" bestFit="1" customWidth="1"/>
    <col min="14" max="14" width="11.42578125" style="13" customWidth="1"/>
    <col min="15" max="15" width="28.5703125" customWidth="1"/>
    <col min="16" max="17" width="10.7109375" style="13" customWidth="1"/>
    <col min="18" max="18" width="14.28515625" customWidth="1"/>
    <col min="20" max="20" width="8.42578125" bestFit="1" customWidth="1"/>
    <col min="21" max="22" width="11.42578125" customWidth="1"/>
    <col min="23" max="23" width="28.5703125" customWidth="1"/>
    <col min="24" max="25" width="10.7109375" customWidth="1"/>
    <col min="26" max="26" width="14.28515625" customWidth="1"/>
    <col min="27" max="27" width="11.42578125" bestFit="1" customWidth="1"/>
    <col min="28" max="28" width="22.140625" bestFit="1" customWidth="1"/>
  </cols>
  <sheetData>
    <row r="1" spans="6:23">
      <c r="N1" s="20" t="s">
        <v>344</v>
      </c>
      <c r="O1" s="13"/>
      <c r="P1"/>
      <c r="Q1" s="27"/>
      <c r="R1" s="13"/>
    </row>
    <row r="2" spans="6:23">
      <c r="N2" s="21" t="s">
        <v>242</v>
      </c>
      <c r="O2" s="13"/>
      <c r="P2"/>
      <c r="R2" s="13"/>
    </row>
    <row r="3" spans="6:23">
      <c r="N3" s="21"/>
      <c r="O3" s="13"/>
      <c r="P3"/>
      <c r="R3" s="13"/>
    </row>
    <row r="4" spans="6:23" ht="17.25" customHeight="1">
      <c r="N4"/>
      <c r="O4" s="29"/>
      <c r="P4" s="25"/>
      <c r="Q4" s="25"/>
      <c r="R4" s="25"/>
      <c r="S4" s="25"/>
      <c r="T4" s="25"/>
      <c r="U4" s="26"/>
      <c r="W4" s="13"/>
    </row>
    <row r="5" spans="6:23">
      <c r="N5"/>
      <c r="O5" s="22"/>
      <c r="P5" s="22"/>
      <c r="Q5" s="22"/>
      <c r="R5" s="22"/>
      <c r="S5" s="22"/>
      <c r="T5" s="22"/>
      <c r="U5" s="22"/>
      <c r="W5" s="13"/>
    </row>
    <row r="6" spans="6:23" ht="15.75" customHeight="1">
      <c r="F6">
        <f t="shared" ref="F6:F47" si="0">O6</f>
        <v>0</v>
      </c>
      <c r="N6"/>
      <c r="O6" s="46"/>
      <c r="P6" s="49"/>
      <c r="Q6" s="327">
        <v>0.6875</v>
      </c>
      <c r="R6" s="329" t="s">
        <v>472</v>
      </c>
      <c r="S6" s="329" t="s">
        <v>473</v>
      </c>
      <c r="T6" s="331" t="s">
        <v>474</v>
      </c>
      <c r="U6" s="23"/>
      <c r="W6" s="13"/>
    </row>
    <row r="7" spans="6:23" ht="29.25" thickBot="1">
      <c r="F7" t="str">
        <f t="shared" si="0"/>
        <v>Washington</v>
      </c>
      <c r="N7"/>
      <c r="O7" s="48" t="s">
        <v>156</v>
      </c>
      <c r="P7" s="51" t="s">
        <v>211</v>
      </c>
      <c r="Q7" s="328"/>
      <c r="R7" s="330"/>
      <c r="S7" s="330"/>
      <c r="T7" s="332"/>
      <c r="U7" s="23"/>
      <c r="W7" s="13"/>
    </row>
    <row r="8" spans="6:23" ht="17.25" customHeight="1">
      <c r="F8">
        <f t="shared" si="0"/>
        <v>0</v>
      </c>
      <c r="N8"/>
      <c r="O8" s="52"/>
      <c r="P8" s="54"/>
      <c r="Q8" s="333">
        <v>0.84722222222222221</v>
      </c>
      <c r="R8" s="335" t="s">
        <v>472</v>
      </c>
      <c r="S8" s="335" t="s">
        <v>475</v>
      </c>
      <c r="T8" s="337" t="s">
        <v>476</v>
      </c>
      <c r="U8" s="23"/>
      <c r="W8" s="13"/>
    </row>
    <row r="9" spans="6:23" ht="28.5">
      <c r="F9" t="str">
        <f t="shared" si="0"/>
        <v>Baltimore</v>
      </c>
      <c r="N9"/>
      <c r="O9" s="53" t="s">
        <v>153</v>
      </c>
      <c r="P9" s="55" t="s">
        <v>205</v>
      </c>
      <c r="Q9" s="334"/>
      <c r="R9" s="336"/>
      <c r="S9" s="336"/>
      <c r="T9" s="338"/>
      <c r="U9" s="23"/>
      <c r="W9" s="13"/>
    </row>
    <row r="10" spans="6:23">
      <c r="F10">
        <f t="shared" si="0"/>
        <v>0</v>
      </c>
      <c r="N10"/>
      <c r="O10" s="23"/>
      <c r="P10" s="24"/>
      <c r="Q10" s="24"/>
      <c r="R10" s="23"/>
      <c r="S10" s="23"/>
      <c r="T10" s="23"/>
      <c r="U10" s="23"/>
      <c r="W10" s="13"/>
    </row>
    <row r="11" spans="6:23">
      <c r="F11">
        <f t="shared" si="0"/>
        <v>0</v>
      </c>
      <c r="N11"/>
      <c r="O11" s="23"/>
      <c r="P11" s="24"/>
      <c r="Q11" s="24"/>
      <c r="R11" s="23"/>
      <c r="S11" s="23"/>
      <c r="T11" s="23"/>
      <c r="U11" s="23"/>
      <c r="W11" s="13"/>
    </row>
    <row r="12" spans="6:23">
      <c r="F12">
        <f t="shared" si="0"/>
        <v>0</v>
      </c>
      <c r="N12"/>
      <c r="O12" s="23"/>
      <c r="P12" s="24"/>
      <c r="Q12" s="24"/>
      <c r="R12" s="23"/>
      <c r="S12" s="23"/>
      <c r="T12" s="23"/>
      <c r="U12" s="23"/>
      <c r="W12" s="13"/>
    </row>
    <row r="13" spans="6:23">
      <c r="F13">
        <f t="shared" si="0"/>
        <v>0</v>
      </c>
      <c r="N13"/>
      <c r="O13" s="23"/>
      <c r="P13" s="24"/>
      <c r="Q13" s="24"/>
      <c r="R13" s="23"/>
      <c r="S13" s="23"/>
      <c r="T13" s="23"/>
      <c r="U13" s="23"/>
      <c r="W13" s="13"/>
    </row>
    <row r="14" spans="6:23">
      <c r="F14">
        <f t="shared" si="0"/>
        <v>0</v>
      </c>
      <c r="N14"/>
      <c r="O14" s="23"/>
      <c r="P14" s="24"/>
      <c r="Q14" s="24"/>
      <c r="R14" s="23"/>
      <c r="S14" s="23"/>
      <c r="T14" s="23"/>
      <c r="U14" s="23"/>
      <c r="W14" s="13"/>
    </row>
    <row r="15" spans="6:23">
      <c r="F15">
        <f t="shared" si="0"/>
        <v>0</v>
      </c>
      <c r="N15"/>
      <c r="O15" s="23"/>
      <c r="P15" s="24"/>
      <c r="Q15" s="24"/>
      <c r="R15" s="23"/>
      <c r="S15" s="23"/>
      <c r="T15" s="23"/>
      <c r="U15" s="23"/>
      <c r="W15" s="13"/>
    </row>
    <row r="16" spans="6:23">
      <c r="F16">
        <f t="shared" si="0"/>
        <v>0</v>
      </c>
      <c r="N16"/>
      <c r="O16" s="23"/>
      <c r="P16" s="24"/>
      <c r="Q16" s="24"/>
      <c r="R16" s="23"/>
      <c r="S16" s="23"/>
      <c r="T16" s="23"/>
      <c r="U16" s="23"/>
      <c r="W16" s="13"/>
    </row>
    <row r="17" spans="6:23">
      <c r="F17">
        <f t="shared" si="0"/>
        <v>0</v>
      </c>
      <c r="N17"/>
      <c r="O17" s="23"/>
      <c r="P17" s="24"/>
      <c r="Q17" s="24"/>
      <c r="R17" s="23"/>
      <c r="S17" s="23"/>
      <c r="T17" s="23"/>
      <c r="U17" s="23"/>
      <c r="W17" s="13"/>
    </row>
    <row r="18" spans="6:23">
      <c r="F18">
        <f t="shared" si="0"/>
        <v>0</v>
      </c>
      <c r="N18"/>
      <c r="O18" s="23"/>
      <c r="P18" s="24"/>
      <c r="Q18" s="24"/>
      <c r="R18" s="23"/>
      <c r="S18" s="23"/>
      <c r="T18" s="23"/>
      <c r="U18" s="23"/>
      <c r="W18" s="13"/>
    </row>
    <row r="19" spans="6:23">
      <c r="F19">
        <f t="shared" si="0"/>
        <v>0</v>
      </c>
      <c r="N19"/>
      <c r="O19" s="23"/>
      <c r="P19" s="24"/>
      <c r="Q19" s="24"/>
      <c r="R19" s="23"/>
      <c r="S19" s="23"/>
      <c r="T19" s="23"/>
      <c r="U19" s="23"/>
      <c r="W19" s="13"/>
    </row>
    <row r="20" spans="6:23">
      <c r="F20">
        <f t="shared" si="0"/>
        <v>0</v>
      </c>
      <c r="N20"/>
      <c r="O20" s="23"/>
      <c r="P20" s="24"/>
      <c r="Q20" s="24"/>
      <c r="R20" s="23"/>
      <c r="S20" s="23"/>
      <c r="T20" s="23"/>
      <c r="U20" s="23"/>
      <c r="W20" s="13"/>
    </row>
    <row r="21" spans="6:23">
      <c r="F21">
        <f t="shared" si="0"/>
        <v>0</v>
      </c>
      <c r="N21"/>
      <c r="O21" s="23"/>
      <c r="P21" s="24"/>
      <c r="Q21" s="23"/>
      <c r="R21" s="23"/>
      <c r="S21" s="23"/>
      <c r="T21" s="23"/>
      <c r="U21" s="23"/>
      <c r="W21" s="13"/>
    </row>
    <row r="22" spans="6:23">
      <c r="F22">
        <f t="shared" si="0"/>
        <v>0</v>
      </c>
      <c r="N22"/>
      <c r="O22" s="23"/>
      <c r="P22" s="24"/>
      <c r="Q22" s="23"/>
      <c r="R22" s="23"/>
      <c r="S22" s="23"/>
      <c r="T22" s="23"/>
      <c r="U22" s="23"/>
      <c r="W22" s="13"/>
    </row>
    <row r="23" spans="6:23">
      <c r="F23">
        <f t="shared" si="0"/>
        <v>0</v>
      </c>
      <c r="N23"/>
      <c r="O23" s="23"/>
      <c r="P23" s="23"/>
      <c r="Q23" s="23"/>
      <c r="R23" s="23"/>
      <c r="S23" s="23"/>
      <c r="T23" s="23"/>
      <c r="U23" s="23"/>
      <c r="W23" s="13"/>
    </row>
    <row r="24" spans="6:23">
      <c r="F24">
        <f t="shared" si="0"/>
        <v>0</v>
      </c>
      <c r="N24"/>
      <c r="O24" s="23"/>
      <c r="P24" s="23"/>
      <c r="Q24" s="23"/>
      <c r="R24" s="23"/>
      <c r="S24" s="23"/>
      <c r="T24" s="23"/>
      <c r="U24" s="23"/>
      <c r="W24" s="13"/>
    </row>
    <row r="25" spans="6:23">
      <c r="F25">
        <f t="shared" si="0"/>
        <v>0</v>
      </c>
      <c r="N25"/>
      <c r="O25" s="23"/>
      <c r="P25" s="23"/>
      <c r="Q25" s="23"/>
      <c r="R25" s="23"/>
      <c r="S25" s="23"/>
      <c r="T25" s="23"/>
      <c r="U25" s="23"/>
      <c r="W25" s="13"/>
    </row>
    <row r="26" spans="6:23">
      <c r="F26">
        <f t="shared" ref="F26:F36" si="1">O26</f>
        <v>0</v>
      </c>
      <c r="N26"/>
      <c r="O26" s="23"/>
      <c r="P26" s="24"/>
      <c r="Q26" s="24"/>
      <c r="R26" s="23"/>
      <c r="S26" s="23"/>
      <c r="T26" s="23"/>
      <c r="U26" s="23"/>
      <c r="W26" s="13"/>
    </row>
    <row r="27" spans="6:23">
      <c r="F27">
        <f t="shared" si="1"/>
        <v>0</v>
      </c>
      <c r="N27"/>
      <c r="O27" s="23"/>
      <c r="P27" s="24"/>
      <c r="Q27" s="24"/>
      <c r="R27" s="23"/>
      <c r="S27" s="23"/>
      <c r="T27" s="23"/>
      <c r="U27" s="23"/>
      <c r="W27" s="13"/>
    </row>
    <row r="28" spans="6:23">
      <c r="F28">
        <f t="shared" si="1"/>
        <v>0</v>
      </c>
      <c r="N28"/>
      <c r="O28" s="23"/>
      <c r="P28" s="24"/>
      <c r="Q28" s="24"/>
      <c r="R28" s="23"/>
      <c r="S28" s="23"/>
      <c r="T28" s="23"/>
      <c r="U28" s="23"/>
      <c r="W28" s="13"/>
    </row>
    <row r="29" spans="6:23">
      <c r="F29">
        <f t="shared" si="1"/>
        <v>0</v>
      </c>
      <c r="N29"/>
      <c r="O29" s="23"/>
      <c r="P29" s="24"/>
      <c r="Q29" s="24"/>
      <c r="R29" s="23"/>
      <c r="S29" s="23"/>
      <c r="T29" s="23"/>
      <c r="U29" s="23"/>
      <c r="W29" s="13"/>
    </row>
    <row r="30" spans="6:23">
      <c r="F30">
        <f t="shared" si="1"/>
        <v>0</v>
      </c>
      <c r="N30"/>
      <c r="O30" s="23"/>
      <c r="P30" s="24"/>
      <c r="Q30" s="24"/>
      <c r="R30" s="23"/>
      <c r="S30" s="23"/>
      <c r="T30" s="23"/>
      <c r="U30" s="23"/>
      <c r="W30" s="13"/>
    </row>
    <row r="31" spans="6:23">
      <c r="F31">
        <f t="shared" si="1"/>
        <v>0</v>
      </c>
      <c r="N31"/>
      <c r="O31" s="23"/>
      <c r="P31" s="24"/>
      <c r="Q31" s="24"/>
      <c r="R31" s="23"/>
      <c r="S31" s="23"/>
      <c r="T31" s="23"/>
      <c r="U31" s="23"/>
      <c r="W31" s="13"/>
    </row>
    <row r="32" spans="6:23">
      <c r="F32">
        <f t="shared" si="1"/>
        <v>0</v>
      </c>
      <c r="N32"/>
      <c r="O32" s="23"/>
      <c r="P32" s="24"/>
      <c r="Q32" s="23"/>
      <c r="R32" s="23"/>
      <c r="S32" s="23"/>
      <c r="T32" s="23"/>
      <c r="U32" s="23"/>
      <c r="W32" s="13"/>
    </row>
    <row r="33" spans="6:23">
      <c r="F33">
        <f t="shared" si="1"/>
        <v>0</v>
      </c>
      <c r="N33"/>
      <c r="O33" s="23"/>
      <c r="P33" s="24"/>
      <c r="Q33" s="23"/>
      <c r="R33" s="23"/>
      <c r="S33" s="23"/>
      <c r="T33" s="23"/>
      <c r="U33" s="23"/>
      <c r="W33" s="13"/>
    </row>
    <row r="34" spans="6:23">
      <c r="F34">
        <f t="shared" si="1"/>
        <v>0</v>
      </c>
      <c r="N34"/>
      <c r="O34" s="23"/>
      <c r="P34" s="23"/>
      <c r="Q34" s="23"/>
      <c r="R34" s="23"/>
      <c r="S34" s="23"/>
      <c r="T34" s="23"/>
      <c r="U34" s="23"/>
      <c r="W34" s="13"/>
    </row>
    <row r="35" spans="6:23">
      <c r="F35">
        <f t="shared" si="1"/>
        <v>0</v>
      </c>
      <c r="N35"/>
      <c r="O35" s="23"/>
      <c r="P35" s="23"/>
      <c r="Q35" s="23"/>
      <c r="R35" s="23"/>
      <c r="S35" s="23"/>
      <c r="T35" s="23"/>
      <c r="U35" s="23"/>
      <c r="W35" s="13"/>
    </row>
    <row r="36" spans="6:23">
      <c r="F36">
        <f t="shared" si="1"/>
        <v>0</v>
      </c>
      <c r="N36"/>
      <c r="O36" s="23"/>
      <c r="P36" s="23"/>
      <c r="Q36" s="23"/>
      <c r="R36" s="23"/>
      <c r="S36" s="23"/>
      <c r="T36" s="23"/>
      <c r="U36" s="23"/>
      <c r="W36" s="13"/>
    </row>
    <row r="37" spans="6:23">
      <c r="F37">
        <f t="shared" si="0"/>
        <v>0</v>
      </c>
      <c r="N37"/>
      <c r="O37" s="23"/>
      <c r="P37" s="24"/>
      <c r="Q37" s="24"/>
      <c r="R37" s="23"/>
      <c r="S37" s="23"/>
      <c r="T37" s="23"/>
      <c r="U37" s="23"/>
      <c r="W37" s="13"/>
    </row>
    <row r="38" spans="6:23">
      <c r="F38">
        <f t="shared" si="0"/>
        <v>0</v>
      </c>
      <c r="N38"/>
      <c r="O38" s="23"/>
      <c r="P38" s="24"/>
      <c r="Q38" s="24"/>
      <c r="R38" s="23"/>
      <c r="S38" s="23"/>
      <c r="T38" s="23"/>
      <c r="U38" s="23"/>
      <c r="W38" s="13"/>
    </row>
    <row r="39" spans="6:23">
      <c r="F39">
        <f t="shared" si="0"/>
        <v>0</v>
      </c>
      <c r="N39"/>
      <c r="O39" s="23"/>
      <c r="P39" s="24"/>
      <c r="Q39" s="24"/>
      <c r="R39" s="23"/>
      <c r="S39" s="23"/>
      <c r="T39" s="23"/>
      <c r="U39" s="23"/>
      <c r="W39" s="13"/>
    </row>
    <row r="40" spans="6:23">
      <c r="F40">
        <f t="shared" si="0"/>
        <v>0</v>
      </c>
      <c r="N40"/>
      <c r="O40" s="23"/>
      <c r="P40" s="24"/>
      <c r="Q40" s="24"/>
      <c r="R40" s="23"/>
      <c r="S40" s="23"/>
      <c r="T40" s="23"/>
      <c r="U40" s="23"/>
      <c r="W40" s="13"/>
    </row>
    <row r="41" spans="6:23">
      <c r="F41">
        <f t="shared" si="0"/>
        <v>0</v>
      </c>
      <c r="N41"/>
      <c r="O41" s="23"/>
      <c r="P41" s="24"/>
      <c r="Q41" s="24"/>
      <c r="R41" s="23"/>
      <c r="S41" s="23"/>
      <c r="T41" s="23"/>
      <c r="U41" s="23"/>
      <c r="W41" s="13"/>
    </row>
    <row r="42" spans="6:23">
      <c r="F42">
        <f t="shared" si="0"/>
        <v>0</v>
      </c>
      <c r="N42"/>
      <c r="O42" s="23"/>
      <c r="P42" s="24"/>
      <c r="Q42" s="24"/>
      <c r="R42" s="23"/>
      <c r="S42" s="23"/>
      <c r="T42" s="23"/>
      <c r="U42" s="23"/>
      <c r="W42" s="13"/>
    </row>
    <row r="43" spans="6:23">
      <c r="F43">
        <f t="shared" si="0"/>
        <v>0</v>
      </c>
      <c r="N43"/>
      <c r="O43" s="23"/>
      <c r="P43" s="24"/>
      <c r="Q43" s="23"/>
      <c r="R43" s="23"/>
      <c r="S43" s="23"/>
      <c r="T43" s="23"/>
      <c r="U43" s="23"/>
      <c r="W43" s="13"/>
    </row>
    <row r="44" spans="6:23">
      <c r="F44">
        <f t="shared" si="0"/>
        <v>0</v>
      </c>
      <c r="N44"/>
      <c r="O44" s="23"/>
      <c r="P44" s="24"/>
      <c r="Q44" s="23"/>
      <c r="R44" s="23"/>
      <c r="S44" s="23"/>
      <c r="T44" s="23"/>
      <c r="U44" s="23"/>
      <c r="W44" s="13"/>
    </row>
    <row r="45" spans="6:23">
      <c r="F45">
        <f t="shared" si="0"/>
        <v>0</v>
      </c>
      <c r="N45"/>
      <c r="O45" s="23"/>
      <c r="P45" s="23"/>
      <c r="Q45" s="23"/>
      <c r="R45" s="23"/>
      <c r="S45" s="23"/>
      <c r="T45" s="23"/>
      <c r="U45" s="23"/>
      <c r="W45" s="13"/>
    </row>
    <row r="46" spans="6:23">
      <c r="F46">
        <f t="shared" si="0"/>
        <v>0</v>
      </c>
      <c r="N46"/>
      <c r="O46" s="23"/>
      <c r="P46" s="23"/>
      <c r="Q46" s="23"/>
      <c r="R46" s="23"/>
      <c r="S46" s="23"/>
      <c r="T46" s="23"/>
      <c r="U46" s="23"/>
      <c r="W46" s="13"/>
    </row>
    <row r="47" spans="6:23">
      <c r="F47">
        <f t="shared" si="0"/>
        <v>0</v>
      </c>
      <c r="N47"/>
      <c r="O47" s="23"/>
      <c r="P47" s="23"/>
      <c r="Q47" s="23"/>
      <c r="R47" s="23"/>
      <c r="S47" s="23"/>
      <c r="T47" s="23"/>
      <c r="U47" s="23"/>
      <c r="W47" s="13"/>
    </row>
    <row r="50" spans="1:26">
      <c r="R50" s="14" t="s">
        <v>193</v>
      </c>
      <c r="Z50" s="18" t="s">
        <v>193</v>
      </c>
    </row>
    <row r="52" spans="1:26">
      <c r="A52" t="s">
        <v>195</v>
      </c>
      <c r="M52" s="12" t="s">
        <v>187</v>
      </c>
      <c r="N52" s="323" t="s">
        <v>188</v>
      </c>
      <c r="O52" s="324"/>
      <c r="P52" s="324"/>
      <c r="Q52" s="325"/>
      <c r="R52" s="12"/>
      <c r="T52" s="17" t="s">
        <v>192</v>
      </c>
      <c r="U52" s="326" t="s">
        <v>181</v>
      </c>
      <c r="V52" s="326"/>
      <c r="W52" s="326"/>
      <c r="X52" s="326"/>
      <c r="Y52" s="326"/>
      <c r="Z52" s="17"/>
    </row>
    <row r="53" spans="1:26">
      <c r="A53" t="s">
        <v>196</v>
      </c>
      <c r="M53" s="12"/>
      <c r="N53" s="12" t="s">
        <v>182</v>
      </c>
      <c r="O53" s="12" t="s">
        <v>183</v>
      </c>
      <c r="P53" s="12" t="s">
        <v>184</v>
      </c>
      <c r="Q53" s="12" t="s">
        <v>185</v>
      </c>
      <c r="R53" s="12" t="s">
        <v>186</v>
      </c>
      <c r="T53" s="17"/>
      <c r="U53" s="17" t="s">
        <v>182</v>
      </c>
      <c r="V53" s="17" t="s">
        <v>191</v>
      </c>
      <c r="W53" s="17" t="s">
        <v>183</v>
      </c>
      <c r="X53" s="17" t="s">
        <v>184</v>
      </c>
      <c r="Y53" s="17" t="s">
        <v>185</v>
      </c>
      <c r="Z53" s="17" t="s">
        <v>186</v>
      </c>
    </row>
    <row r="54" spans="1:26">
      <c r="M54" s="11"/>
      <c r="N54" s="14"/>
      <c r="O54" s="11"/>
      <c r="P54" s="14"/>
      <c r="Q54" s="14"/>
      <c r="R54" s="14"/>
      <c r="T54" s="18"/>
      <c r="U54" s="18"/>
      <c r="V54" s="18"/>
      <c r="W54" s="16"/>
      <c r="X54" s="18"/>
      <c r="Y54" s="18"/>
      <c r="Z54" s="18"/>
    </row>
    <row r="55" spans="1:26">
      <c r="A55" t="s">
        <v>167</v>
      </c>
      <c r="B55" t="s">
        <v>111</v>
      </c>
      <c r="E55">
        <v>1</v>
      </c>
      <c r="F55" t="e">
        <f t="shared" ref="F55:F63" si="2">LOOKUP(MID(O6,1,SEARCH(" at",O6,1)),$A$55:$A$86,$B$55:$B$86)</f>
        <v>#VALUE!</v>
      </c>
      <c r="G55" t="e">
        <f t="shared" ref="G55:G63" si="3">LOOKUP(RIGHT(O6,LEN(O6)-SEARCH(" at",O6,1)-3),$A$55:$A$86,$B$55:$B$86)</f>
        <v>#VALUE!</v>
      </c>
      <c r="H55" t="s">
        <v>62</v>
      </c>
      <c r="J55" t="e">
        <f>CONCATENATE(F55," ", H55, " ",G55)</f>
        <v>#VALUE!</v>
      </c>
      <c r="M55" s="11"/>
      <c r="N55" s="15">
        <f t="shared" ref="N55:N63" si="4">P6-TIME(3,0,0)</f>
        <v>-0.125</v>
      </c>
      <c r="O55" s="11" t="e">
        <f>J55</f>
        <v>#VALUE!</v>
      </c>
      <c r="P55" s="14" t="str">
        <f>$A$52</f>
        <v>NFL</v>
      </c>
      <c r="Q55" s="14" t="str">
        <f>$A$53</f>
        <v>Football</v>
      </c>
      <c r="R55" s="14" t="str">
        <f>$R$50</f>
        <v>FULL</v>
      </c>
      <c r="T55" s="18"/>
      <c r="U55" s="19">
        <f>N55</f>
        <v>-0.125</v>
      </c>
      <c r="V55" s="19">
        <f>U55+TIME(3,0,0)</f>
        <v>0</v>
      </c>
      <c r="W55" s="16" t="e">
        <f>O55</f>
        <v>#VALUE!</v>
      </c>
      <c r="X55" s="18" t="str">
        <f t="shared" ref="X55:Y70" si="5">P55</f>
        <v>NFL</v>
      </c>
      <c r="Y55" s="18" t="str">
        <f t="shared" si="5"/>
        <v>Football</v>
      </c>
      <c r="Z55" s="18" t="str">
        <f>$Z$50</f>
        <v>FULL</v>
      </c>
    </row>
    <row r="56" spans="1:26">
      <c r="A56" t="s">
        <v>159</v>
      </c>
      <c r="B56" t="s">
        <v>212</v>
      </c>
      <c r="E56">
        <v>2</v>
      </c>
      <c r="F56" t="e">
        <f t="shared" si="2"/>
        <v>#VALUE!</v>
      </c>
      <c r="G56" t="e">
        <f t="shared" si="3"/>
        <v>#VALUE!</v>
      </c>
      <c r="H56" t="s">
        <v>62</v>
      </c>
      <c r="J56" t="e">
        <f t="shared" ref="J56:J74" si="6">CONCATENATE(F56," ", H56, " ",G56)</f>
        <v>#VALUE!</v>
      </c>
      <c r="M56" s="11"/>
      <c r="N56" s="15" t="e">
        <f t="shared" si="4"/>
        <v>#VALUE!</v>
      </c>
      <c r="O56" s="11" t="e">
        <f t="shared" ref="O56:O74" si="7">J56</f>
        <v>#VALUE!</v>
      </c>
      <c r="P56" s="14" t="str">
        <f t="shared" ref="P56:P74" si="8">$A$52</f>
        <v>NFL</v>
      </c>
      <c r="Q56" s="14" t="str">
        <f t="shared" ref="Q56:Q74" si="9">$A$53</f>
        <v>Football</v>
      </c>
      <c r="R56" s="14" t="str">
        <f t="shared" ref="R56:R74" si="10">$R$50</f>
        <v>FULL</v>
      </c>
      <c r="T56" s="18"/>
      <c r="U56" s="19" t="e">
        <f t="shared" ref="U56:U74" si="11">N56</f>
        <v>#VALUE!</v>
      </c>
      <c r="V56" s="19" t="e">
        <f t="shared" ref="V56:V74" si="12">U56+TIME(3,0,0)</f>
        <v>#VALUE!</v>
      </c>
      <c r="W56" s="16" t="e">
        <f t="shared" ref="W56:Y74" si="13">O56</f>
        <v>#VALUE!</v>
      </c>
      <c r="X56" s="18" t="str">
        <f t="shared" si="5"/>
        <v>NFL</v>
      </c>
      <c r="Y56" s="18" t="str">
        <f t="shared" si="5"/>
        <v>Football</v>
      </c>
      <c r="Z56" s="18" t="str">
        <f t="shared" ref="Z56:Z74" si="14">$Z$50</f>
        <v>FULL</v>
      </c>
    </row>
    <row r="57" spans="1:26">
      <c r="A57" t="s">
        <v>153</v>
      </c>
      <c r="B57" t="s">
        <v>213</v>
      </c>
      <c r="E57">
        <v>3</v>
      </c>
      <c r="F57" t="e">
        <f t="shared" si="2"/>
        <v>#VALUE!</v>
      </c>
      <c r="G57" t="e">
        <f t="shared" si="3"/>
        <v>#VALUE!</v>
      </c>
      <c r="H57" t="s">
        <v>62</v>
      </c>
      <c r="J57" t="e">
        <f t="shared" si="6"/>
        <v>#VALUE!</v>
      </c>
      <c r="M57" s="11"/>
      <c r="N57" s="15">
        <f t="shared" si="4"/>
        <v>-0.125</v>
      </c>
      <c r="O57" s="11" t="e">
        <f t="shared" si="7"/>
        <v>#VALUE!</v>
      </c>
      <c r="P57" s="14" t="str">
        <f t="shared" si="8"/>
        <v>NFL</v>
      </c>
      <c r="Q57" s="14" t="str">
        <f t="shared" si="9"/>
        <v>Football</v>
      </c>
      <c r="R57" s="14" t="str">
        <f t="shared" si="10"/>
        <v>FULL</v>
      </c>
      <c r="T57" s="18"/>
      <c r="U57" s="19">
        <f t="shared" si="11"/>
        <v>-0.125</v>
      </c>
      <c r="V57" s="19">
        <f t="shared" si="12"/>
        <v>0</v>
      </c>
      <c r="W57" s="16" t="e">
        <f t="shared" si="13"/>
        <v>#VALUE!</v>
      </c>
      <c r="X57" s="18" t="str">
        <f t="shared" si="5"/>
        <v>NFL</v>
      </c>
      <c r="Y57" s="18" t="str">
        <f t="shared" si="5"/>
        <v>Football</v>
      </c>
      <c r="Z57" s="18" t="str">
        <f t="shared" si="14"/>
        <v>FULL</v>
      </c>
    </row>
    <row r="58" spans="1:26">
      <c r="A58" t="s">
        <v>197</v>
      </c>
      <c r="B58" t="s">
        <v>214</v>
      </c>
      <c r="E58">
        <v>4</v>
      </c>
      <c r="F58" t="e">
        <f t="shared" si="2"/>
        <v>#VALUE!</v>
      </c>
      <c r="G58" t="e">
        <f t="shared" si="3"/>
        <v>#VALUE!</v>
      </c>
      <c r="H58" t="s">
        <v>62</v>
      </c>
      <c r="J58" t="e">
        <f t="shared" si="6"/>
        <v>#VALUE!</v>
      </c>
      <c r="M58" s="11"/>
      <c r="N58" s="15" t="e">
        <f t="shared" si="4"/>
        <v>#VALUE!</v>
      </c>
      <c r="O58" s="11" t="e">
        <f t="shared" si="7"/>
        <v>#VALUE!</v>
      </c>
      <c r="P58" s="14" t="str">
        <f t="shared" si="8"/>
        <v>NFL</v>
      </c>
      <c r="Q58" s="14" t="str">
        <f t="shared" si="9"/>
        <v>Football</v>
      </c>
      <c r="R58" s="14" t="str">
        <f t="shared" si="10"/>
        <v>FULL</v>
      </c>
      <c r="T58" s="18"/>
      <c r="U58" s="19" t="e">
        <f t="shared" si="11"/>
        <v>#VALUE!</v>
      </c>
      <c r="V58" s="19" t="e">
        <f t="shared" si="12"/>
        <v>#VALUE!</v>
      </c>
      <c r="W58" s="16" t="e">
        <f t="shared" si="13"/>
        <v>#VALUE!</v>
      </c>
      <c r="X58" s="18" t="str">
        <f t="shared" si="5"/>
        <v>NFL</v>
      </c>
      <c r="Y58" s="18" t="str">
        <f t="shared" si="5"/>
        <v>Football</v>
      </c>
      <c r="Z58" s="18" t="str">
        <f t="shared" si="14"/>
        <v>FULL</v>
      </c>
    </row>
    <row r="59" spans="1:26">
      <c r="A59" t="s">
        <v>198</v>
      </c>
      <c r="B59" t="s">
        <v>215</v>
      </c>
      <c r="E59">
        <v>5</v>
      </c>
      <c r="F59" t="e">
        <f t="shared" si="2"/>
        <v>#VALUE!</v>
      </c>
      <c r="G59" t="e">
        <f t="shared" si="3"/>
        <v>#VALUE!</v>
      </c>
      <c r="H59" t="s">
        <v>62</v>
      </c>
      <c r="J59" t="e">
        <f t="shared" si="6"/>
        <v>#VALUE!</v>
      </c>
      <c r="M59" s="11"/>
      <c r="N59" s="15">
        <f t="shared" si="4"/>
        <v>-0.125</v>
      </c>
      <c r="O59" s="11" t="e">
        <f t="shared" si="7"/>
        <v>#VALUE!</v>
      </c>
      <c r="P59" s="14" t="str">
        <f t="shared" si="8"/>
        <v>NFL</v>
      </c>
      <c r="Q59" s="14" t="str">
        <f t="shared" si="9"/>
        <v>Football</v>
      </c>
      <c r="R59" s="14" t="str">
        <f t="shared" si="10"/>
        <v>FULL</v>
      </c>
      <c r="T59" s="18"/>
      <c r="U59" s="19">
        <f t="shared" si="11"/>
        <v>-0.125</v>
      </c>
      <c r="V59" s="19">
        <f t="shared" si="12"/>
        <v>0</v>
      </c>
      <c r="W59" s="16" t="e">
        <f t="shared" si="13"/>
        <v>#VALUE!</v>
      </c>
      <c r="X59" s="18" t="str">
        <f t="shared" si="5"/>
        <v>NFL</v>
      </c>
      <c r="Y59" s="18" t="str">
        <f t="shared" si="5"/>
        <v>Football</v>
      </c>
      <c r="Z59" s="18" t="str">
        <f t="shared" si="14"/>
        <v>FULL</v>
      </c>
    </row>
    <row r="60" spans="1:26">
      <c r="A60" t="s">
        <v>199</v>
      </c>
      <c r="B60" t="s">
        <v>216</v>
      </c>
      <c r="E60">
        <v>6</v>
      </c>
      <c r="F60" t="e">
        <f t="shared" si="2"/>
        <v>#VALUE!</v>
      </c>
      <c r="G60" t="e">
        <f t="shared" si="3"/>
        <v>#VALUE!</v>
      </c>
      <c r="H60" t="s">
        <v>62</v>
      </c>
      <c r="J60" t="e">
        <f t="shared" si="6"/>
        <v>#VALUE!</v>
      </c>
      <c r="M60" s="11"/>
      <c r="N60" s="15">
        <f t="shared" si="4"/>
        <v>-0.125</v>
      </c>
      <c r="O60" s="11" t="e">
        <f t="shared" si="7"/>
        <v>#VALUE!</v>
      </c>
      <c r="P60" s="14" t="str">
        <f t="shared" si="8"/>
        <v>NFL</v>
      </c>
      <c r="Q60" s="14" t="str">
        <f t="shared" si="9"/>
        <v>Football</v>
      </c>
      <c r="R60" s="14" t="str">
        <f t="shared" si="10"/>
        <v>FULL</v>
      </c>
      <c r="T60" s="18"/>
      <c r="U60" s="19">
        <f t="shared" si="11"/>
        <v>-0.125</v>
      </c>
      <c r="V60" s="19">
        <f t="shared" si="12"/>
        <v>0</v>
      </c>
      <c r="W60" s="16" t="e">
        <f t="shared" si="13"/>
        <v>#VALUE!</v>
      </c>
      <c r="X60" s="18" t="str">
        <f t="shared" si="5"/>
        <v>NFL</v>
      </c>
      <c r="Y60" s="18" t="str">
        <f t="shared" si="5"/>
        <v>Football</v>
      </c>
      <c r="Z60" s="18" t="str">
        <f t="shared" si="14"/>
        <v>FULL</v>
      </c>
    </row>
    <row r="61" spans="1:26">
      <c r="A61" t="s">
        <v>160</v>
      </c>
      <c r="B61" t="s">
        <v>217</v>
      </c>
      <c r="E61">
        <v>7</v>
      </c>
      <c r="F61" t="e">
        <f t="shared" si="2"/>
        <v>#VALUE!</v>
      </c>
      <c r="G61" t="e">
        <f t="shared" si="3"/>
        <v>#VALUE!</v>
      </c>
      <c r="H61" t="s">
        <v>62</v>
      </c>
      <c r="J61" t="e">
        <f t="shared" si="6"/>
        <v>#VALUE!</v>
      </c>
      <c r="M61" s="11"/>
      <c r="N61" s="15">
        <f t="shared" si="4"/>
        <v>-0.125</v>
      </c>
      <c r="O61" s="11" t="e">
        <f t="shared" si="7"/>
        <v>#VALUE!</v>
      </c>
      <c r="P61" s="14" t="str">
        <f t="shared" si="8"/>
        <v>NFL</v>
      </c>
      <c r="Q61" s="14" t="str">
        <f t="shared" si="9"/>
        <v>Football</v>
      </c>
      <c r="R61" s="14" t="str">
        <f t="shared" si="10"/>
        <v>FULL</v>
      </c>
      <c r="T61" s="18"/>
      <c r="U61" s="19">
        <f t="shared" si="11"/>
        <v>-0.125</v>
      </c>
      <c r="V61" s="19">
        <f t="shared" si="12"/>
        <v>0</v>
      </c>
      <c r="W61" s="16" t="e">
        <f t="shared" si="13"/>
        <v>#VALUE!</v>
      </c>
      <c r="X61" s="18" t="str">
        <f t="shared" si="5"/>
        <v>NFL</v>
      </c>
      <c r="Y61" s="18" t="str">
        <f t="shared" si="5"/>
        <v>Football</v>
      </c>
      <c r="Z61" s="18" t="str">
        <f t="shared" si="14"/>
        <v>FULL</v>
      </c>
    </row>
    <row r="62" spans="1:26">
      <c r="A62" t="s">
        <v>174</v>
      </c>
      <c r="B62" t="s">
        <v>218</v>
      </c>
      <c r="E62">
        <v>8</v>
      </c>
      <c r="F62" t="e">
        <f t="shared" si="2"/>
        <v>#VALUE!</v>
      </c>
      <c r="G62" t="e">
        <f t="shared" si="3"/>
        <v>#VALUE!</v>
      </c>
      <c r="H62" t="s">
        <v>62</v>
      </c>
      <c r="J62" t="e">
        <f t="shared" si="6"/>
        <v>#VALUE!</v>
      </c>
      <c r="M62" s="11"/>
      <c r="N62" s="15">
        <f t="shared" si="4"/>
        <v>-0.125</v>
      </c>
      <c r="O62" s="11" t="e">
        <f t="shared" si="7"/>
        <v>#VALUE!</v>
      </c>
      <c r="P62" s="14" t="str">
        <f t="shared" si="8"/>
        <v>NFL</v>
      </c>
      <c r="Q62" s="14" t="str">
        <f t="shared" si="9"/>
        <v>Football</v>
      </c>
      <c r="R62" s="14" t="str">
        <f t="shared" si="10"/>
        <v>FULL</v>
      </c>
      <c r="T62" s="18"/>
      <c r="U62" s="19">
        <f t="shared" si="11"/>
        <v>-0.125</v>
      </c>
      <c r="V62" s="19">
        <f t="shared" si="12"/>
        <v>0</v>
      </c>
      <c r="W62" s="16" t="e">
        <f t="shared" si="13"/>
        <v>#VALUE!</v>
      </c>
      <c r="X62" s="18" t="str">
        <f t="shared" si="5"/>
        <v>NFL</v>
      </c>
      <c r="Y62" s="18" t="str">
        <f t="shared" si="5"/>
        <v>Football</v>
      </c>
      <c r="Z62" s="18" t="str">
        <f t="shared" si="14"/>
        <v>FULL</v>
      </c>
    </row>
    <row r="63" spans="1:26">
      <c r="A63" t="s">
        <v>200</v>
      </c>
      <c r="B63" t="s">
        <v>219</v>
      </c>
      <c r="E63">
        <v>9</v>
      </c>
      <c r="F63" t="e">
        <f t="shared" si="2"/>
        <v>#VALUE!</v>
      </c>
      <c r="G63" t="e">
        <f t="shared" si="3"/>
        <v>#VALUE!</v>
      </c>
      <c r="H63" t="s">
        <v>62</v>
      </c>
      <c r="J63" t="e">
        <f t="shared" si="6"/>
        <v>#VALUE!</v>
      </c>
      <c r="M63" s="11"/>
      <c r="N63" s="15">
        <f t="shared" si="4"/>
        <v>-0.125</v>
      </c>
      <c r="O63" s="11" t="e">
        <f t="shared" si="7"/>
        <v>#VALUE!</v>
      </c>
      <c r="P63" s="14" t="str">
        <f t="shared" si="8"/>
        <v>NFL</v>
      </c>
      <c r="Q63" s="14" t="str">
        <f t="shared" si="9"/>
        <v>Football</v>
      </c>
      <c r="R63" s="14" t="str">
        <f t="shared" si="10"/>
        <v>FULL</v>
      </c>
      <c r="T63" s="18"/>
      <c r="U63" s="19">
        <f t="shared" si="11"/>
        <v>-0.125</v>
      </c>
      <c r="V63" s="19">
        <f t="shared" si="12"/>
        <v>0</v>
      </c>
      <c r="W63" s="16" t="e">
        <f t="shared" si="13"/>
        <v>#VALUE!</v>
      </c>
      <c r="X63" s="18" t="str">
        <f t="shared" si="5"/>
        <v>NFL</v>
      </c>
      <c r="Y63" s="18" t="str">
        <f t="shared" si="5"/>
        <v>Football</v>
      </c>
      <c r="Z63" s="18" t="str">
        <f t="shared" si="14"/>
        <v>FULL</v>
      </c>
    </row>
    <row r="64" spans="1:26">
      <c r="A64" t="s">
        <v>201</v>
      </c>
      <c r="B64" t="s">
        <v>220</v>
      </c>
      <c r="E64">
        <v>10</v>
      </c>
      <c r="F64" t="e">
        <f t="shared" ref="F64:F74" si="15">LOOKUP(MID(O37,1,SEARCH(" at",O37,1)),$A$55:$A$86,$B$55:$B$86)</f>
        <v>#VALUE!</v>
      </c>
      <c r="G64" t="e">
        <f t="shared" ref="G64:G74" si="16">LOOKUP(RIGHT(O37,LEN(O37)-SEARCH(" at",O37,1)-3),$A$55:$A$86,$B$55:$B$86)</f>
        <v>#VALUE!</v>
      </c>
      <c r="H64" t="s">
        <v>62</v>
      </c>
      <c r="J64" t="e">
        <f t="shared" si="6"/>
        <v>#VALUE!</v>
      </c>
      <c r="M64" s="11"/>
      <c r="N64" s="15">
        <f t="shared" ref="N64:N74" si="17">P37-TIME(3,0,0)</f>
        <v>-0.125</v>
      </c>
      <c r="O64" s="11" t="e">
        <f t="shared" si="7"/>
        <v>#VALUE!</v>
      </c>
      <c r="P64" s="14" t="str">
        <f t="shared" si="8"/>
        <v>NFL</v>
      </c>
      <c r="Q64" s="14" t="str">
        <f t="shared" si="9"/>
        <v>Football</v>
      </c>
      <c r="R64" s="14" t="str">
        <f t="shared" si="10"/>
        <v>FULL</v>
      </c>
      <c r="T64" s="18"/>
      <c r="U64" s="19">
        <f t="shared" si="11"/>
        <v>-0.125</v>
      </c>
      <c r="V64" s="19">
        <f t="shared" si="12"/>
        <v>0</v>
      </c>
      <c r="W64" s="16" t="e">
        <f t="shared" si="13"/>
        <v>#VALUE!</v>
      </c>
      <c r="X64" s="18" t="str">
        <f t="shared" si="5"/>
        <v>NFL</v>
      </c>
      <c r="Y64" s="18" t="str">
        <f t="shared" si="5"/>
        <v>Football</v>
      </c>
      <c r="Z64" s="18" t="str">
        <f t="shared" si="14"/>
        <v>FULL</v>
      </c>
    </row>
    <row r="65" spans="1:26">
      <c r="A65" t="s">
        <v>155</v>
      </c>
      <c r="B65" t="s">
        <v>221</v>
      </c>
      <c r="E65">
        <v>11</v>
      </c>
      <c r="F65" t="e">
        <f t="shared" si="15"/>
        <v>#VALUE!</v>
      </c>
      <c r="G65" t="e">
        <f t="shared" si="16"/>
        <v>#VALUE!</v>
      </c>
      <c r="H65" t="s">
        <v>62</v>
      </c>
      <c r="J65" t="e">
        <f t="shared" si="6"/>
        <v>#VALUE!</v>
      </c>
      <c r="M65" s="11"/>
      <c r="N65" s="15">
        <f t="shared" si="17"/>
        <v>-0.125</v>
      </c>
      <c r="O65" s="11" t="e">
        <f t="shared" si="7"/>
        <v>#VALUE!</v>
      </c>
      <c r="P65" s="14" t="str">
        <f t="shared" si="8"/>
        <v>NFL</v>
      </c>
      <c r="Q65" s="14" t="str">
        <f t="shared" si="9"/>
        <v>Football</v>
      </c>
      <c r="R65" s="14" t="str">
        <f t="shared" si="10"/>
        <v>FULL</v>
      </c>
      <c r="T65" s="18"/>
      <c r="U65" s="19">
        <f t="shared" si="11"/>
        <v>-0.125</v>
      </c>
      <c r="V65" s="19">
        <f t="shared" si="12"/>
        <v>0</v>
      </c>
      <c r="W65" s="16" t="e">
        <f t="shared" si="13"/>
        <v>#VALUE!</v>
      </c>
      <c r="X65" s="18" t="str">
        <f t="shared" si="5"/>
        <v>NFL</v>
      </c>
      <c r="Y65" s="18" t="str">
        <f t="shared" si="5"/>
        <v>Football</v>
      </c>
      <c r="Z65" s="18" t="str">
        <f t="shared" si="14"/>
        <v>FULL</v>
      </c>
    </row>
    <row r="66" spans="1:26">
      <c r="A66" t="s">
        <v>202</v>
      </c>
      <c r="B66" t="s">
        <v>222</v>
      </c>
      <c r="E66">
        <v>12</v>
      </c>
      <c r="F66" t="e">
        <f t="shared" si="15"/>
        <v>#VALUE!</v>
      </c>
      <c r="G66" t="e">
        <f t="shared" si="16"/>
        <v>#VALUE!</v>
      </c>
      <c r="H66" t="s">
        <v>62</v>
      </c>
      <c r="J66" t="e">
        <f t="shared" si="6"/>
        <v>#VALUE!</v>
      </c>
      <c r="M66" s="11"/>
      <c r="N66" s="15">
        <f t="shared" si="17"/>
        <v>-0.125</v>
      </c>
      <c r="O66" s="11" t="e">
        <f t="shared" si="7"/>
        <v>#VALUE!</v>
      </c>
      <c r="P66" s="14" t="str">
        <f t="shared" si="8"/>
        <v>NFL</v>
      </c>
      <c r="Q66" s="14" t="str">
        <f t="shared" si="9"/>
        <v>Football</v>
      </c>
      <c r="R66" s="14" t="str">
        <f t="shared" si="10"/>
        <v>FULL</v>
      </c>
      <c r="T66" s="18"/>
      <c r="U66" s="19">
        <f t="shared" si="11"/>
        <v>-0.125</v>
      </c>
      <c r="V66" s="19">
        <f t="shared" si="12"/>
        <v>0</v>
      </c>
      <c r="W66" s="16" t="e">
        <f t="shared" si="13"/>
        <v>#VALUE!</v>
      </c>
      <c r="X66" s="18" t="str">
        <f t="shared" si="5"/>
        <v>NFL</v>
      </c>
      <c r="Y66" s="18" t="str">
        <f t="shared" si="5"/>
        <v>Football</v>
      </c>
      <c r="Z66" s="18" t="str">
        <f t="shared" si="14"/>
        <v>FULL</v>
      </c>
    </row>
    <row r="67" spans="1:26">
      <c r="A67" t="s">
        <v>165</v>
      </c>
      <c r="B67" t="s">
        <v>223</v>
      </c>
      <c r="E67">
        <v>13</v>
      </c>
      <c r="F67" t="e">
        <f t="shared" si="15"/>
        <v>#VALUE!</v>
      </c>
      <c r="G67" t="e">
        <f t="shared" si="16"/>
        <v>#VALUE!</v>
      </c>
      <c r="H67" t="s">
        <v>62</v>
      </c>
      <c r="J67" t="e">
        <f t="shared" si="6"/>
        <v>#VALUE!</v>
      </c>
      <c r="M67" s="11"/>
      <c r="N67" s="15">
        <f t="shared" si="17"/>
        <v>-0.125</v>
      </c>
      <c r="O67" s="11" t="e">
        <f t="shared" si="7"/>
        <v>#VALUE!</v>
      </c>
      <c r="P67" s="14" t="str">
        <f t="shared" si="8"/>
        <v>NFL</v>
      </c>
      <c r="Q67" s="14" t="str">
        <f t="shared" si="9"/>
        <v>Football</v>
      </c>
      <c r="R67" s="14" t="str">
        <f t="shared" si="10"/>
        <v>FULL</v>
      </c>
      <c r="T67" s="18"/>
      <c r="U67" s="19">
        <f t="shared" si="11"/>
        <v>-0.125</v>
      </c>
      <c r="V67" s="19">
        <f t="shared" si="12"/>
        <v>0</v>
      </c>
      <c r="W67" s="16" t="e">
        <f t="shared" si="13"/>
        <v>#VALUE!</v>
      </c>
      <c r="X67" s="18" t="str">
        <f t="shared" si="5"/>
        <v>NFL</v>
      </c>
      <c r="Y67" s="18" t="str">
        <f t="shared" si="5"/>
        <v>Football</v>
      </c>
      <c r="Z67" s="18" t="str">
        <f t="shared" si="14"/>
        <v>FULL</v>
      </c>
    </row>
    <row r="68" spans="1:26">
      <c r="A68" t="s">
        <v>203</v>
      </c>
      <c r="B68" t="s">
        <v>224</v>
      </c>
      <c r="E68">
        <v>14</v>
      </c>
      <c r="F68" t="e">
        <f t="shared" si="15"/>
        <v>#VALUE!</v>
      </c>
      <c r="G68" t="e">
        <f t="shared" si="16"/>
        <v>#VALUE!</v>
      </c>
      <c r="H68" t="s">
        <v>62</v>
      </c>
      <c r="J68" t="e">
        <f t="shared" si="6"/>
        <v>#VALUE!</v>
      </c>
      <c r="M68" s="11"/>
      <c r="N68" s="15">
        <f t="shared" si="17"/>
        <v>-0.125</v>
      </c>
      <c r="O68" s="11" t="e">
        <f t="shared" si="7"/>
        <v>#VALUE!</v>
      </c>
      <c r="P68" s="14" t="str">
        <f t="shared" si="8"/>
        <v>NFL</v>
      </c>
      <c r="Q68" s="14" t="str">
        <f t="shared" si="9"/>
        <v>Football</v>
      </c>
      <c r="R68" s="14" t="str">
        <f t="shared" si="10"/>
        <v>FULL</v>
      </c>
      <c r="T68" s="18"/>
      <c r="U68" s="19">
        <f t="shared" si="11"/>
        <v>-0.125</v>
      </c>
      <c r="V68" s="19">
        <f t="shared" si="12"/>
        <v>0</v>
      </c>
      <c r="W68" s="16" t="e">
        <f t="shared" si="13"/>
        <v>#VALUE!</v>
      </c>
      <c r="X68" s="18" t="str">
        <f t="shared" si="5"/>
        <v>NFL</v>
      </c>
      <c r="Y68" s="18" t="str">
        <f t="shared" si="5"/>
        <v>Football</v>
      </c>
      <c r="Z68" s="18" t="str">
        <f t="shared" si="14"/>
        <v>FULL</v>
      </c>
    </row>
    <row r="69" spans="1:26">
      <c r="A69" t="s">
        <v>204</v>
      </c>
      <c r="B69" t="s">
        <v>225</v>
      </c>
      <c r="E69">
        <v>15</v>
      </c>
      <c r="F69" t="e">
        <f t="shared" si="15"/>
        <v>#VALUE!</v>
      </c>
      <c r="G69" t="e">
        <f t="shared" si="16"/>
        <v>#VALUE!</v>
      </c>
      <c r="H69" t="s">
        <v>62</v>
      </c>
      <c r="J69" t="e">
        <f t="shared" si="6"/>
        <v>#VALUE!</v>
      </c>
      <c r="M69" s="11"/>
      <c r="N69" s="15">
        <f t="shared" si="17"/>
        <v>-0.125</v>
      </c>
      <c r="O69" s="11" t="e">
        <f t="shared" si="7"/>
        <v>#VALUE!</v>
      </c>
      <c r="P69" s="14" t="str">
        <f t="shared" si="8"/>
        <v>NFL</v>
      </c>
      <c r="Q69" s="14" t="str">
        <f t="shared" si="9"/>
        <v>Football</v>
      </c>
      <c r="R69" s="14" t="str">
        <f t="shared" si="10"/>
        <v>FULL</v>
      </c>
      <c r="T69" s="18"/>
      <c r="U69" s="19">
        <f t="shared" si="11"/>
        <v>-0.125</v>
      </c>
      <c r="V69" s="19">
        <f t="shared" si="12"/>
        <v>0</v>
      </c>
      <c r="W69" s="16" t="e">
        <f t="shared" si="13"/>
        <v>#VALUE!</v>
      </c>
      <c r="X69" s="18" t="str">
        <f t="shared" si="5"/>
        <v>NFL</v>
      </c>
      <c r="Y69" s="18" t="str">
        <f t="shared" si="5"/>
        <v>Football</v>
      </c>
      <c r="Z69" s="18" t="str">
        <f t="shared" si="14"/>
        <v>FULL</v>
      </c>
    </row>
    <row r="70" spans="1:26">
      <c r="A70" t="s">
        <v>148</v>
      </c>
      <c r="B70" t="s">
        <v>226</v>
      </c>
      <c r="E70">
        <v>16</v>
      </c>
      <c r="F70" t="e">
        <f t="shared" si="15"/>
        <v>#VALUE!</v>
      </c>
      <c r="G70" t="e">
        <f t="shared" si="16"/>
        <v>#VALUE!</v>
      </c>
      <c r="H70" t="s">
        <v>62</v>
      </c>
      <c r="J70" t="e">
        <f t="shared" si="6"/>
        <v>#VALUE!</v>
      </c>
      <c r="M70" s="11"/>
      <c r="N70" s="15">
        <f t="shared" si="17"/>
        <v>-0.125</v>
      </c>
      <c r="O70" s="11" t="e">
        <f t="shared" si="7"/>
        <v>#VALUE!</v>
      </c>
      <c r="P70" s="14" t="str">
        <f t="shared" si="8"/>
        <v>NFL</v>
      </c>
      <c r="Q70" s="14" t="str">
        <f t="shared" si="9"/>
        <v>Football</v>
      </c>
      <c r="R70" s="14" t="str">
        <f t="shared" si="10"/>
        <v>FULL</v>
      </c>
      <c r="T70" s="18"/>
      <c r="U70" s="19">
        <f t="shared" si="11"/>
        <v>-0.125</v>
      </c>
      <c r="V70" s="19">
        <f t="shared" si="12"/>
        <v>0</v>
      </c>
      <c r="W70" s="16" t="e">
        <f t="shared" si="13"/>
        <v>#VALUE!</v>
      </c>
      <c r="X70" s="18" t="str">
        <f t="shared" si="5"/>
        <v>NFL</v>
      </c>
      <c r="Y70" s="18" t="str">
        <f t="shared" si="5"/>
        <v>Football</v>
      </c>
      <c r="Z70" s="18" t="str">
        <f t="shared" si="14"/>
        <v>FULL</v>
      </c>
    </row>
    <row r="71" spans="1:26">
      <c r="A71" t="s">
        <v>205</v>
      </c>
      <c r="B71" t="s">
        <v>227</v>
      </c>
      <c r="E71">
        <v>17</v>
      </c>
      <c r="F71" t="e">
        <f t="shared" si="15"/>
        <v>#VALUE!</v>
      </c>
      <c r="G71" t="e">
        <f t="shared" si="16"/>
        <v>#VALUE!</v>
      </c>
      <c r="H71" t="s">
        <v>62</v>
      </c>
      <c r="J71" t="e">
        <f t="shared" si="6"/>
        <v>#VALUE!</v>
      </c>
      <c r="M71" s="11"/>
      <c r="N71" s="15">
        <f t="shared" si="17"/>
        <v>-0.125</v>
      </c>
      <c r="O71" s="11" t="e">
        <f t="shared" si="7"/>
        <v>#VALUE!</v>
      </c>
      <c r="P71" s="14" t="str">
        <f t="shared" si="8"/>
        <v>NFL</v>
      </c>
      <c r="Q71" s="14" t="str">
        <f t="shared" si="9"/>
        <v>Football</v>
      </c>
      <c r="R71" s="14" t="str">
        <f t="shared" si="10"/>
        <v>FULL</v>
      </c>
      <c r="T71" s="18"/>
      <c r="U71" s="19">
        <f t="shared" si="11"/>
        <v>-0.125</v>
      </c>
      <c r="V71" s="19">
        <f t="shared" si="12"/>
        <v>0</v>
      </c>
      <c r="W71" s="16" t="e">
        <f t="shared" si="13"/>
        <v>#VALUE!</v>
      </c>
      <c r="X71" s="18" t="str">
        <f t="shared" si="13"/>
        <v>NFL</v>
      </c>
      <c r="Y71" s="18" t="str">
        <f t="shared" si="13"/>
        <v>Football</v>
      </c>
      <c r="Z71" s="18" t="str">
        <f t="shared" si="14"/>
        <v>FULL</v>
      </c>
    </row>
    <row r="72" spans="1:26">
      <c r="A72" t="s">
        <v>206</v>
      </c>
      <c r="B72" t="s">
        <v>228</v>
      </c>
      <c r="E72">
        <v>18</v>
      </c>
      <c r="F72" t="e">
        <f t="shared" si="15"/>
        <v>#VALUE!</v>
      </c>
      <c r="G72" t="e">
        <f t="shared" si="16"/>
        <v>#VALUE!</v>
      </c>
      <c r="H72" t="s">
        <v>62</v>
      </c>
      <c r="J72" t="e">
        <f t="shared" si="6"/>
        <v>#VALUE!</v>
      </c>
      <c r="M72" s="11"/>
      <c r="N72" s="15">
        <f t="shared" si="17"/>
        <v>-0.125</v>
      </c>
      <c r="O72" s="11" t="e">
        <f t="shared" si="7"/>
        <v>#VALUE!</v>
      </c>
      <c r="P72" s="14" t="str">
        <f t="shared" si="8"/>
        <v>NFL</v>
      </c>
      <c r="Q72" s="14" t="str">
        <f t="shared" si="9"/>
        <v>Football</v>
      </c>
      <c r="R72" s="14" t="str">
        <f t="shared" si="10"/>
        <v>FULL</v>
      </c>
      <c r="T72" s="18"/>
      <c r="U72" s="19">
        <f t="shared" si="11"/>
        <v>-0.125</v>
      </c>
      <c r="V72" s="19">
        <f t="shared" si="12"/>
        <v>0</v>
      </c>
      <c r="W72" s="16" t="e">
        <f t="shared" si="13"/>
        <v>#VALUE!</v>
      </c>
      <c r="X72" s="18" t="str">
        <f t="shared" si="13"/>
        <v>NFL</v>
      </c>
      <c r="Y72" s="18" t="str">
        <f t="shared" si="13"/>
        <v>Football</v>
      </c>
      <c r="Z72" s="18" t="str">
        <f t="shared" si="14"/>
        <v>FULL</v>
      </c>
    </row>
    <row r="73" spans="1:26">
      <c r="A73" t="s">
        <v>157</v>
      </c>
      <c r="B73" t="s">
        <v>229</v>
      </c>
      <c r="E73">
        <v>19</v>
      </c>
      <c r="F73" t="e">
        <f t="shared" si="15"/>
        <v>#VALUE!</v>
      </c>
      <c r="G73" t="e">
        <f t="shared" si="16"/>
        <v>#VALUE!</v>
      </c>
      <c r="H73" t="s">
        <v>62</v>
      </c>
      <c r="J73" t="e">
        <f t="shared" si="6"/>
        <v>#VALUE!</v>
      </c>
      <c r="M73" s="11"/>
      <c r="N73" s="15">
        <f t="shared" si="17"/>
        <v>-0.125</v>
      </c>
      <c r="O73" s="11" t="e">
        <f t="shared" si="7"/>
        <v>#VALUE!</v>
      </c>
      <c r="P73" s="14" t="str">
        <f t="shared" si="8"/>
        <v>NFL</v>
      </c>
      <c r="Q73" s="14" t="str">
        <f t="shared" si="9"/>
        <v>Football</v>
      </c>
      <c r="R73" s="14" t="str">
        <f t="shared" si="10"/>
        <v>FULL</v>
      </c>
      <c r="T73" s="18"/>
      <c r="U73" s="19">
        <f t="shared" si="11"/>
        <v>-0.125</v>
      </c>
      <c r="V73" s="19">
        <f t="shared" si="12"/>
        <v>0</v>
      </c>
      <c r="W73" s="16" t="e">
        <f t="shared" si="13"/>
        <v>#VALUE!</v>
      </c>
      <c r="X73" s="18" t="str">
        <f t="shared" si="13"/>
        <v>NFL</v>
      </c>
      <c r="Y73" s="18" t="str">
        <f t="shared" si="13"/>
        <v>Football</v>
      </c>
      <c r="Z73" s="18" t="str">
        <f t="shared" si="14"/>
        <v>FULL</v>
      </c>
    </row>
    <row r="74" spans="1:26">
      <c r="A74" t="s">
        <v>154</v>
      </c>
      <c r="B74" t="s">
        <v>230</v>
      </c>
      <c r="E74">
        <v>20</v>
      </c>
      <c r="F74" t="e">
        <f t="shared" si="15"/>
        <v>#VALUE!</v>
      </c>
      <c r="G74" t="e">
        <f t="shared" si="16"/>
        <v>#VALUE!</v>
      </c>
      <c r="H74" t="s">
        <v>62</v>
      </c>
      <c r="J74" t="e">
        <f t="shared" si="6"/>
        <v>#VALUE!</v>
      </c>
      <c r="M74" s="11"/>
      <c r="N74" s="15">
        <f t="shared" si="17"/>
        <v>-0.125</v>
      </c>
      <c r="O74" s="11" t="e">
        <f t="shared" si="7"/>
        <v>#VALUE!</v>
      </c>
      <c r="P74" s="14" t="str">
        <f t="shared" si="8"/>
        <v>NFL</v>
      </c>
      <c r="Q74" s="14" t="str">
        <f t="shared" si="9"/>
        <v>Football</v>
      </c>
      <c r="R74" s="14" t="str">
        <f t="shared" si="10"/>
        <v>FULL</v>
      </c>
      <c r="T74" s="18"/>
      <c r="U74" s="19">
        <f t="shared" si="11"/>
        <v>-0.125</v>
      </c>
      <c r="V74" s="19">
        <f t="shared" si="12"/>
        <v>0</v>
      </c>
      <c r="W74" s="16" t="e">
        <f t="shared" si="13"/>
        <v>#VALUE!</v>
      </c>
      <c r="X74" s="18" t="str">
        <f t="shared" si="13"/>
        <v>NFL</v>
      </c>
      <c r="Y74" s="18" t="str">
        <f t="shared" si="13"/>
        <v>Football</v>
      </c>
      <c r="Z74" s="18" t="str">
        <f t="shared" si="14"/>
        <v>FULL</v>
      </c>
    </row>
    <row r="75" spans="1:26">
      <c r="A75" t="s">
        <v>207</v>
      </c>
      <c r="B75" t="s">
        <v>123</v>
      </c>
    </row>
    <row r="76" spans="1:26">
      <c r="A76" t="s">
        <v>208</v>
      </c>
      <c r="B76" t="s">
        <v>231</v>
      </c>
    </row>
    <row r="77" spans="1:26">
      <c r="A77" t="s">
        <v>209</v>
      </c>
      <c r="B77" t="s">
        <v>232</v>
      </c>
    </row>
    <row r="78" spans="1:26">
      <c r="A78" t="s">
        <v>210</v>
      </c>
      <c r="B78" t="s">
        <v>233</v>
      </c>
    </row>
    <row r="79" spans="1:26">
      <c r="A79" t="s">
        <v>177</v>
      </c>
      <c r="B79" t="s">
        <v>234</v>
      </c>
    </row>
    <row r="80" spans="1:26">
      <c r="A80" t="s">
        <v>151</v>
      </c>
      <c r="B80" t="s">
        <v>235</v>
      </c>
    </row>
    <row r="81" spans="1:2">
      <c r="A81" t="s">
        <v>149</v>
      </c>
      <c r="B81" t="s">
        <v>236</v>
      </c>
    </row>
    <row r="82" spans="1:2">
      <c r="A82" t="s">
        <v>168</v>
      </c>
      <c r="B82" t="s">
        <v>237</v>
      </c>
    </row>
    <row r="83" spans="1:2">
      <c r="A83" t="s">
        <v>164</v>
      </c>
      <c r="B83" t="s">
        <v>238</v>
      </c>
    </row>
    <row r="84" spans="1:2">
      <c r="A84" t="s">
        <v>162</v>
      </c>
      <c r="B84" t="s">
        <v>239</v>
      </c>
    </row>
    <row r="85" spans="1:2">
      <c r="A85" t="s">
        <v>211</v>
      </c>
      <c r="B85" t="s">
        <v>240</v>
      </c>
    </row>
    <row r="86" spans="1:2">
      <c r="A86" t="s">
        <v>156</v>
      </c>
      <c r="B86" t="s">
        <v>241</v>
      </c>
    </row>
  </sheetData>
  <mergeCells count="10">
    <mergeCell ref="N52:Q52"/>
    <mergeCell ref="U52:Y52"/>
    <mergeCell ref="Q6:Q7"/>
    <mergeCell ref="R6:R7"/>
    <mergeCell ref="S6:S7"/>
    <mergeCell ref="T6:T7"/>
    <mergeCell ref="Q8:Q9"/>
    <mergeCell ref="R8:R9"/>
    <mergeCell ref="S8:S9"/>
    <mergeCell ref="T8:T9"/>
  </mergeCells>
  <hyperlinks>
    <hyperlink ref="N2" r:id="rId1" xr:uid="{00000000-0004-0000-0200-000000000000}"/>
    <hyperlink ref="Q6" r:id="rId2" display="https://www.cbssports.com/nfl/gametracker/live/NFL_20181222_WAS@TEN/" xr:uid="{2440A155-F660-4605-8B0C-D3C0446B6D1C}"/>
    <hyperlink ref="T6" r:id="rId3" display="https://www.stubhub.com/tennessee-titans-tickets-tennessee-titans-nashville-nissan-stadium-nashville-12-22-2018/event/103577718/" xr:uid="{7DC0BD5D-5592-420C-8435-E40B88A773E3}"/>
    <hyperlink ref="Q8" r:id="rId4" display="https://www.cbssports.com/nfl/gametracker/live/NFL_20181222_BAL@LAC/" xr:uid="{97DCDAD3-AE5D-44D9-9B2F-77F9DF34264E}"/>
    <hyperlink ref="T8" r:id="rId5" display="https://www.stubhub.com/los-angeles-chargers-tickets-los-angeles-chargers-carson-stubhub-center-12-22-2018/event/103577480/" xr:uid="{E4BCA09A-7223-450E-8537-48CB3A4D4BF4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CB7A-B756-4D38-AFC9-38F46C3EA04E}">
  <dimension ref="A1:Z64"/>
  <sheetViews>
    <sheetView topLeftCell="A41" workbookViewId="0">
      <selection activeCell="A33" sqref="A33:B64"/>
    </sheetView>
  </sheetViews>
  <sheetFormatPr defaultRowHeight="15"/>
  <cols>
    <col min="1" max="3" width="9.140625" customWidth="1"/>
    <col min="4" max="4" width="5.5703125" customWidth="1"/>
    <col min="5" max="5" width="4.85546875" customWidth="1"/>
    <col min="6" max="6" width="14.42578125" customWidth="1"/>
    <col min="7" max="8" width="13.28515625" customWidth="1"/>
    <col min="9" max="11" width="9.140625" customWidth="1"/>
    <col min="13" max="13" width="15.85546875" bestFit="1" customWidth="1"/>
    <col min="14" max="14" width="11.42578125" style="13" customWidth="1"/>
    <col min="15" max="15" width="28.5703125" customWidth="1"/>
    <col min="16" max="17" width="10.7109375" style="13" customWidth="1"/>
    <col min="18" max="18" width="14.28515625" customWidth="1"/>
    <col min="20" max="20" width="8.42578125" bestFit="1" customWidth="1"/>
    <col min="21" max="22" width="11.42578125" customWidth="1"/>
    <col min="23" max="23" width="28.5703125" customWidth="1"/>
    <col min="24" max="25" width="10.7109375" customWidth="1"/>
    <col min="26" max="26" width="14.28515625" customWidth="1"/>
    <col min="27" max="27" width="11.42578125" bestFit="1" customWidth="1"/>
    <col min="28" max="28" width="22.140625" bestFit="1" customWidth="1"/>
  </cols>
  <sheetData>
    <row r="1" spans="6:23">
      <c r="N1" s="20" t="s">
        <v>344</v>
      </c>
      <c r="O1" s="13"/>
      <c r="P1"/>
      <c r="Q1" s="27"/>
      <c r="R1" s="13"/>
    </row>
    <row r="2" spans="6:23">
      <c r="N2" s="21" t="s">
        <v>242</v>
      </c>
      <c r="O2" s="13"/>
      <c r="P2"/>
      <c r="R2" s="13"/>
    </row>
    <row r="3" spans="6:23">
      <c r="N3" s="21"/>
      <c r="O3" s="13"/>
      <c r="P3"/>
      <c r="R3" s="13"/>
    </row>
    <row r="4" spans="6:23" ht="17.25" customHeight="1">
      <c r="N4"/>
      <c r="O4" s="29"/>
      <c r="P4" s="25"/>
      <c r="Q4" s="25"/>
      <c r="R4" s="25"/>
      <c r="S4" s="25"/>
      <c r="T4" s="25"/>
      <c r="U4" s="26"/>
      <c r="W4" s="13"/>
    </row>
    <row r="5" spans="6:23">
      <c r="N5"/>
      <c r="O5" s="22"/>
      <c r="P5" s="22"/>
      <c r="Q5" s="22"/>
      <c r="R5" s="22"/>
      <c r="S5" s="22"/>
      <c r="T5" s="22"/>
      <c r="U5" s="22"/>
      <c r="W5" s="13"/>
    </row>
    <row r="6" spans="6:23">
      <c r="F6">
        <f t="shared" ref="F6:F25" si="0">O6</f>
        <v>0</v>
      </c>
      <c r="N6">
        <v>1</v>
      </c>
      <c r="O6" s="28"/>
      <c r="P6" s="24"/>
      <c r="Q6" s="24"/>
      <c r="R6" s="23"/>
      <c r="S6" s="23"/>
      <c r="T6" s="23"/>
      <c r="U6" s="23"/>
      <c r="W6" s="13"/>
    </row>
    <row r="7" spans="6:23">
      <c r="F7">
        <f t="shared" si="0"/>
        <v>0</v>
      </c>
      <c r="N7">
        <v>2</v>
      </c>
      <c r="O7" s="23"/>
      <c r="P7" s="24"/>
      <c r="Q7" s="24"/>
      <c r="R7" s="23"/>
      <c r="S7" s="23"/>
      <c r="T7" s="23"/>
      <c r="U7" s="23"/>
      <c r="W7" s="13"/>
    </row>
    <row r="8" spans="6:23">
      <c r="F8">
        <f t="shared" si="0"/>
        <v>0</v>
      </c>
      <c r="N8">
        <v>3</v>
      </c>
      <c r="O8" s="23"/>
      <c r="P8" s="24"/>
      <c r="Q8" s="24"/>
      <c r="R8" s="23"/>
      <c r="S8" s="23"/>
      <c r="T8" s="23"/>
      <c r="U8" s="23"/>
      <c r="W8" s="13"/>
    </row>
    <row r="9" spans="6:23">
      <c r="F9">
        <f t="shared" si="0"/>
        <v>0</v>
      </c>
      <c r="N9">
        <v>4</v>
      </c>
      <c r="O9" s="23"/>
      <c r="P9" s="24"/>
      <c r="Q9" s="24"/>
      <c r="R9" s="23"/>
      <c r="S9" s="23"/>
      <c r="T9" s="23"/>
      <c r="U9" s="23"/>
      <c r="W9" s="13"/>
    </row>
    <row r="10" spans="6:23">
      <c r="F10">
        <f t="shared" si="0"/>
        <v>0</v>
      </c>
      <c r="N10">
        <v>5</v>
      </c>
      <c r="O10" s="23"/>
      <c r="P10" s="24"/>
      <c r="Q10" s="24"/>
      <c r="R10" s="23"/>
      <c r="S10" s="23"/>
      <c r="T10" s="23"/>
      <c r="U10" s="23"/>
      <c r="W10" s="13"/>
    </row>
    <row r="11" spans="6:23">
      <c r="F11">
        <f t="shared" si="0"/>
        <v>0</v>
      </c>
      <c r="N11">
        <v>6</v>
      </c>
      <c r="O11" s="23"/>
      <c r="P11" s="24"/>
      <c r="Q11" s="24"/>
      <c r="R11" s="23"/>
      <c r="S11" s="23"/>
      <c r="T11" s="23"/>
      <c r="U11" s="23"/>
      <c r="W11" s="13"/>
    </row>
    <row r="12" spans="6:23">
      <c r="F12">
        <f t="shared" si="0"/>
        <v>0</v>
      </c>
      <c r="N12">
        <v>7</v>
      </c>
      <c r="O12" s="23"/>
      <c r="P12" s="24"/>
      <c r="Q12" s="24"/>
      <c r="R12" s="23"/>
      <c r="S12" s="23"/>
      <c r="T12" s="23"/>
      <c r="U12" s="23"/>
      <c r="W12" s="13"/>
    </row>
    <row r="13" spans="6:23">
      <c r="F13">
        <f t="shared" si="0"/>
        <v>0</v>
      </c>
      <c r="N13">
        <v>8</v>
      </c>
      <c r="O13" s="23"/>
      <c r="P13" s="24"/>
      <c r="Q13" s="24"/>
      <c r="R13" s="23"/>
      <c r="S13" s="23"/>
      <c r="T13" s="23"/>
      <c r="U13" s="23"/>
      <c r="W13" s="13"/>
    </row>
    <row r="14" spans="6:23">
      <c r="F14">
        <f t="shared" si="0"/>
        <v>0</v>
      </c>
      <c r="N14">
        <v>9</v>
      </c>
      <c r="O14" s="23"/>
      <c r="P14" s="24"/>
      <c r="Q14" s="24"/>
      <c r="R14" s="23"/>
      <c r="S14" s="23"/>
      <c r="T14" s="23"/>
      <c r="U14" s="23"/>
      <c r="W14" s="13"/>
    </row>
    <row r="15" spans="6:23">
      <c r="F15">
        <f t="shared" si="0"/>
        <v>0</v>
      </c>
      <c r="N15">
        <v>10</v>
      </c>
      <c r="O15" s="23"/>
      <c r="P15" s="24"/>
      <c r="Q15" s="24"/>
      <c r="R15" s="23"/>
      <c r="S15" s="23"/>
      <c r="T15" s="23"/>
      <c r="U15" s="23"/>
      <c r="W15" s="13"/>
    </row>
    <row r="16" spans="6:23">
      <c r="F16">
        <f t="shared" si="0"/>
        <v>0</v>
      </c>
      <c r="N16">
        <v>11</v>
      </c>
      <c r="O16" s="23"/>
      <c r="P16" s="24"/>
      <c r="Q16" s="24"/>
      <c r="R16" s="23"/>
      <c r="S16" s="23"/>
      <c r="T16" s="23"/>
      <c r="U16" s="23"/>
      <c r="W16" s="13"/>
    </row>
    <row r="17" spans="1:26">
      <c r="F17">
        <f t="shared" si="0"/>
        <v>0</v>
      </c>
      <c r="N17">
        <v>12</v>
      </c>
      <c r="O17" s="23"/>
      <c r="P17" s="24"/>
      <c r="Q17" s="24"/>
      <c r="R17" s="23"/>
      <c r="S17" s="23"/>
      <c r="T17" s="23"/>
      <c r="U17" s="23"/>
      <c r="W17" s="13"/>
    </row>
    <row r="18" spans="1:26">
      <c r="F18">
        <f t="shared" si="0"/>
        <v>0</v>
      </c>
      <c r="N18">
        <v>13</v>
      </c>
      <c r="O18" s="23"/>
      <c r="P18" s="24"/>
      <c r="Q18" s="24"/>
      <c r="R18" s="23"/>
      <c r="S18" s="23"/>
      <c r="T18" s="23"/>
      <c r="U18" s="23"/>
      <c r="W18" s="13"/>
    </row>
    <row r="19" spans="1:26">
      <c r="F19">
        <f t="shared" si="0"/>
        <v>0</v>
      </c>
      <c r="N19">
        <v>14</v>
      </c>
      <c r="O19" s="23"/>
      <c r="P19" s="24"/>
      <c r="Q19" s="24"/>
      <c r="R19" s="23"/>
      <c r="S19" s="23"/>
      <c r="T19" s="23"/>
      <c r="U19" s="23"/>
      <c r="W19" s="13"/>
    </row>
    <row r="20" spans="1:26">
      <c r="F20">
        <f t="shared" si="0"/>
        <v>0</v>
      </c>
      <c r="N20">
        <v>15</v>
      </c>
      <c r="O20" s="23"/>
      <c r="P20" s="24"/>
      <c r="Q20" s="24"/>
      <c r="R20" s="23"/>
      <c r="S20" s="23"/>
      <c r="T20" s="23"/>
      <c r="U20" s="23"/>
      <c r="W20" s="13"/>
    </row>
    <row r="21" spans="1:26">
      <c r="F21">
        <f t="shared" si="0"/>
        <v>0</v>
      </c>
      <c r="N21">
        <v>16</v>
      </c>
      <c r="O21" s="23"/>
      <c r="P21" s="24"/>
      <c r="Q21" s="23"/>
      <c r="R21" s="23"/>
      <c r="S21" s="23"/>
      <c r="T21" s="23"/>
      <c r="U21" s="23"/>
      <c r="W21" s="13"/>
    </row>
    <row r="22" spans="1:26">
      <c r="F22">
        <f t="shared" si="0"/>
        <v>0</v>
      </c>
      <c r="N22">
        <v>17</v>
      </c>
      <c r="O22" s="23"/>
      <c r="P22" s="24"/>
      <c r="Q22" s="23"/>
      <c r="R22" s="23"/>
      <c r="S22" s="23"/>
      <c r="T22" s="23"/>
      <c r="U22" s="23"/>
      <c r="W22" s="13"/>
    </row>
    <row r="23" spans="1:26">
      <c r="F23">
        <f t="shared" si="0"/>
        <v>0</v>
      </c>
      <c r="N23">
        <v>18</v>
      </c>
      <c r="O23" s="23"/>
      <c r="P23" s="23"/>
      <c r="Q23" s="23"/>
      <c r="R23" s="23"/>
      <c r="S23" s="23"/>
      <c r="T23" s="23"/>
      <c r="U23" s="23"/>
      <c r="W23" s="13"/>
    </row>
    <row r="24" spans="1:26">
      <c r="F24">
        <f t="shared" si="0"/>
        <v>0</v>
      </c>
      <c r="N24">
        <v>19</v>
      </c>
      <c r="O24" s="23"/>
      <c r="P24" s="23"/>
      <c r="Q24" s="23"/>
      <c r="R24" s="23"/>
      <c r="S24" s="23"/>
      <c r="T24" s="23"/>
      <c r="U24" s="23"/>
      <c r="W24" s="13"/>
    </row>
    <row r="25" spans="1:26">
      <c r="F25">
        <f t="shared" si="0"/>
        <v>0</v>
      </c>
      <c r="N25">
        <v>20</v>
      </c>
      <c r="O25" s="23"/>
      <c r="P25" s="23"/>
      <c r="Q25" s="23"/>
      <c r="R25" s="23"/>
      <c r="S25" s="23"/>
      <c r="T25" s="23"/>
      <c r="U25" s="23"/>
      <c r="W25" s="13"/>
    </row>
    <row r="28" spans="1:26">
      <c r="R28" s="14" t="s">
        <v>193</v>
      </c>
      <c r="Z28" s="18" t="s">
        <v>193</v>
      </c>
    </row>
    <row r="30" spans="1:26">
      <c r="A30" t="s">
        <v>195</v>
      </c>
      <c r="M30" s="12" t="s">
        <v>187</v>
      </c>
      <c r="N30" s="323" t="s">
        <v>188</v>
      </c>
      <c r="O30" s="324"/>
      <c r="P30" s="324"/>
      <c r="Q30" s="325"/>
      <c r="R30" s="12"/>
      <c r="T30" s="44" t="s">
        <v>192</v>
      </c>
      <c r="U30" s="326" t="s">
        <v>181</v>
      </c>
      <c r="V30" s="326"/>
      <c r="W30" s="326"/>
      <c r="X30" s="326"/>
      <c r="Y30" s="326"/>
      <c r="Z30" s="44"/>
    </row>
    <row r="31" spans="1:26">
      <c r="A31" t="s">
        <v>196</v>
      </c>
      <c r="M31" s="12"/>
      <c r="N31" s="12" t="s">
        <v>182</v>
      </c>
      <c r="O31" s="12" t="s">
        <v>183</v>
      </c>
      <c r="P31" s="12" t="s">
        <v>184</v>
      </c>
      <c r="Q31" s="12" t="s">
        <v>185</v>
      </c>
      <c r="R31" s="12" t="s">
        <v>186</v>
      </c>
      <c r="T31" s="44"/>
      <c r="U31" s="44" t="s">
        <v>182</v>
      </c>
      <c r="V31" s="44" t="s">
        <v>191</v>
      </c>
      <c r="W31" s="44" t="s">
        <v>183</v>
      </c>
      <c r="X31" s="44" t="s">
        <v>184</v>
      </c>
      <c r="Y31" s="44" t="s">
        <v>185</v>
      </c>
      <c r="Z31" s="44" t="s">
        <v>186</v>
      </c>
    </row>
    <row r="32" spans="1:26">
      <c r="M32" s="11"/>
      <c r="N32" s="14"/>
      <c r="O32" s="11"/>
      <c r="P32" s="14"/>
      <c r="Q32" s="14"/>
      <c r="R32" s="14"/>
      <c r="T32" s="18"/>
      <c r="U32" s="18"/>
      <c r="V32" s="18"/>
      <c r="W32" s="16"/>
      <c r="X32" s="18"/>
      <c r="Y32" s="18"/>
      <c r="Z32" s="18"/>
    </row>
    <row r="33" spans="1:26">
      <c r="A33" t="s">
        <v>167</v>
      </c>
      <c r="B33" t="s">
        <v>111</v>
      </c>
      <c r="E33">
        <v>1</v>
      </c>
      <c r="F33" t="e">
        <f t="shared" ref="F33:F52" si="1">LOOKUP(MID(O6,1,SEARCH(" at",O6,1)),$A$33:$A$64,$B$33:$B$64)</f>
        <v>#VALUE!</v>
      </c>
      <c r="G33" t="e">
        <f t="shared" ref="G33:G52" si="2">LOOKUP(RIGHT(O6,LEN(O6)-SEARCH(" at",O6,1)-3),$A$33:$A$64,$B$33:$B$64)</f>
        <v>#VALUE!</v>
      </c>
      <c r="H33" t="s">
        <v>62</v>
      </c>
      <c r="J33" t="e">
        <f>CONCATENATE(F33," ", H33, " ",G33)</f>
        <v>#VALUE!</v>
      </c>
      <c r="M33" s="11"/>
      <c r="N33" s="15">
        <f>P6-TIME(3,0,0)</f>
        <v>-0.125</v>
      </c>
      <c r="O33" s="11" t="e">
        <f>J33</f>
        <v>#VALUE!</v>
      </c>
      <c r="P33" s="14" t="str">
        <f>$A$30</f>
        <v>NFL</v>
      </c>
      <c r="Q33" s="14" t="str">
        <f>$A$31</f>
        <v>Football</v>
      </c>
      <c r="R33" s="14" t="str">
        <f>$R$28</f>
        <v>FULL</v>
      </c>
      <c r="T33" s="18"/>
      <c r="U33" s="19">
        <f>N33</f>
        <v>-0.125</v>
      </c>
      <c r="V33" s="19">
        <f>U33+TIME(3,0,0)</f>
        <v>0</v>
      </c>
      <c r="W33" s="16" t="e">
        <f>O33</f>
        <v>#VALUE!</v>
      </c>
      <c r="X33" s="18" t="str">
        <f t="shared" ref="X33:Y48" si="3">P33</f>
        <v>NFL</v>
      </c>
      <c r="Y33" s="18" t="str">
        <f t="shared" si="3"/>
        <v>Football</v>
      </c>
      <c r="Z33" s="18" t="str">
        <f>$Z$28</f>
        <v>FULL</v>
      </c>
    </row>
    <row r="34" spans="1:26">
      <c r="A34" t="s">
        <v>159</v>
      </c>
      <c r="B34" t="s">
        <v>212</v>
      </c>
      <c r="E34">
        <v>2</v>
      </c>
      <c r="F34" t="e">
        <f t="shared" si="1"/>
        <v>#VALUE!</v>
      </c>
      <c r="G34" t="e">
        <f t="shared" si="2"/>
        <v>#VALUE!</v>
      </c>
      <c r="H34" t="s">
        <v>62</v>
      </c>
      <c r="J34" t="e">
        <f t="shared" ref="J34:J52" si="4">CONCATENATE(F34," ", H34, " ",G34)</f>
        <v>#VALUE!</v>
      </c>
      <c r="M34" s="11"/>
      <c r="N34" s="15">
        <f t="shared" ref="N34:N52" si="5">P7-TIME(3,0,0)</f>
        <v>-0.125</v>
      </c>
      <c r="O34" s="11" t="e">
        <f t="shared" ref="O34:O52" si="6">J34</f>
        <v>#VALUE!</v>
      </c>
      <c r="P34" s="14" t="str">
        <f t="shared" ref="P34:P52" si="7">$A$30</f>
        <v>NFL</v>
      </c>
      <c r="Q34" s="14" t="str">
        <f t="shared" ref="Q34:Q52" si="8">$A$31</f>
        <v>Football</v>
      </c>
      <c r="R34" s="14" t="str">
        <f t="shared" ref="R34:R52" si="9">$R$28</f>
        <v>FULL</v>
      </c>
      <c r="T34" s="18"/>
      <c r="U34" s="19">
        <f t="shared" ref="U34:U52" si="10">N34</f>
        <v>-0.125</v>
      </c>
      <c r="V34" s="19">
        <f t="shared" ref="V34:V52" si="11">U34+TIME(3,0,0)</f>
        <v>0</v>
      </c>
      <c r="W34" s="16" t="e">
        <f t="shared" ref="W34:Y52" si="12">O34</f>
        <v>#VALUE!</v>
      </c>
      <c r="X34" s="18" t="str">
        <f t="shared" si="3"/>
        <v>NFL</v>
      </c>
      <c r="Y34" s="18" t="str">
        <f t="shared" si="3"/>
        <v>Football</v>
      </c>
      <c r="Z34" s="18" t="str">
        <f t="shared" ref="Z34:Z52" si="13">$Z$28</f>
        <v>FULL</v>
      </c>
    </row>
    <row r="35" spans="1:26">
      <c r="A35" t="s">
        <v>153</v>
      </c>
      <c r="B35" t="s">
        <v>213</v>
      </c>
      <c r="E35">
        <v>3</v>
      </c>
      <c r="F35" t="e">
        <f t="shared" si="1"/>
        <v>#VALUE!</v>
      </c>
      <c r="G35" t="e">
        <f t="shared" si="2"/>
        <v>#VALUE!</v>
      </c>
      <c r="H35" t="s">
        <v>62</v>
      </c>
      <c r="J35" t="e">
        <f t="shared" si="4"/>
        <v>#VALUE!</v>
      </c>
      <c r="M35" s="11"/>
      <c r="N35" s="15">
        <f t="shared" si="5"/>
        <v>-0.125</v>
      </c>
      <c r="O35" s="11" t="e">
        <f t="shared" si="6"/>
        <v>#VALUE!</v>
      </c>
      <c r="P35" s="14" t="str">
        <f t="shared" si="7"/>
        <v>NFL</v>
      </c>
      <c r="Q35" s="14" t="str">
        <f t="shared" si="8"/>
        <v>Football</v>
      </c>
      <c r="R35" s="14" t="str">
        <f t="shared" si="9"/>
        <v>FULL</v>
      </c>
      <c r="T35" s="18"/>
      <c r="U35" s="19">
        <f t="shared" si="10"/>
        <v>-0.125</v>
      </c>
      <c r="V35" s="19">
        <f t="shared" si="11"/>
        <v>0</v>
      </c>
      <c r="W35" s="16" t="e">
        <f t="shared" si="12"/>
        <v>#VALUE!</v>
      </c>
      <c r="X35" s="18" t="str">
        <f t="shared" si="3"/>
        <v>NFL</v>
      </c>
      <c r="Y35" s="18" t="str">
        <f t="shared" si="3"/>
        <v>Football</v>
      </c>
      <c r="Z35" s="18" t="str">
        <f t="shared" si="13"/>
        <v>FULL</v>
      </c>
    </row>
    <row r="36" spans="1:26">
      <c r="A36" t="s">
        <v>197</v>
      </c>
      <c r="B36" t="s">
        <v>214</v>
      </c>
      <c r="E36">
        <v>4</v>
      </c>
      <c r="F36" t="e">
        <f t="shared" si="1"/>
        <v>#VALUE!</v>
      </c>
      <c r="G36" t="e">
        <f t="shared" si="2"/>
        <v>#VALUE!</v>
      </c>
      <c r="H36" t="s">
        <v>62</v>
      </c>
      <c r="J36" t="e">
        <f t="shared" si="4"/>
        <v>#VALUE!</v>
      </c>
      <c r="M36" s="11"/>
      <c r="N36" s="15">
        <f t="shared" si="5"/>
        <v>-0.125</v>
      </c>
      <c r="O36" s="11" t="e">
        <f t="shared" si="6"/>
        <v>#VALUE!</v>
      </c>
      <c r="P36" s="14" t="str">
        <f t="shared" si="7"/>
        <v>NFL</v>
      </c>
      <c r="Q36" s="14" t="str">
        <f t="shared" si="8"/>
        <v>Football</v>
      </c>
      <c r="R36" s="14" t="str">
        <f t="shared" si="9"/>
        <v>FULL</v>
      </c>
      <c r="T36" s="18"/>
      <c r="U36" s="19">
        <f t="shared" si="10"/>
        <v>-0.125</v>
      </c>
      <c r="V36" s="19">
        <f t="shared" si="11"/>
        <v>0</v>
      </c>
      <c r="W36" s="16" t="e">
        <f t="shared" si="12"/>
        <v>#VALUE!</v>
      </c>
      <c r="X36" s="18" t="str">
        <f t="shared" si="3"/>
        <v>NFL</v>
      </c>
      <c r="Y36" s="18" t="str">
        <f t="shared" si="3"/>
        <v>Football</v>
      </c>
      <c r="Z36" s="18" t="str">
        <f t="shared" si="13"/>
        <v>FULL</v>
      </c>
    </row>
    <row r="37" spans="1:26">
      <c r="A37" t="s">
        <v>198</v>
      </c>
      <c r="B37" t="s">
        <v>215</v>
      </c>
      <c r="E37">
        <v>5</v>
      </c>
      <c r="F37" t="e">
        <f t="shared" si="1"/>
        <v>#VALUE!</v>
      </c>
      <c r="G37" t="e">
        <f t="shared" si="2"/>
        <v>#VALUE!</v>
      </c>
      <c r="H37" t="s">
        <v>62</v>
      </c>
      <c r="J37" t="e">
        <f t="shared" si="4"/>
        <v>#VALUE!</v>
      </c>
      <c r="M37" s="11"/>
      <c r="N37" s="15">
        <f t="shared" si="5"/>
        <v>-0.125</v>
      </c>
      <c r="O37" s="11" t="e">
        <f t="shared" si="6"/>
        <v>#VALUE!</v>
      </c>
      <c r="P37" s="14" t="str">
        <f t="shared" si="7"/>
        <v>NFL</v>
      </c>
      <c r="Q37" s="14" t="str">
        <f t="shared" si="8"/>
        <v>Football</v>
      </c>
      <c r="R37" s="14" t="str">
        <f t="shared" si="9"/>
        <v>FULL</v>
      </c>
      <c r="T37" s="18"/>
      <c r="U37" s="19">
        <f t="shared" si="10"/>
        <v>-0.125</v>
      </c>
      <c r="V37" s="19">
        <f t="shared" si="11"/>
        <v>0</v>
      </c>
      <c r="W37" s="16" t="e">
        <f t="shared" si="12"/>
        <v>#VALUE!</v>
      </c>
      <c r="X37" s="18" t="str">
        <f t="shared" si="3"/>
        <v>NFL</v>
      </c>
      <c r="Y37" s="18" t="str">
        <f t="shared" si="3"/>
        <v>Football</v>
      </c>
      <c r="Z37" s="18" t="str">
        <f t="shared" si="13"/>
        <v>FULL</v>
      </c>
    </row>
    <row r="38" spans="1:26">
      <c r="A38" t="s">
        <v>199</v>
      </c>
      <c r="B38" t="s">
        <v>216</v>
      </c>
      <c r="E38">
        <v>6</v>
      </c>
      <c r="F38" t="e">
        <f t="shared" si="1"/>
        <v>#VALUE!</v>
      </c>
      <c r="G38" t="e">
        <f t="shared" si="2"/>
        <v>#VALUE!</v>
      </c>
      <c r="H38" t="s">
        <v>62</v>
      </c>
      <c r="J38" t="e">
        <f t="shared" si="4"/>
        <v>#VALUE!</v>
      </c>
      <c r="M38" s="11"/>
      <c r="N38" s="15">
        <f t="shared" si="5"/>
        <v>-0.125</v>
      </c>
      <c r="O38" s="11" t="e">
        <f t="shared" si="6"/>
        <v>#VALUE!</v>
      </c>
      <c r="P38" s="14" t="str">
        <f t="shared" si="7"/>
        <v>NFL</v>
      </c>
      <c r="Q38" s="14" t="str">
        <f t="shared" si="8"/>
        <v>Football</v>
      </c>
      <c r="R38" s="14" t="str">
        <f t="shared" si="9"/>
        <v>FULL</v>
      </c>
      <c r="T38" s="18"/>
      <c r="U38" s="19">
        <f t="shared" si="10"/>
        <v>-0.125</v>
      </c>
      <c r="V38" s="19">
        <f t="shared" si="11"/>
        <v>0</v>
      </c>
      <c r="W38" s="16" t="e">
        <f t="shared" si="12"/>
        <v>#VALUE!</v>
      </c>
      <c r="X38" s="18" t="str">
        <f t="shared" si="3"/>
        <v>NFL</v>
      </c>
      <c r="Y38" s="18" t="str">
        <f t="shared" si="3"/>
        <v>Football</v>
      </c>
      <c r="Z38" s="18" t="str">
        <f t="shared" si="13"/>
        <v>FULL</v>
      </c>
    </row>
    <row r="39" spans="1:26">
      <c r="A39" t="s">
        <v>160</v>
      </c>
      <c r="B39" t="s">
        <v>217</v>
      </c>
      <c r="E39">
        <v>7</v>
      </c>
      <c r="F39" t="e">
        <f t="shared" si="1"/>
        <v>#VALUE!</v>
      </c>
      <c r="G39" t="e">
        <f t="shared" si="2"/>
        <v>#VALUE!</v>
      </c>
      <c r="H39" t="s">
        <v>62</v>
      </c>
      <c r="J39" t="e">
        <f t="shared" si="4"/>
        <v>#VALUE!</v>
      </c>
      <c r="M39" s="11"/>
      <c r="N39" s="15">
        <f t="shared" si="5"/>
        <v>-0.125</v>
      </c>
      <c r="O39" s="11" t="e">
        <f t="shared" si="6"/>
        <v>#VALUE!</v>
      </c>
      <c r="P39" s="14" t="str">
        <f t="shared" si="7"/>
        <v>NFL</v>
      </c>
      <c r="Q39" s="14" t="str">
        <f t="shared" si="8"/>
        <v>Football</v>
      </c>
      <c r="R39" s="14" t="str">
        <f t="shared" si="9"/>
        <v>FULL</v>
      </c>
      <c r="T39" s="18"/>
      <c r="U39" s="19">
        <f t="shared" si="10"/>
        <v>-0.125</v>
      </c>
      <c r="V39" s="19">
        <f t="shared" si="11"/>
        <v>0</v>
      </c>
      <c r="W39" s="16" t="e">
        <f t="shared" si="12"/>
        <v>#VALUE!</v>
      </c>
      <c r="X39" s="18" t="str">
        <f t="shared" si="3"/>
        <v>NFL</v>
      </c>
      <c r="Y39" s="18" t="str">
        <f t="shared" si="3"/>
        <v>Football</v>
      </c>
      <c r="Z39" s="18" t="str">
        <f t="shared" si="13"/>
        <v>FULL</v>
      </c>
    </row>
    <row r="40" spans="1:26">
      <c r="A40" t="s">
        <v>174</v>
      </c>
      <c r="B40" t="s">
        <v>218</v>
      </c>
      <c r="E40">
        <v>8</v>
      </c>
      <c r="F40" t="e">
        <f t="shared" si="1"/>
        <v>#VALUE!</v>
      </c>
      <c r="G40" t="e">
        <f t="shared" si="2"/>
        <v>#VALUE!</v>
      </c>
      <c r="H40" t="s">
        <v>62</v>
      </c>
      <c r="J40" t="e">
        <f t="shared" si="4"/>
        <v>#VALUE!</v>
      </c>
      <c r="M40" s="11"/>
      <c r="N40" s="15">
        <f t="shared" si="5"/>
        <v>-0.125</v>
      </c>
      <c r="O40" s="11" t="e">
        <f t="shared" si="6"/>
        <v>#VALUE!</v>
      </c>
      <c r="P40" s="14" t="str">
        <f t="shared" si="7"/>
        <v>NFL</v>
      </c>
      <c r="Q40" s="14" t="str">
        <f t="shared" si="8"/>
        <v>Football</v>
      </c>
      <c r="R40" s="14" t="str">
        <f t="shared" si="9"/>
        <v>FULL</v>
      </c>
      <c r="T40" s="18"/>
      <c r="U40" s="19">
        <f t="shared" si="10"/>
        <v>-0.125</v>
      </c>
      <c r="V40" s="19">
        <f t="shared" si="11"/>
        <v>0</v>
      </c>
      <c r="W40" s="16" t="e">
        <f t="shared" si="12"/>
        <v>#VALUE!</v>
      </c>
      <c r="X40" s="18" t="str">
        <f t="shared" si="3"/>
        <v>NFL</v>
      </c>
      <c r="Y40" s="18" t="str">
        <f t="shared" si="3"/>
        <v>Football</v>
      </c>
      <c r="Z40" s="18" t="str">
        <f t="shared" si="13"/>
        <v>FULL</v>
      </c>
    </row>
    <row r="41" spans="1:26">
      <c r="A41" t="s">
        <v>200</v>
      </c>
      <c r="B41" t="s">
        <v>219</v>
      </c>
      <c r="E41">
        <v>9</v>
      </c>
      <c r="F41" t="e">
        <f t="shared" si="1"/>
        <v>#VALUE!</v>
      </c>
      <c r="G41" t="e">
        <f t="shared" si="2"/>
        <v>#VALUE!</v>
      </c>
      <c r="H41" t="s">
        <v>62</v>
      </c>
      <c r="J41" t="e">
        <f t="shared" si="4"/>
        <v>#VALUE!</v>
      </c>
      <c r="M41" s="11"/>
      <c r="N41" s="15">
        <f t="shared" si="5"/>
        <v>-0.125</v>
      </c>
      <c r="O41" s="11" t="e">
        <f t="shared" si="6"/>
        <v>#VALUE!</v>
      </c>
      <c r="P41" s="14" t="str">
        <f t="shared" si="7"/>
        <v>NFL</v>
      </c>
      <c r="Q41" s="14" t="str">
        <f t="shared" si="8"/>
        <v>Football</v>
      </c>
      <c r="R41" s="14" t="str">
        <f t="shared" si="9"/>
        <v>FULL</v>
      </c>
      <c r="T41" s="18"/>
      <c r="U41" s="19">
        <f t="shared" si="10"/>
        <v>-0.125</v>
      </c>
      <c r="V41" s="19">
        <f t="shared" si="11"/>
        <v>0</v>
      </c>
      <c r="W41" s="16" t="e">
        <f t="shared" si="12"/>
        <v>#VALUE!</v>
      </c>
      <c r="X41" s="18" t="str">
        <f t="shared" si="3"/>
        <v>NFL</v>
      </c>
      <c r="Y41" s="18" t="str">
        <f t="shared" si="3"/>
        <v>Football</v>
      </c>
      <c r="Z41" s="18" t="str">
        <f t="shared" si="13"/>
        <v>FULL</v>
      </c>
    </row>
    <row r="42" spans="1:26">
      <c r="A42" t="s">
        <v>201</v>
      </c>
      <c r="B42" t="s">
        <v>220</v>
      </c>
      <c r="E42">
        <v>10</v>
      </c>
      <c r="F42" t="e">
        <f t="shared" si="1"/>
        <v>#VALUE!</v>
      </c>
      <c r="G42" t="e">
        <f t="shared" si="2"/>
        <v>#VALUE!</v>
      </c>
      <c r="H42" t="s">
        <v>62</v>
      </c>
      <c r="J42" t="e">
        <f t="shared" si="4"/>
        <v>#VALUE!</v>
      </c>
      <c r="M42" s="11"/>
      <c r="N42" s="15">
        <f t="shared" si="5"/>
        <v>-0.125</v>
      </c>
      <c r="O42" s="11" t="e">
        <f t="shared" si="6"/>
        <v>#VALUE!</v>
      </c>
      <c r="P42" s="14" t="str">
        <f t="shared" si="7"/>
        <v>NFL</v>
      </c>
      <c r="Q42" s="14" t="str">
        <f t="shared" si="8"/>
        <v>Football</v>
      </c>
      <c r="R42" s="14" t="str">
        <f t="shared" si="9"/>
        <v>FULL</v>
      </c>
      <c r="T42" s="18"/>
      <c r="U42" s="19">
        <f t="shared" si="10"/>
        <v>-0.125</v>
      </c>
      <c r="V42" s="19">
        <f t="shared" si="11"/>
        <v>0</v>
      </c>
      <c r="W42" s="16" t="e">
        <f t="shared" si="12"/>
        <v>#VALUE!</v>
      </c>
      <c r="X42" s="18" t="str">
        <f t="shared" si="3"/>
        <v>NFL</v>
      </c>
      <c r="Y42" s="18" t="str">
        <f t="shared" si="3"/>
        <v>Football</v>
      </c>
      <c r="Z42" s="18" t="str">
        <f t="shared" si="13"/>
        <v>FULL</v>
      </c>
    </row>
    <row r="43" spans="1:26">
      <c r="A43" t="s">
        <v>155</v>
      </c>
      <c r="B43" t="s">
        <v>221</v>
      </c>
      <c r="E43">
        <v>11</v>
      </c>
      <c r="F43" t="e">
        <f t="shared" si="1"/>
        <v>#VALUE!</v>
      </c>
      <c r="G43" t="e">
        <f t="shared" si="2"/>
        <v>#VALUE!</v>
      </c>
      <c r="H43" t="s">
        <v>62</v>
      </c>
      <c r="J43" t="e">
        <f t="shared" si="4"/>
        <v>#VALUE!</v>
      </c>
      <c r="M43" s="11"/>
      <c r="N43" s="15">
        <f t="shared" si="5"/>
        <v>-0.125</v>
      </c>
      <c r="O43" s="11" t="e">
        <f t="shared" si="6"/>
        <v>#VALUE!</v>
      </c>
      <c r="P43" s="14" t="str">
        <f t="shared" si="7"/>
        <v>NFL</v>
      </c>
      <c r="Q43" s="14" t="str">
        <f t="shared" si="8"/>
        <v>Football</v>
      </c>
      <c r="R43" s="14" t="str">
        <f t="shared" si="9"/>
        <v>FULL</v>
      </c>
      <c r="T43" s="18"/>
      <c r="U43" s="19">
        <f t="shared" si="10"/>
        <v>-0.125</v>
      </c>
      <c r="V43" s="19">
        <f t="shared" si="11"/>
        <v>0</v>
      </c>
      <c r="W43" s="16" t="e">
        <f t="shared" si="12"/>
        <v>#VALUE!</v>
      </c>
      <c r="X43" s="18" t="str">
        <f t="shared" si="3"/>
        <v>NFL</v>
      </c>
      <c r="Y43" s="18" t="str">
        <f t="shared" si="3"/>
        <v>Football</v>
      </c>
      <c r="Z43" s="18" t="str">
        <f t="shared" si="13"/>
        <v>FULL</v>
      </c>
    </row>
    <row r="44" spans="1:26">
      <c r="A44" t="s">
        <v>202</v>
      </c>
      <c r="B44" t="s">
        <v>222</v>
      </c>
      <c r="E44">
        <v>12</v>
      </c>
      <c r="F44" t="e">
        <f t="shared" si="1"/>
        <v>#VALUE!</v>
      </c>
      <c r="G44" t="e">
        <f t="shared" si="2"/>
        <v>#VALUE!</v>
      </c>
      <c r="H44" t="s">
        <v>62</v>
      </c>
      <c r="J44" t="e">
        <f t="shared" si="4"/>
        <v>#VALUE!</v>
      </c>
      <c r="M44" s="11"/>
      <c r="N44" s="15">
        <f t="shared" si="5"/>
        <v>-0.125</v>
      </c>
      <c r="O44" s="11" t="e">
        <f t="shared" si="6"/>
        <v>#VALUE!</v>
      </c>
      <c r="P44" s="14" t="str">
        <f t="shared" si="7"/>
        <v>NFL</v>
      </c>
      <c r="Q44" s="14" t="str">
        <f t="shared" si="8"/>
        <v>Football</v>
      </c>
      <c r="R44" s="14" t="str">
        <f t="shared" si="9"/>
        <v>FULL</v>
      </c>
      <c r="T44" s="18"/>
      <c r="U44" s="19">
        <f t="shared" si="10"/>
        <v>-0.125</v>
      </c>
      <c r="V44" s="19">
        <f t="shared" si="11"/>
        <v>0</v>
      </c>
      <c r="W44" s="16" t="e">
        <f t="shared" si="12"/>
        <v>#VALUE!</v>
      </c>
      <c r="X44" s="18" t="str">
        <f t="shared" si="3"/>
        <v>NFL</v>
      </c>
      <c r="Y44" s="18" t="str">
        <f t="shared" si="3"/>
        <v>Football</v>
      </c>
      <c r="Z44" s="18" t="str">
        <f t="shared" si="13"/>
        <v>FULL</v>
      </c>
    </row>
    <row r="45" spans="1:26">
      <c r="A45" t="s">
        <v>165</v>
      </c>
      <c r="B45" t="s">
        <v>223</v>
      </c>
      <c r="E45">
        <v>13</v>
      </c>
      <c r="F45" t="e">
        <f t="shared" si="1"/>
        <v>#VALUE!</v>
      </c>
      <c r="G45" t="e">
        <f t="shared" si="2"/>
        <v>#VALUE!</v>
      </c>
      <c r="H45" t="s">
        <v>62</v>
      </c>
      <c r="J45" t="e">
        <f t="shared" si="4"/>
        <v>#VALUE!</v>
      </c>
      <c r="M45" s="11"/>
      <c r="N45" s="15">
        <f t="shared" si="5"/>
        <v>-0.125</v>
      </c>
      <c r="O45" s="11" t="e">
        <f t="shared" si="6"/>
        <v>#VALUE!</v>
      </c>
      <c r="P45" s="14" t="str">
        <f t="shared" si="7"/>
        <v>NFL</v>
      </c>
      <c r="Q45" s="14" t="str">
        <f t="shared" si="8"/>
        <v>Football</v>
      </c>
      <c r="R45" s="14" t="str">
        <f t="shared" si="9"/>
        <v>FULL</v>
      </c>
      <c r="T45" s="18"/>
      <c r="U45" s="19">
        <f t="shared" si="10"/>
        <v>-0.125</v>
      </c>
      <c r="V45" s="19">
        <f t="shared" si="11"/>
        <v>0</v>
      </c>
      <c r="W45" s="16" t="e">
        <f t="shared" si="12"/>
        <v>#VALUE!</v>
      </c>
      <c r="X45" s="18" t="str">
        <f t="shared" si="3"/>
        <v>NFL</v>
      </c>
      <c r="Y45" s="18" t="str">
        <f t="shared" si="3"/>
        <v>Football</v>
      </c>
      <c r="Z45" s="18" t="str">
        <f t="shared" si="13"/>
        <v>FULL</v>
      </c>
    </row>
    <row r="46" spans="1:26">
      <c r="A46" t="s">
        <v>203</v>
      </c>
      <c r="B46" t="s">
        <v>224</v>
      </c>
      <c r="E46">
        <v>14</v>
      </c>
      <c r="F46" t="e">
        <f t="shared" si="1"/>
        <v>#VALUE!</v>
      </c>
      <c r="G46" t="e">
        <f t="shared" si="2"/>
        <v>#VALUE!</v>
      </c>
      <c r="H46" t="s">
        <v>62</v>
      </c>
      <c r="J46" t="e">
        <f t="shared" si="4"/>
        <v>#VALUE!</v>
      </c>
      <c r="M46" s="11"/>
      <c r="N46" s="15">
        <f t="shared" si="5"/>
        <v>-0.125</v>
      </c>
      <c r="O46" s="11" t="e">
        <f t="shared" si="6"/>
        <v>#VALUE!</v>
      </c>
      <c r="P46" s="14" t="str">
        <f t="shared" si="7"/>
        <v>NFL</v>
      </c>
      <c r="Q46" s="14" t="str">
        <f t="shared" si="8"/>
        <v>Football</v>
      </c>
      <c r="R46" s="14" t="str">
        <f t="shared" si="9"/>
        <v>FULL</v>
      </c>
      <c r="T46" s="18"/>
      <c r="U46" s="19">
        <f t="shared" si="10"/>
        <v>-0.125</v>
      </c>
      <c r="V46" s="19">
        <f t="shared" si="11"/>
        <v>0</v>
      </c>
      <c r="W46" s="16" t="e">
        <f t="shared" si="12"/>
        <v>#VALUE!</v>
      </c>
      <c r="X46" s="18" t="str">
        <f t="shared" si="3"/>
        <v>NFL</v>
      </c>
      <c r="Y46" s="18" t="str">
        <f t="shared" si="3"/>
        <v>Football</v>
      </c>
      <c r="Z46" s="18" t="str">
        <f t="shared" si="13"/>
        <v>FULL</v>
      </c>
    </row>
    <row r="47" spans="1:26">
      <c r="A47" t="s">
        <v>204</v>
      </c>
      <c r="B47" t="s">
        <v>225</v>
      </c>
      <c r="E47">
        <v>15</v>
      </c>
      <c r="F47" t="e">
        <f t="shared" si="1"/>
        <v>#VALUE!</v>
      </c>
      <c r="G47" t="e">
        <f t="shared" si="2"/>
        <v>#VALUE!</v>
      </c>
      <c r="H47" t="s">
        <v>62</v>
      </c>
      <c r="J47" t="e">
        <f t="shared" si="4"/>
        <v>#VALUE!</v>
      </c>
      <c r="M47" s="11"/>
      <c r="N47" s="15">
        <f t="shared" si="5"/>
        <v>-0.125</v>
      </c>
      <c r="O47" s="11" t="e">
        <f t="shared" si="6"/>
        <v>#VALUE!</v>
      </c>
      <c r="P47" s="14" t="str">
        <f t="shared" si="7"/>
        <v>NFL</v>
      </c>
      <c r="Q47" s="14" t="str">
        <f t="shared" si="8"/>
        <v>Football</v>
      </c>
      <c r="R47" s="14" t="str">
        <f t="shared" si="9"/>
        <v>FULL</v>
      </c>
      <c r="T47" s="18"/>
      <c r="U47" s="19">
        <f t="shared" si="10"/>
        <v>-0.125</v>
      </c>
      <c r="V47" s="19">
        <f t="shared" si="11"/>
        <v>0</v>
      </c>
      <c r="W47" s="16" t="e">
        <f t="shared" si="12"/>
        <v>#VALUE!</v>
      </c>
      <c r="X47" s="18" t="str">
        <f t="shared" si="3"/>
        <v>NFL</v>
      </c>
      <c r="Y47" s="18" t="str">
        <f t="shared" si="3"/>
        <v>Football</v>
      </c>
      <c r="Z47" s="18" t="str">
        <f t="shared" si="13"/>
        <v>FULL</v>
      </c>
    </row>
    <row r="48" spans="1:26">
      <c r="A48" t="s">
        <v>148</v>
      </c>
      <c r="B48" t="s">
        <v>226</v>
      </c>
      <c r="E48">
        <v>16</v>
      </c>
      <c r="F48" t="e">
        <f t="shared" si="1"/>
        <v>#VALUE!</v>
      </c>
      <c r="G48" t="e">
        <f t="shared" si="2"/>
        <v>#VALUE!</v>
      </c>
      <c r="H48" t="s">
        <v>62</v>
      </c>
      <c r="J48" t="e">
        <f t="shared" si="4"/>
        <v>#VALUE!</v>
      </c>
      <c r="M48" s="11"/>
      <c r="N48" s="15">
        <f t="shared" si="5"/>
        <v>-0.125</v>
      </c>
      <c r="O48" s="11" t="e">
        <f t="shared" si="6"/>
        <v>#VALUE!</v>
      </c>
      <c r="P48" s="14" t="str">
        <f t="shared" si="7"/>
        <v>NFL</v>
      </c>
      <c r="Q48" s="14" t="str">
        <f t="shared" si="8"/>
        <v>Football</v>
      </c>
      <c r="R48" s="14" t="str">
        <f t="shared" si="9"/>
        <v>FULL</v>
      </c>
      <c r="T48" s="18"/>
      <c r="U48" s="19">
        <f t="shared" si="10"/>
        <v>-0.125</v>
      </c>
      <c r="V48" s="19">
        <f t="shared" si="11"/>
        <v>0</v>
      </c>
      <c r="W48" s="16" t="e">
        <f t="shared" si="12"/>
        <v>#VALUE!</v>
      </c>
      <c r="X48" s="18" t="str">
        <f t="shared" si="3"/>
        <v>NFL</v>
      </c>
      <c r="Y48" s="18" t="str">
        <f t="shared" si="3"/>
        <v>Football</v>
      </c>
      <c r="Z48" s="18" t="str">
        <f t="shared" si="13"/>
        <v>FULL</v>
      </c>
    </row>
    <row r="49" spans="1:26">
      <c r="A49" t="s">
        <v>205</v>
      </c>
      <c r="B49" t="s">
        <v>227</v>
      </c>
      <c r="E49">
        <v>17</v>
      </c>
      <c r="F49" t="e">
        <f t="shared" si="1"/>
        <v>#VALUE!</v>
      </c>
      <c r="G49" t="e">
        <f t="shared" si="2"/>
        <v>#VALUE!</v>
      </c>
      <c r="H49" t="s">
        <v>62</v>
      </c>
      <c r="J49" t="e">
        <f t="shared" si="4"/>
        <v>#VALUE!</v>
      </c>
      <c r="M49" s="11"/>
      <c r="N49" s="15">
        <f t="shared" si="5"/>
        <v>-0.125</v>
      </c>
      <c r="O49" s="11" t="e">
        <f t="shared" si="6"/>
        <v>#VALUE!</v>
      </c>
      <c r="P49" s="14" t="str">
        <f t="shared" si="7"/>
        <v>NFL</v>
      </c>
      <c r="Q49" s="14" t="str">
        <f t="shared" si="8"/>
        <v>Football</v>
      </c>
      <c r="R49" s="14" t="str">
        <f t="shared" si="9"/>
        <v>FULL</v>
      </c>
      <c r="T49" s="18"/>
      <c r="U49" s="19">
        <f t="shared" si="10"/>
        <v>-0.125</v>
      </c>
      <c r="V49" s="19">
        <f t="shared" si="11"/>
        <v>0</v>
      </c>
      <c r="W49" s="16" t="e">
        <f t="shared" si="12"/>
        <v>#VALUE!</v>
      </c>
      <c r="X49" s="18" t="str">
        <f t="shared" si="12"/>
        <v>NFL</v>
      </c>
      <c r="Y49" s="18" t="str">
        <f t="shared" si="12"/>
        <v>Football</v>
      </c>
      <c r="Z49" s="18" t="str">
        <f t="shared" si="13"/>
        <v>FULL</v>
      </c>
    </row>
    <row r="50" spans="1:26">
      <c r="A50" t="s">
        <v>206</v>
      </c>
      <c r="B50" t="s">
        <v>228</v>
      </c>
      <c r="E50">
        <v>18</v>
      </c>
      <c r="F50" t="e">
        <f t="shared" si="1"/>
        <v>#VALUE!</v>
      </c>
      <c r="G50" t="e">
        <f t="shared" si="2"/>
        <v>#VALUE!</v>
      </c>
      <c r="H50" t="s">
        <v>62</v>
      </c>
      <c r="J50" t="e">
        <f t="shared" si="4"/>
        <v>#VALUE!</v>
      </c>
      <c r="M50" s="11"/>
      <c r="N50" s="15">
        <f t="shared" si="5"/>
        <v>-0.125</v>
      </c>
      <c r="O50" s="11" t="e">
        <f t="shared" si="6"/>
        <v>#VALUE!</v>
      </c>
      <c r="P50" s="14" t="str">
        <f t="shared" si="7"/>
        <v>NFL</v>
      </c>
      <c r="Q50" s="14" t="str">
        <f t="shared" si="8"/>
        <v>Football</v>
      </c>
      <c r="R50" s="14" t="str">
        <f t="shared" si="9"/>
        <v>FULL</v>
      </c>
      <c r="T50" s="18"/>
      <c r="U50" s="19">
        <f t="shared" si="10"/>
        <v>-0.125</v>
      </c>
      <c r="V50" s="19">
        <f t="shared" si="11"/>
        <v>0</v>
      </c>
      <c r="W50" s="16" t="e">
        <f t="shared" si="12"/>
        <v>#VALUE!</v>
      </c>
      <c r="X50" s="18" t="str">
        <f t="shared" si="12"/>
        <v>NFL</v>
      </c>
      <c r="Y50" s="18" t="str">
        <f t="shared" si="12"/>
        <v>Football</v>
      </c>
      <c r="Z50" s="18" t="str">
        <f t="shared" si="13"/>
        <v>FULL</v>
      </c>
    </row>
    <row r="51" spans="1:26">
      <c r="A51" t="s">
        <v>157</v>
      </c>
      <c r="B51" t="s">
        <v>229</v>
      </c>
      <c r="E51">
        <v>19</v>
      </c>
      <c r="F51" t="e">
        <f t="shared" si="1"/>
        <v>#VALUE!</v>
      </c>
      <c r="G51" t="e">
        <f t="shared" si="2"/>
        <v>#VALUE!</v>
      </c>
      <c r="H51" t="s">
        <v>62</v>
      </c>
      <c r="J51" t="e">
        <f t="shared" si="4"/>
        <v>#VALUE!</v>
      </c>
      <c r="M51" s="11"/>
      <c r="N51" s="15">
        <f t="shared" si="5"/>
        <v>-0.125</v>
      </c>
      <c r="O51" s="11" t="e">
        <f t="shared" si="6"/>
        <v>#VALUE!</v>
      </c>
      <c r="P51" s="14" t="str">
        <f t="shared" si="7"/>
        <v>NFL</v>
      </c>
      <c r="Q51" s="14" t="str">
        <f t="shared" si="8"/>
        <v>Football</v>
      </c>
      <c r="R51" s="14" t="str">
        <f t="shared" si="9"/>
        <v>FULL</v>
      </c>
      <c r="T51" s="18"/>
      <c r="U51" s="19">
        <f t="shared" si="10"/>
        <v>-0.125</v>
      </c>
      <c r="V51" s="19">
        <f t="shared" si="11"/>
        <v>0</v>
      </c>
      <c r="W51" s="16" t="e">
        <f t="shared" si="12"/>
        <v>#VALUE!</v>
      </c>
      <c r="X51" s="18" t="str">
        <f t="shared" si="12"/>
        <v>NFL</v>
      </c>
      <c r="Y51" s="18" t="str">
        <f t="shared" si="12"/>
        <v>Football</v>
      </c>
      <c r="Z51" s="18" t="str">
        <f t="shared" si="13"/>
        <v>FULL</v>
      </c>
    </row>
    <row r="52" spans="1:26">
      <c r="A52" t="s">
        <v>154</v>
      </c>
      <c r="B52" t="s">
        <v>230</v>
      </c>
      <c r="E52">
        <v>20</v>
      </c>
      <c r="F52" t="e">
        <f t="shared" si="1"/>
        <v>#VALUE!</v>
      </c>
      <c r="G52" t="e">
        <f t="shared" si="2"/>
        <v>#VALUE!</v>
      </c>
      <c r="H52" t="s">
        <v>62</v>
      </c>
      <c r="J52" t="e">
        <f t="shared" si="4"/>
        <v>#VALUE!</v>
      </c>
      <c r="M52" s="11"/>
      <c r="N52" s="15">
        <f t="shared" si="5"/>
        <v>-0.125</v>
      </c>
      <c r="O52" s="11" t="e">
        <f t="shared" si="6"/>
        <v>#VALUE!</v>
      </c>
      <c r="P52" s="14" t="str">
        <f t="shared" si="7"/>
        <v>NFL</v>
      </c>
      <c r="Q52" s="14" t="str">
        <f t="shared" si="8"/>
        <v>Football</v>
      </c>
      <c r="R52" s="14" t="str">
        <f t="shared" si="9"/>
        <v>FULL</v>
      </c>
      <c r="T52" s="18"/>
      <c r="U52" s="19">
        <f t="shared" si="10"/>
        <v>-0.125</v>
      </c>
      <c r="V52" s="19">
        <f t="shared" si="11"/>
        <v>0</v>
      </c>
      <c r="W52" s="16" t="e">
        <f t="shared" si="12"/>
        <v>#VALUE!</v>
      </c>
      <c r="X52" s="18" t="str">
        <f t="shared" si="12"/>
        <v>NFL</v>
      </c>
      <c r="Y52" s="18" t="str">
        <f t="shared" si="12"/>
        <v>Football</v>
      </c>
      <c r="Z52" s="18" t="str">
        <f t="shared" si="13"/>
        <v>FULL</v>
      </c>
    </row>
    <row r="53" spans="1:26">
      <c r="A53" t="s">
        <v>207</v>
      </c>
      <c r="B53" t="s">
        <v>123</v>
      </c>
    </row>
    <row r="54" spans="1:26">
      <c r="A54" t="s">
        <v>208</v>
      </c>
      <c r="B54" t="s">
        <v>231</v>
      </c>
    </row>
    <row r="55" spans="1:26">
      <c r="A55" t="s">
        <v>209</v>
      </c>
      <c r="B55" t="s">
        <v>232</v>
      </c>
    </row>
    <row r="56" spans="1:26">
      <c r="A56" t="s">
        <v>210</v>
      </c>
      <c r="B56" t="s">
        <v>233</v>
      </c>
    </row>
    <row r="57" spans="1:26">
      <c r="A57" t="s">
        <v>177</v>
      </c>
      <c r="B57" t="s">
        <v>234</v>
      </c>
    </row>
    <row r="58" spans="1:26">
      <c r="A58" t="s">
        <v>151</v>
      </c>
      <c r="B58" t="s">
        <v>235</v>
      </c>
    </row>
    <row r="59" spans="1:26">
      <c r="A59" t="s">
        <v>149</v>
      </c>
      <c r="B59" t="s">
        <v>236</v>
      </c>
    </row>
    <row r="60" spans="1:26">
      <c r="A60" t="s">
        <v>168</v>
      </c>
      <c r="B60" t="s">
        <v>237</v>
      </c>
    </row>
    <row r="61" spans="1:26">
      <c r="A61" t="s">
        <v>164</v>
      </c>
      <c r="B61" t="s">
        <v>238</v>
      </c>
    </row>
    <row r="62" spans="1:26">
      <c r="A62" t="s">
        <v>162</v>
      </c>
      <c r="B62" t="s">
        <v>239</v>
      </c>
    </row>
    <row r="63" spans="1:26">
      <c r="A63" t="s">
        <v>211</v>
      </c>
      <c r="B63" t="s">
        <v>240</v>
      </c>
    </row>
    <row r="64" spans="1:26">
      <c r="A64" t="s">
        <v>156</v>
      </c>
      <c r="B64" t="s">
        <v>241</v>
      </c>
    </row>
  </sheetData>
  <mergeCells count="2">
    <mergeCell ref="N30:Q30"/>
    <mergeCell ref="U30:Y30"/>
  </mergeCells>
  <hyperlinks>
    <hyperlink ref="N2" r:id="rId1" xr:uid="{38E5CA6D-C989-4503-AB3B-E4F752B06803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C863-0F33-473D-80C4-3CAD599D0CAD}">
  <dimension ref="A1:AL84"/>
  <sheetViews>
    <sheetView topLeftCell="P49" zoomScaleNormal="100" workbookViewId="0">
      <selection activeCell="AF56" sqref="AF56"/>
    </sheetView>
  </sheetViews>
  <sheetFormatPr defaultRowHeight="15"/>
  <cols>
    <col min="1" max="1" width="13.140625" hidden="1" customWidth="1"/>
    <col min="2" max="2" width="14.5703125" hidden="1" customWidth="1"/>
    <col min="3" max="3" width="9.140625" hidden="1" customWidth="1"/>
    <col min="4" max="4" width="5.5703125" hidden="1" customWidth="1"/>
    <col min="5" max="5" width="3" hidden="1" customWidth="1"/>
    <col min="6" max="6" width="14.5703125" hidden="1" customWidth="1"/>
    <col min="7" max="7" width="11.5703125" hidden="1" customWidth="1"/>
    <col min="8" max="8" width="2" hidden="1" customWidth="1"/>
    <col min="9" max="9" width="9.140625" hidden="1" customWidth="1"/>
    <col min="10" max="10" width="24.5703125" hidden="1" customWidth="1"/>
    <col min="11" max="14" width="9.28515625" hidden="1" customWidth="1"/>
    <col min="15" max="15" width="2" hidden="1" customWidth="1"/>
    <col min="17" max="17" width="12.5703125" customWidth="1"/>
    <col min="18" max="18" width="11.5703125" style="13" bestFit="1" customWidth="1"/>
    <col min="19" max="19" width="24.5703125" bestFit="1" customWidth="1"/>
    <col min="20" max="20" width="8.85546875" style="13" bestFit="1" customWidth="1"/>
    <col min="21" max="21" width="7.42578125" style="13" bestFit="1" customWidth="1"/>
    <col min="22" max="22" width="9.28515625" bestFit="1" customWidth="1"/>
    <col min="24" max="24" width="5.140625" bestFit="1" customWidth="1"/>
    <col min="25" max="25" width="11.42578125" customWidth="1"/>
    <col min="26" max="26" width="10.28515625" bestFit="1" customWidth="1"/>
    <col min="27" max="27" width="24.5703125" bestFit="1" customWidth="1"/>
    <col min="28" max="28" width="7.7109375" bestFit="1" customWidth="1"/>
    <col min="29" max="29" width="7.42578125" bestFit="1" customWidth="1"/>
    <col min="30" max="30" width="9.28515625" bestFit="1" customWidth="1"/>
    <col min="31" max="31" width="11.42578125" bestFit="1" customWidth="1"/>
    <col min="32" max="32" width="14.28515625" customWidth="1"/>
    <col min="35" max="35" width="18.7109375" bestFit="1" customWidth="1"/>
  </cols>
  <sheetData>
    <row r="1" spans="17:26">
      <c r="Q1" s="20" t="s">
        <v>345</v>
      </c>
      <c r="T1" s="27"/>
    </row>
    <row r="2" spans="17:26">
      <c r="Q2" s="21" t="s">
        <v>390</v>
      </c>
    </row>
    <row r="3" spans="17:26">
      <c r="Q3" s="21"/>
    </row>
    <row r="4" spans="17:26" ht="17.25" customHeight="1">
      <c r="R4" s="29"/>
      <c r="S4" s="25"/>
      <c r="T4" s="25"/>
      <c r="U4" s="25"/>
      <c r="V4" s="25"/>
      <c r="W4" s="25"/>
      <c r="X4" s="26"/>
      <c r="Z4" s="13"/>
    </row>
    <row r="5" spans="17:26">
      <c r="R5" s="22"/>
      <c r="S5" s="22"/>
      <c r="T5" s="22"/>
      <c r="U5" s="22"/>
      <c r="V5" s="22"/>
      <c r="W5" s="22"/>
      <c r="X5" s="22"/>
      <c r="Z5" s="13"/>
    </row>
    <row r="6" spans="17:26" ht="55.5" customHeight="1">
      <c r="R6" s="319"/>
      <c r="S6" s="320"/>
      <c r="T6" s="350">
        <v>0.84375</v>
      </c>
      <c r="U6" s="352" t="s">
        <v>1233</v>
      </c>
      <c r="V6" s="352" t="s">
        <v>1580</v>
      </c>
      <c r="W6" s="353" t="s">
        <v>1581</v>
      </c>
      <c r="X6" s="23"/>
      <c r="Z6" s="13"/>
    </row>
    <row r="7" spans="17:26" ht="15.75" thickBot="1">
      <c r="R7" s="282" t="s">
        <v>206</v>
      </c>
      <c r="S7" s="284" t="s">
        <v>168</v>
      </c>
      <c r="T7" s="351"/>
      <c r="U7" s="347"/>
      <c r="V7" s="347"/>
      <c r="W7" s="349"/>
      <c r="X7" s="23"/>
      <c r="Z7" s="13"/>
    </row>
    <row r="8" spans="17:26" ht="30.75" customHeight="1">
      <c r="R8" s="66"/>
      <c r="S8" s="68"/>
      <c r="T8" s="162"/>
      <c r="U8" s="163"/>
      <c r="V8" s="165"/>
      <c r="W8" s="161"/>
      <c r="X8" s="23"/>
      <c r="Z8" s="13"/>
    </row>
    <row r="9" spans="17:26" ht="15.75" thickBot="1">
      <c r="R9" s="67"/>
      <c r="S9" s="69"/>
      <c r="T9" s="158"/>
      <c r="U9" s="164"/>
      <c r="V9" s="159"/>
      <c r="W9" s="160"/>
      <c r="X9" s="23"/>
      <c r="Z9" s="13"/>
    </row>
    <row r="10" spans="17:26" ht="44.25" customHeight="1">
      <c r="R10" s="319"/>
      <c r="S10" s="320"/>
      <c r="T10" s="354">
        <v>0.84722222222222221</v>
      </c>
      <c r="U10" s="346" t="s">
        <v>1433</v>
      </c>
      <c r="V10" s="346" t="s">
        <v>1582</v>
      </c>
      <c r="W10" s="348" t="s">
        <v>1583</v>
      </c>
      <c r="X10" s="23"/>
      <c r="Z10" s="13"/>
    </row>
    <row r="11" spans="17:26" ht="15.75" thickBot="1">
      <c r="R11" s="282" t="s">
        <v>209</v>
      </c>
      <c r="S11" s="284" t="s">
        <v>159</v>
      </c>
      <c r="T11" s="351"/>
      <c r="U11" s="347"/>
      <c r="V11" s="347"/>
      <c r="W11" s="349"/>
      <c r="X11" s="23"/>
      <c r="Z11" s="13"/>
    </row>
    <row r="12" spans="17:26" ht="29.25" customHeight="1">
      <c r="R12" s="66"/>
      <c r="S12" s="68"/>
      <c r="T12" s="231"/>
      <c r="U12" s="232"/>
      <c r="V12" s="234"/>
      <c r="W12" s="230"/>
      <c r="X12" s="23"/>
      <c r="Z12" s="13"/>
    </row>
    <row r="13" spans="17:26" ht="15.75" thickBot="1">
      <c r="R13" s="67"/>
      <c r="S13" s="69"/>
      <c r="T13" s="227"/>
      <c r="U13" s="233"/>
      <c r="V13" s="228"/>
      <c r="W13" s="229"/>
      <c r="X13" s="23"/>
      <c r="Z13" s="13"/>
    </row>
    <row r="14" spans="17:26" ht="30.75" customHeight="1">
      <c r="R14" s="321"/>
      <c r="S14" s="322"/>
      <c r="T14" s="340">
        <v>0.54166666666666663</v>
      </c>
      <c r="U14" s="356" t="s">
        <v>1433</v>
      </c>
      <c r="V14" s="356" t="s">
        <v>1584</v>
      </c>
      <c r="W14" s="345" t="s">
        <v>1585</v>
      </c>
      <c r="X14" s="23"/>
      <c r="Z14" s="13"/>
    </row>
    <row r="15" spans="17:26" ht="15.75" thickBot="1">
      <c r="R15" s="289" t="s">
        <v>155</v>
      </c>
      <c r="S15" s="292" t="s">
        <v>174</v>
      </c>
      <c r="T15" s="355"/>
      <c r="U15" s="357"/>
      <c r="V15" s="357"/>
      <c r="W15" s="358"/>
      <c r="X15" s="23"/>
      <c r="Z15" s="13"/>
    </row>
    <row r="16" spans="17:26" ht="44.25" customHeight="1">
      <c r="R16" s="321"/>
      <c r="S16" s="322"/>
      <c r="T16" s="359">
        <v>0.54166666666666663</v>
      </c>
      <c r="U16" s="360"/>
      <c r="V16" s="362" t="s">
        <v>1586</v>
      </c>
      <c r="W16" s="363" t="s">
        <v>1587</v>
      </c>
      <c r="X16" s="23"/>
      <c r="Z16" s="13"/>
    </row>
    <row r="17" spans="18:26" ht="15.75" thickBot="1">
      <c r="R17" s="289" t="s">
        <v>153</v>
      </c>
      <c r="S17" s="292" t="s">
        <v>199</v>
      </c>
      <c r="T17" s="355"/>
      <c r="U17" s="361"/>
      <c r="V17" s="357"/>
      <c r="W17" s="358"/>
      <c r="X17" s="23"/>
      <c r="Z17" s="13"/>
    </row>
    <row r="18" spans="18:26" ht="44.25" customHeight="1">
      <c r="R18" s="321"/>
      <c r="S18" s="322"/>
      <c r="T18" s="359">
        <v>0.54166666666666663</v>
      </c>
      <c r="U18" s="362" t="s">
        <v>1433</v>
      </c>
      <c r="V18" s="362" t="s">
        <v>1588</v>
      </c>
      <c r="W18" s="363" t="s">
        <v>1589</v>
      </c>
      <c r="X18" s="23"/>
      <c r="Z18" s="13"/>
    </row>
    <row r="19" spans="18:26" ht="15.75" thickBot="1">
      <c r="R19" s="289" t="s">
        <v>202</v>
      </c>
      <c r="S19" s="292" t="s">
        <v>154</v>
      </c>
      <c r="T19" s="355"/>
      <c r="U19" s="357"/>
      <c r="V19" s="357"/>
      <c r="W19" s="358"/>
      <c r="X19" s="23"/>
      <c r="Z19" s="13"/>
    </row>
    <row r="20" spans="18:26" ht="29.25" customHeight="1">
      <c r="R20" s="321"/>
      <c r="S20" s="322"/>
      <c r="T20" s="359">
        <v>0.54166666666666663</v>
      </c>
      <c r="U20" s="360"/>
      <c r="V20" s="362" t="s">
        <v>473</v>
      </c>
      <c r="W20" s="363" t="s">
        <v>1590</v>
      </c>
      <c r="X20" s="23"/>
      <c r="Z20" s="13"/>
    </row>
    <row r="21" spans="18:26" ht="15.75" thickBot="1">
      <c r="R21" s="289" t="s">
        <v>165</v>
      </c>
      <c r="S21" s="292" t="s">
        <v>211</v>
      </c>
      <c r="T21" s="355"/>
      <c r="U21" s="361"/>
      <c r="V21" s="357"/>
      <c r="W21" s="358"/>
      <c r="X21" s="23"/>
      <c r="Z21" s="13"/>
    </row>
    <row r="22" spans="18:26" ht="30.75" customHeight="1">
      <c r="R22" s="321"/>
      <c r="S22" s="322"/>
      <c r="T22" s="359">
        <v>0.54166666666666663</v>
      </c>
      <c r="U22" s="360"/>
      <c r="V22" s="362" t="s">
        <v>1591</v>
      </c>
      <c r="W22" s="363" t="s">
        <v>1592</v>
      </c>
      <c r="X22" s="23"/>
      <c r="Z22" s="13"/>
    </row>
    <row r="23" spans="18:26" ht="15.75" thickBot="1">
      <c r="R23" s="289" t="s">
        <v>203</v>
      </c>
      <c r="S23" s="292" t="s">
        <v>197</v>
      </c>
      <c r="T23" s="355"/>
      <c r="U23" s="361"/>
      <c r="V23" s="357"/>
      <c r="W23" s="358"/>
      <c r="X23" s="23"/>
      <c r="Z23" s="13"/>
    </row>
    <row r="24" spans="18:26" ht="44.25" customHeight="1">
      <c r="R24" s="321"/>
      <c r="S24" s="322"/>
      <c r="T24" s="359">
        <v>0.54166666666666663</v>
      </c>
      <c r="U24" s="360"/>
      <c r="V24" s="362" t="s">
        <v>1530</v>
      </c>
      <c r="W24" s="363" t="s">
        <v>1593</v>
      </c>
      <c r="X24" s="23"/>
      <c r="Z24" s="13"/>
    </row>
    <row r="25" spans="18:26" ht="15.75" thickBot="1">
      <c r="R25" s="289" t="s">
        <v>157</v>
      </c>
      <c r="S25" s="292" t="s">
        <v>208</v>
      </c>
      <c r="T25" s="355"/>
      <c r="U25" s="361"/>
      <c r="V25" s="357"/>
      <c r="W25" s="358"/>
      <c r="X25" s="23"/>
      <c r="Z25" s="13"/>
    </row>
    <row r="26" spans="18:26" ht="29.25" customHeight="1">
      <c r="R26" s="321"/>
      <c r="S26" s="322"/>
      <c r="T26" s="359">
        <v>0.54166666666666663</v>
      </c>
      <c r="U26" s="362" t="s">
        <v>1433</v>
      </c>
      <c r="V26" s="362" t="s">
        <v>1594</v>
      </c>
      <c r="W26" s="363" t="s">
        <v>1595</v>
      </c>
      <c r="X26" s="23"/>
      <c r="Z26" s="13"/>
    </row>
    <row r="27" spans="18:26" ht="15.75" thickBot="1">
      <c r="R27" s="289" t="s">
        <v>210</v>
      </c>
      <c r="S27" s="292" t="s">
        <v>151</v>
      </c>
      <c r="T27" s="355"/>
      <c r="U27" s="357"/>
      <c r="V27" s="357"/>
      <c r="W27" s="358"/>
      <c r="X27" s="23"/>
      <c r="Z27" s="13"/>
    </row>
    <row r="28" spans="18:26" ht="44.25" customHeight="1">
      <c r="R28" s="321"/>
      <c r="S28" s="322"/>
      <c r="T28" s="359">
        <v>0.54166666666666663</v>
      </c>
      <c r="U28" s="362" t="s">
        <v>1433</v>
      </c>
      <c r="V28" s="362" t="s">
        <v>1596</v>
      </c>
      <c r="W28" s="363" t="s">
        <v>1597</v>
      </c>
      <c r="X28" s="23"/>
      <c r="Z28" s="13"/>
    </row>
    <row r="29" spans="18:26" ht="15.75" thickBot="1">
      <c r="R29" s="289" t="s">
        <v>168</v>
      </c>
      <c r="S29" s="292" t="s">
        <v>204</v>
      </c>
      <c r="T29" s="355"/>
      <c r="U29" s="357"/>
      <c r="V29" s="357"/>
      <c r="W29" s="358"/>
      <c r="X29" s="23"/>
      <c r="Z29" s="13"/>
    </row>
    <row r="30" spans="18:26" ht="44.25" customHeight="1">
      <c r="R30" s="321"/>
      <c r="S30" s="322"/>
      <c r="T30" s="359">
        <v>0.54166666666666663</v>
      </c>
      <c r="U30" s="362" t="s">
        <v>1433</v>
      </c>
      <c r="V30" s="362" t="s">
        <v>1598</v>
      </c>
      <c r="W30" s="363" t="s">
        <v>1583</v>
      </c>
      <c r="X30" s="23"/>
      <c r="Z30" s="13"/>
    </row>
    <row r="31" spans="18:26" ht="15.75" thickBot="1">
      <c r="R31" s="289" t="s">
        <v>156</v>
      </c>
      <c r="S31" s="292" t="s">
        <v>198</v>
      </c>
      <c r="T31" s="355"/>
      <c r="U31" s="357"/>
      <c r="V31" s="357"/>
      <c r="W31" s="358"/>
      <c r="X31" s="23"/>
      <c r="Z31" s="13"/>
    </row>
    <row r="32" spans="18:26" ht="44.25" customHeight="1">
      <c r="R32" s="321"/>
      <c r="S32" s="322"/>
      <c r="T32" s="359">
        <v>0.67013888888888884</v>
      </c>
      <c r="U32" s="360"/>
      <c r="V32" s="362" t="s">
        <v>1553</v>
      </c>
      <c r="W32" s="363" t="s">
        <v>1599</v>
      </c>
      <c r="X32" s="23"/>
      <c r="Z32" s="13"/>
    </row>
    <row r="33" spans="17:38" ht="15.75" thickBot="1">
      <c r="R33" s="289" t="s">
        <v>160</v>
      </c>
      <c r="S33" s="292" t="s">
        <v>1189</v>
      </c>
      <c r="T33" s="355"/>
      <c r="U33" s="361"/>
      <c r="V33" s="357"/>
      <c r="W33" s="358"/>
      <c r="X33" s="23"/>
      <c r="Z33" s="13"/>
    </row>
    <row r="34" spans="17:38" ht="55.5" customHeight="1">
      <c r="R34" s="321"/>
      <c r="S34" s="322"/>
      <c r="T34" s="359">
        <v>0.68402777777777779</v>
      </c>
      <c r="U34" s="362" t="s">
        <v>1433</v>
      </c>
      <c r="V34" s="362" t="s">
        <v>1600</v>
      </c>
      <c r="W34" s="363" t="s">
        <v>1592</v>
      </c>
      <c r="X34" s="23"/>
      <c r="Z34" s="13"/>
    </row>
    <row r="35" spans="17:38" ht="15.75" thickBot="1">
      <c r="R35" s="289" t="s">
        <v>167</v>
      </c>
      <c r="S35" s="292" t="s">
        <v>164</v>
      </c>
      <c r="T35" s="355"/>
      <c r="U35" s="357"/>
      <c r="V35" s="357"/>
      <c r="W35" s="358"/>
      <c r="X35" s="23"/>
      <c r="Z35" s="13"/>
    </row>
    <row r="36" spans="17:38" ht="55.5" customHeight="1">
      <c r="R36" s="321"/>
      <c r="S36" s="322"/>
      <c r="T36" s="359">
        <v>0.68402777777777779</v>
      </c>
      <c r="U36" s="362" t="s">
        <v>1433</v>
      </c>
      <c r="V36" s="362" t="s">
        <v>1601</v>
      </c>
      <c r="W36" s="363" t="s">
        <v>1602</v>
      </c>
      <c r="X36" s="23"/>
      <c r="Z36" s="13"/>
    </row>
    <row r="37" spans="17:38" ht="15.75" thickBot="1">
      <c r="R37" s="289" t="s">
        <v>200</v>
      </c>
      <c r="S37" s="292" t="s">
        <v>148</v>
      </c>
      <c r="T37" s="355"/>
      <c r="U37" s="357"/>
      <c r="V37" s="357"/>
      <c r="W37" s="358"/>
      <c r="X37" s="23"/>
      <c r="Z37" s="13"/>
    </row>
    <row r="38" spans="17:38" ht="44.25" customHeight="1">
      <c r="R38" s="319"/>
      <c r="S38" s="320"/>
      <c r="T38" s="364">
        <v>0.84722222222222221</v>
      </c>
      <c r="U38" s="365" t="s">
        <v>1532</v>
      </c>
      <c r="V38" s="365" t="s">
        <v>1531</v>
      </c>
      <c r="W38" s="366" t="s">
        <v>1603</v>
      </c>
      <c r="X38" s="23"/>
      <c r="Z38" s="13"/>
    </row>
    <row r="39" spans="17:38" ht="15.75" thickBot="1">
      <c r="R39" s="282" t="s">
        <v>149</v>
      </c>
      <c r="S39" s="284" t="s">
        <v>205</v>
      </c>
      <c r="T39" s="351"/>
      <c r="U39" s="347"/>
      <c r="V39" s="347"/>
      <c r="W39" s="367"/>
      <c r="X39" s="23"/>
      <c r="Z39" s="13"/>
    </row>
    <row r="40" spans="17:38">
      <c r="R40" s="46"/>
      <c r="S40" s="49"/>
      <c r="T40" s="272"/>
      <c r="U40" s="273"/>
      <c r="V40" s="274"/>
      <c r="W40" s="23"/>
      <c r="X40" s="23"/>
      <c r="Z40" s="13"/>
    </row>
    <row r="41" spans="17:38" ht="15.75" thickBot="1">
      <c r="R41" s="48"/>
      <c r="S41" s="51"/>
      <c r="T41" s="269"/>
      <c r="U41" s="270"/>
      <c r="V41" s="271"/>
      <c r="W41" s="23"/>
      <c r="X41" s="23"/>
      <c r="Z41" s="13"/>
    </row>
    <row r="42" spans="17:38" ht="29.25" customHeight="1">
      <c r="Q42">
        <v>19</v>
      </c>
      <c r="R42" s="46"/>
      <c r="S42" s="49"/>
      <c r="T42" s="340"/>
      <c r="U42" s="341"/>
      <c r="V42" s="341"/>
      <c r="W42" s="331"/>
      <c r="X42" s="23"/>
      <c r="Z42" s="13"/>
    </row>
    <row r="43" spans="17:38" ht="15.75" thickBot="1">
      <c r="Q43">
        <v>20</v>
      </c>
      <c r="R43" s="47"/>
      <c r="S43" s="50"/>
      <c r="T43" s="328"/>
      <c r="U43" s="330"/>
      <c r="V43" s="330"/>
      <c r="W43" s="344"/>
      <c r="X43" s="23"/>
      <c r="Z43" s="13"/>
    </row>
    <row r="44" spans="17:38">
      <c r="Q44">
        <v>19</v>
      </c>
      <c r="R44" s="46"/>
      <c r="S44" s="49"/>
      <c r="T44" s="340"/>
      <c r="U44" s="341"/>
      <c r="V44" s="345"/>
      <c r="W44" s="23"/>
      <c r="X44" s="23"/>
      <c r="Z44" s="13"/>
    </row>
    <row r="45" spans="17:38">
      <c r="Q45">
        <v>20</v>
      </c>
      <c r="R45" s="47"/>
      <c r="S45" s="50"/>
      <c r="T45" s="342"/>
      <c r="U45" s="343"/>
      <c r="V45" s="344"/>
      <c r="W45" s="23"/>
      <c r="X45" s="23"/>
      <c r="Z45" s="13"/>
    </row>
    <row r="48" spans="17:38">
      <c r="V48" s="14" t="s">
        <v>1488</v>
      </c>
      <c r="AD48" s="18" t="s">
        <v>1334</v>
      </c>
      <c r="AL48" s="65" t="s">
        <v>1334</v>
      </c>
    </row>
    <row r="50" spans="1:38">
      <c r="A50" t="s">
        <v>195</v>
      </c>
      <c r="Q50" s="12" t="s">
        <v>187</v>
      </c>
      <c r="R50" s="323" t="s">
        <v>188</v>
      </c>
      <c r="S50" s="324"/>
      <c r="T50" s="324"/>
      <c r="U50" s="325"/>
      <c r="V50" s="12"/>
      <c r="X50" s="45" t="s">
        <v>192</v>
      </c>
      <c r="Y50" s="326" t="s">
        <v>181</v>
      </c>
      <c r="Z50" s="326"/>
      <c r="AA50" s="326"/>
      <c r="AB50" s="326"/>
      <c r="AC50" s="326"/>
      <c r="AD50" s="45"/>
      <c r="AF50" s="65" t="s">
        <v>192</v>
      </c>
      <c r="AG50" s="339" t="s">
        <v>478</v>
      </c>
      <c r="AH50" s="339"/>
      <c r="AI50" s="339"/>
      <c r="AJ50" s="339"/>
      <c r="AK50" s="339"/>
      <c r="AL50" s="65"/>
    </row>
    <row r="51" spans="1:38">
      <c r="A51" t="s">
        <v>196</v>
      </c>
      <c r="Q51" s="12"/>
      <c r="R51" s="12" t="s">
        <v>182</v>
      </c>
      <c r="S51" s="12" t="s">
        <v>183</v>
      </c>
      <c r="T51" s="12" t="s">
        <v>184</v>
      </c>
      <c r="U51" s="12" t="s">
        <v>185</v>
      </c>
      <c r="V51" s="12" t="s">
        <v>186</v>
      </c>
      <c r="X51" s="45"/>
      <c r="Y51" s="45" t="s">
        <v>182</v>
      </c>
      <c r="Z51" s="45" t="s">
        <v>191</v>
      </c>
      <c r="AA51" s="45" t="s">
        <v>183</v>
      </c>
      <c r="AB51" s="45" t="s">
        <v>184</v>
      </c>
      <c r="AC51" s="45" t="s">
        <v>185</v>
      </c>
      <c r="AD51" s="45" t="s">
        <v>186</v>
      </c>
      <c r="AF51" s="65"/>
      <c r="AG51" s="65" t="s">
        <v>182</v>
      </c>
      <c r="AH51" s="65" t="s">
        <v>477</v>
      </c>
      <c r="AI51" s="65" t="s">
        <v>183</v>
      </c>
      <c r="AJ51" s="65" t="s">
        <v>184</v>
      </c>
      <c r="AK51" s="65" t="s">
        <v>185</v>
      </c>
      <c r="AL51" s="65" t="s">
        <v>186</v>
      </c>
    </row>
    <row r="52" spans="1:38">
      <c r="Q52" s="11"/>
      <c r="R52" s="14"/>
      <c r="S52" s="11"/>
      <c r="T52" s="14"/>
      <c r="U52" s="14"/>
      <c r="V52" s="14"/>
      <c r="X52" s="38"/>
      <c r="Y52" s="38"/>
      <c r="Z52" s="38"/>
      <c r="AA52" s="39"/>
      <c r="AB52" s="38"/>
      <c r="AC52" s="38"/>
      <c r="AD52" s="38"/>
      <c r="AF52" s="58"/>
      <c r="AG52" s="58"/>
      <c r="AH52" s="58"/>
      <c r="AI52" s="59"/>
      <c r="AJ52" s="58"/>
      <c r="AK52" s="58"/>
      <c r="AL52" s="58"/>
    </row>
    <row r="53" spans="1:38" ht="15" customHeight="1">
      <c r="A53" t="s">
        <v>167</v>
      </c>
      <c r="B53" t="s">
        <v>111</v>
      </c>
      <c r="C53">
        <v>23</v>
      </c>
      <c r="E53">
        <v>1</v>
      </c>
      <c r="F53" t="str">
        <f>LOOKUP(R7,$A$53:$A$84,$B$53:$B$84)</f>
        <v>Rams</v>
      </c>
      <c r="G53" t="str">
        <f>LOOKUP(S7,$A$53:$A$84,$B$53:$B$84)</f>
        <v>49ers</v>
      </c>
      <c r="H53" t="s">
        <v>62</v>
      </c>
      <c r="J53" t="str">
        <f>CONCATENATE(F53," ", H53, " ",G53)</f>
        <v>Rams v 49ers</v>
      </c>
      <c r="L53" t="str">
        <f t="shared" ref="L53:L72" si="0">CONCATENATE(M53, " ", O53, " ", N53)</f>
        <v>14 v 25</v>
      </c>
      <c r="M53">
        <f>IF(ISERROR(INDEX($C:$C,MATCH(R7,$A:$A,0)))*1=1,"",INDEX($C:$C,MATCH(R7,$A:$A,0)))</f>
        <v>14</v>
      </c>
      <c r="N53">
        <f>IF(ISERROR(INDEX($C:$C,MATCH(S7,$A:$A,0)))*1=1,"",INDEX($C:$C,MATCH(S7,$A:$A,0)))</f>
        <v>25</v>
      </c>
      <c r="O53" t="s">
        <v>62</v>
      </c>
      <c r="Q53" s="11"/>
      <c r="R53" s="15">
        <f>T6-TIME(3,0,0)</f>
        <v>0.71875</v>
      </c>
      <c r="S53" s="11" t="str">
        <f>J53</f>
        <v>Rams v 49ers</v>
      </c>
      <c r="T53" s="14" t="str">
        <f>$A$50</f>
        <v>NFL</v>
      </c>
      <c r="U53" s="14" t="str">
        <f>L53</f>
        <v>14 v 25</v>
      </c>
      <c r="V53" s="14" t="str">
        <f>$V$48</f>
        <v>Inc HT/QTRs</v>
      </c>
      <c r="X53" s="43"/>
      <c r="Y53" s="41">
        <f>R53</f>
        <v>0.71875</v>
      </c>
      <c r="Z53" s="41">
        <f>Y53+TIME(3,0,0)</f>
        <v>0.84375</v>
      </c>
      <c r="AA53" s="42" t="str">
        <f>S53</f>
        <v>Rams v 49ers</v>
      </c>
      <c r="AB53" s="43" t="str">
        <f t="shared" ref="AB53:AC68" si="1">T53</f>
        <v>NFL</v>
      </c>
      <c r="AC53" s="43" t="str">
        <f t="shared" si="1"/>
        <v>14 v 25</v>
      </c>
      <c r="AD53" s="43" t="str">
        <f>$AD$48</f>
        <v>Inc 1H</v>
      </c>
      <c r="AF53" s="60"/>
      <c r="AG53" s="61">
        <f>R53</f>
        <v>0.71875</v>
      </c>
      <c r="AH53" s="61">
        <f>AG53+TIME(2,0,0)</f>
        <v>0.80208333333333337</v>
      </c>
      <c r="AI53" s="62" t="str">
        <f>AA53</f>
        <v>Rams v 49ers</v>
      </c>
      <c r="AJ53" s="60" t="str">
        <f t="shared" ref="AJ53:AK72" si="2">AB53</f>
        <v>NFL</v>
      </c>
      <c r="AK53" s="60" t="str">
        <f t="shared" si="2"/>
        <v>14 v 25</v>
      </c>
      <c r="AL53" s="60" t="str">
        <f>$AL$48</f>
        <v>Inc 1H</v>
      </c>
    </row>
    <row r="54" spans="1:38">
      <c r="A54" t="s">
        <v>159</v>
      </c>
      <c r="B54" t="s">
        <v>212</v>
      </c>
      <c r="C54">
        <v>1</v>
      </c>
      <c r="E54">
        <v>2</v>
      </c>
      <c r="F54" t="e">
        <f>LOOKUP(R9,$A$53:$A$84,$B$53:$B$84)</f>
        <v>#N/A</v>
      </c>
      <c r="G54" t="e">
        <f>LOOKUP(S9,$A$53:$A$84,$B$53:$B$84)</f>
        <v>#N/A</v>
      </c>
      <c r="H54" t="s">
        <v>62</v>
      </c>
      <c r="J54" t="e">
        <f t="shared" ref="J54:J72" si="3">CONCATENATE(F54," ", H54, " ",G54)</f>
        <v>#N/A</v>
      </c>
      <c r="L54" t="str">
        <f t="shared" si="0"/>
        <v xml:space="preserve"> v </v>
      </c>
      <c r="M54" t="str">
        <f>IF(ISERROR(INDEX($C:$C,MATCH(R9,$A:$A,0)))*1=1,"",INDEX($C:$C,MATCH(R9,$A:$A,0)))</f>
        <v/>
      </c>
      <c r="N54" t="str">
        <f>IF(ISERROR(INDEX($C:$C,MATCH(S9,$A:$A,0)))*1=1,"",INDEX($C:$C,MATCH(S9,$A:$A,0)))</f>
        <v/>
      </c>
      <c r="O54" t="s">
        <v>62</v>
      </c>
      <c r="Q54" s="11"/>
      <c r="R54" s="15">
        <f>T8-TIME(3,0,0)</f>
        <v>-0.125</v>
      </c>
      <c r="S54" s="11" t="e">
        <f t="shared" ref="S54:S72" si="4">J54</f>
        <v>#N/A</v>
      </c>
      <c r="T54" s="14" t="str">
        <f t="shared" ref="T54:T72" si="5">$A$50</f>
        <v>NFL</v>
      </c>
      <c r="U54" s="14" t="str">
        <f t="shared" ref="U54:U72" si="6">L54</f>
        <v xml:space="preserve"> v </v>
      </c>
      <c r="V54" s="14" t="str">
        <f t="shared" ref="V54:V72" si="7">$V$48</f>
        <v>Inc HT/QTRs</v>
      </c>
      <c r="X54" s="43"/>
      <c r="Y54" s="41">
        <f t="shared" ref="Y54:Y72" si="8">R54</f>
        <v>-0.125</v>
      </c>
      <c r="Z54" s="41">
        <f t="shared" ref="Z54:Z72" si="9">Y54+TIME(3,0,0)</f>
        <v>0</v>
      </c>
      <c r="AA54" s="42" t="e">
        <f t="shared" ref="AA54:AC72" si="10">S54</f>
        <v>#N/A</v>
      </c>
      <c r="AB54" s="43" t="str">
        <f t="shared" si="1"/>
        <v>NFL</v>
      </c>
      <c r="AC54" s="43" t="str">
        <f t="shared" si="1"/>
        <v xml:space="preserve"> v </v>
      </c>
      <c r="AD54" s="43" t="str">
        <f t="shared" ref="AD54:AD72" si="11">$AD$48</f>
        <v>Inc 1H</v>
      </c>
      <c r="AF54" s="60"/>
      <c r="AG54" s="61">
        <f t="shared" ref="AG54:AG72" si="12">R54</f>
        <v>-0.125</v>
      </c>
      <c r="AH54" s="61">
        <f t="shared" ref="AH54:AH71" si="13">AG54+TIME(2,0,0)</f>
        <v>-4.1666666666666671E-2</v>
      </c>
      <c r="AI54" s="62" t="e">
        <f t="shared" ref="AI54:AI72" si="14">AA54</f>
        <v>#N/A</v>
      </c>
      <c r="AJ54" s="60" t="str">
        <f t="shared" si="2"/>
        <v>NFL</v>
      </c>
      <c r="AK54" s="60" t="str">
        <f t="shared" si="2"/>
        <v xml:space="preserve"> v </v>
      </c>
      <c r="AL54" s="60" t="str">
        <f t="shared" ref="AL54:AL72" si="15">$AL$48</f>
        <v>Inc 1H</v>
      </c>
    </row>
    <row r="55" spans="1:38">
      <c r="A55" t="s">
        <v>153</v>
      </c>
      <c r="B55" t="s">
        <v>213</v>
      </c>
      <c r="C55">
        <v>5</v>
      </c>
      <c r="E55">
        <v>3</v>
      </c>
      <c r="F55" t="str">
        <f>LOOKUP(R11,$A$53:$A$84,$B$53:$B$84)</f>
        <v>Patriots</v>
      </c>
      <c r="G55" t="str">
        <f>LOOKUP(S11,$A$53:$A$84,$B$53:$B$84)</f>
        <v>Falcons</v>
      </c>
      <c r="H55" t="s">
        <v>62</v>
      </c>
      <c r="J55" t="str">
        <f t="shared" si="3"/>
        <v>Patriots v Falcons</v>
      </c>
      <c r="L55" t="str">
        <f t="shared" si="0"/>
        <v>17 v 1</v>
      </c>
      <c r="M55">
        <f>IF(ISERROR(INDEX($C:$C,MATCH(R11,$A:$A,0)))*1=1,"",INDEX($C:$C,MATCH(R11,$A:$A,0)))</f>
        <v>17</v>
      </c>
      <c r="N55">
        <f>IF(ISERROR(INDEX($C:$C,MATCH(S11,$A:$A,0)))*1=1,"",INDEX($C:$C,MATCH(S11,$A:$A,0)))</f>
        <v>1</v>
      </c>
      <c r="O55" t="s">
        <v>62</v>
      </c>
      <c r="Q55" s="11"/>
      <c r="R55" s="15">
        <f>T10-TIME(3,0,0)</f>
        <v>0.72222222222222221</v>
      </c>
      <c r="S55" s="11" t="str">
        <f t="shared" si="4"/>
        <v>Patriots v Falcons</v>
      </c>
      <c r="T55" s="14" t="str">
        <f t="shared" si="5"/>
        <v>NFL</v>
      </c>
      <c r="U55" s="14" t="str">
        <f t="shared" si="6"/>
        <v>17 v 1</v>
      </c>
      <c r="V55" s="14" t="str">
        <f t="shared" si="7"/>
        <v>Inc HT/QTRs</v>
      </c>
      <c r="X55" s="43"/>
      <c r="Y55" s="41">
        <f t="shared" si="8"/>
        <v>0.72222222222222221</v>
      </c>
      <c r="Z55" s="41">
        <f t="shared" si="9"/>
        <v>0.84722222222222221</v>
      </c>
      <c r="AA55" s="42" t="str">
        <f t="shared" si="10"/>
        <v>Patriots v Falcons</v>
      </c>
      <c r="AB55" s="43" t="str">
        <f t="shared" si="1"/>
        <v>NFL</v>
      </c>
      <c r="AC55" s="43" t="str">
        <f t="shared" si="1"/>
        <v>17 v 1</v>
      </c>
      <c r="AD55" s="43" t="str">
        <f t="shared" si="11"/>
        <v>Inc 1H</v>
      </c>
      <c r="AF55" s="60"/>
      <c r="AG55" s="61">
        <f t="shared" si="12"/>
        <v>0.72222222222222221</v>
      </c>
      <c r="AH55" s="61">
        <f t="shared" si="13"/>
        <v>0.80555555555555558</v>
      </c>
      <c r="AI55" s="62" t="str">
        <f t="shared" si="14"/>
        <v>Patriots v Falcons</v>
      </c>
      <c r="AJ55" s="60" t="str">
        <f t="shared" si="2"/>
        <v>NFL</v>
      </c>
      <c r="AK55" s="60" t="str">
        <f t="shared" si="2"/>
        <v>17 v 1</v>
      </c>
      <c r="AL55" s="60" t="str">
        <f t="shared" si="15"/>
        <v>Inc 1H</v>
      </c>
    </row>
    <row r="56" spans="1:38">
      <c r="A56" t="s">
        <v>197</v>
      </c>
      <c r="B56" t="s">
        <v>214</v>
      </c>
      <c r="C56">
        <v>2</v>
      </c>
      <c r="E56">
        <v>4</v>
      </c>
      <c r="F56" t="e">
        <f>LOOKUP(R13,$A$53:$A$84,$B$53:$B$84)</f>
        <v>#N/A</v>
      </c>
      <c r="G56" t="e">
        <f>LOOKUP(S13,$A$53:$A$84,$B$53:$B$84)</f>
        <v>#N/A</v>
      </c>
      <c r="H56" t="s">
        <v>62</v>
      </c>
      <c r="J56" t="e">
        <f t="shared" si="3"/>
        <v>#N/A</v>
      </c>
      <c r="L56" t="str">
        <f t="shared" si="0"/>
        <v xml:space="preserve"> v </v>
      </c>
      <c r="M56" t="str">
        <f>IF(ISERROR(INDEX($C:$C,MATCH(R13,$A:$A,0)))*1=1,"",INDEX($C:$C,MATCH(R13,$A:$A,0)))</f>
        <v/>
      </c>
      <c r="N56" t="str">
        <f>IF(ISERROR(INDEX($C:$C,MATCH(S13,$A:$A,0)))*1=1,"",INDEX($C:$C,MATCH(S13,$A:$A,0)))</f>
        <v/>
      </c>
      <c r="O56" t="s">
        <v>62</v>
      </c>
      <c r="Q56" s="11"/>
      <c r="R56" s="15">
        <f>T12-TIME(3,0,0)</f>
        <v>-0.125</v>
      </c>
      <c r="S56" s="11" t="e">
        <f t="shared" si="4"/>
        <v>#N/A</v>
      </c>
      <c r="T56" s="14" t="str">
        <f t="shared" si="5"/>
        <v>NFL</v>
      </c>
      <c r="U56" s="14" t="str">
        <f t="shared" si="6"/>
        <v xml:space="preserve"> v </v>
      </c>
      <c r="V56" s="14" t="str">
        <f t="shared" si="7"/>
        <v>Inc HT/QTRs</v>
      </c>
      <c r="X56" s="43"/>
      <c r="Y56" s="41">
        <f t="shared" si="8"/>
        <v>-0.125</v>
      </c>
      <c r="Z56" s="41">
        <f t="shared" si="9"/>
        <v>0</v>
      </c>
      <c r="AA56" s="42" t="e">
        <f t="shared" si="10"/>
        <v>#N/A</v>
      </c>
      <c r="AB56" s="43" t="str">
        <f t="shared" si="1"/>
        <v>NFL</v>
      </c>
      <c r="AC56" s="43" t="str">
        <f t="shared" si="1"/>
        <v xml:space="preserve"> v </v>
      </c>
      <c r="AD56" s="43" t="str">
        <f t="shared" si="11"/>
        <v>Inc 1H</v>
      </c>
      <c r="AF56" s="60"/>
      <c r="AG56" s="61">
        <f t="shared" si="12"/>
        <v>-0.125</v>
      </c>
      <c r="AH56" s="61">
        <f t="shared" si="13"/>
        <v>-4.1666666666666671E-2</v>
      </c>
      <c r="AI56" s="62" t="e">
        <f t="shared" si="14"/>
        <v>#N/A</v>
      </c>
      <c r="AJ56" s="60" t="str">
        <f t="shared" si="2"/>
        <v>NFL</v>
      </c>
      <c r="AK56" s="60" t="str">
        <f t="shared" si="2"/>
        <v xml:space="preserve"> v </v>
      </c>
      <c r="AL56" s="60" t="str">
        <f t="shared" si="15"/>
        <v>Inc 1H</v>
      </c>
    </row>
    <row r="57" spans="1:38">
      <c r="A57" t="s">
        <v>198</v>
      </c>
      <c r="B57" t="s">
        <v>215</v>
      </c>
      <c r="C57">
        <v>31</v>
      </c>
      <c r="E57">
        <v>5</v>
      </c>
      <c r="F57" t="str">
        <f>LOOKUP(R15,$A$53:$A$84,$B$53:$B$84)</f>
        <v>Lions</v>
      </c>
      <c r="G57" t="str">
        <f>LOOKUP(S15,$A$53:$A$84,$B$53:$B$84)</f>
        <v>Browns</v>
      </c>
      <c r="H57" t="s">
        <v>62</v>
      </c>
      <c r="J57" t="str">
        <f t="shared" si="3"/>
        <v>Lions v Browns</v>
      </c>
      <c r="L57" t="str">
        <f t="shared" si="0"/>
        <v>8 v 29</v>
      </c>
      <c r="M57">
        <f>IF(ISERROR(INDEX($C:$C,MATCH(R15,$A:$A,0)))*1=1,"",INDEX($C:$C,MATCH(R15,$A:$A,0)))</f>
        <v>8</v>
      </c>
      <c r="N57">
        <f>IF(ISERROR(INDEX($C:$C,MATCH(S15,$A:$A,0)))*1=1,"",INDEX($C:$C,MATCH(S15,$A:$A,0)))</f>
        <v>29</v>
      </c>
      <c r="O57" t="s">
        <v>62</v>
      </c>
      <c r="Q57" s="11"/>
      <c r="R57" s="15">
        <f>T14-TIME(3,0,0)</f>
        <v>0.41666666666666663</v>
      </c>
      <c r="S57" s="11" t="str">
        <f t="shared" si="4"/>
        <v>Lions v Browns</v>
      </c>
      <c r="T57" s="14" t="str">
        <f t="shared" si="5"/>
        <v>NFL</v>
      </c>
      <c r="U57" s="14" t="str">
        <f t="shared" si="6"/>
        <v>8 v 29</v>
      </c>
      <c r="V57" s="14" t="str">
        <f t="shared" si="7"/>
        <v>Inc HT/QTRs</v>
      </c>
      <c r="X57" s="43"/>
      <c r="Y57" s="41">
        <f t="shared" si="8"/>
        <v>0.41666666666666663</v>
      </c>
      <c r="Z57" s="41">
        <f t="shared" si="9"/>
        <v>0.54166666666666663</v>
      </c>
      <c r="AA57" s="42" t="str">
        <f t="shared" si="10"/>
        <v>Lions v Browns</v>
      </c>
      <c r="AB57" s="43" t="str">
        <f t="shared" si="1"/>
        <v>NFL</v>
      </c>
      <c r="AC57" s="43" t="str">
        <f t="shared" si="1"/>
        <v>8 v 29</v>
      </c>
      <c r="AD57" s="43" t="str">
        <f t="shared" si="11"/>
        <v>Inc 1H</v>
      </c>
      <c r="AF57" s="60"/>
      <c r="AG57" s="61">
        <f t="shared" si="12"/>
        <v>0.41666666666666663</v>
      </c>
      <c r="AH57" s="61">
        <f t="shared" si="13"/>
        <v>0.49999999999999994</v>
      </c>
      <c r="AI57" s="62" t="str">
        <f t="shared" si="14"/>
        <v>Lions v Browns</v>
      </c>
      <c r="AJ57" s="60" t="str">
        <f t="shared" si="2"/>
        <v>NFL</v>
      </c>
      <c r="AK57" s="60" t="str">
        <f t="shared" si="2"/>
        <v>8 v 29</v>
      </c>
      <c r="AL57" s="60" t="str">
        <f t="shared" si="15"/>
        <v>Inc 1H</v>
      </c>
    </row>
    <row r="58" spans="1:38">
      <c r="A58" t="s">
        <v>199</v>
      </c>
      <c r="B58" t="s">
        <v>216</v>
      </c>
      <c r="C58">
        <v>3</v>
      </c>
      <c r="E58">
        <v>6</v>
      </c>
      <c r="F58" t="str">
        <f>LOOKUP(R17,$A$53:$A$84,$B$53:$B$84)</f>
        <v>Ravens</v>
      </c>
      <c r="G58" t="str">
        <f>LOOKUP(S17,$A$53:$A$84,$B$53:$B$84)</f>
        <v>Bears</v>
      </c>
      <c r="H58" t="s">
        <v>62</v>
      </c>
      <c r="J58" t="str">
        <f t="shared" si="3"/>
        <v>Ravens v Bears</v>
      </c>
      <c r="L58" t="str">
        <f t="shared" si="0"/>
        <v>5 v 3</v>
      </c>
      <c r="M58">
        <f>IF(ISERROR(INDEX($C:$C,MATCH(R17,$A:$A,0)))*1=1,"",INDEX($C:$C,MATCH(R17,$A:$A,0)))</f>
        <v>5</v>
      </c>
      <c r="N58">
        <f>IF(ISERROR(INDEX($C:$C,MATCH(S17,$A:$A,0)))*1=1,"",INDEX($C:$C,MATCH(S17,$A:$A,0)))</f>
        <v>3</v>
      </c>
      <c r="O58" t="s">
        <v>62</v>
      </c>
      <c r="Q58" s="11"/>
      <c r="R58" s="15">
        <f>T16-TIME(3,0,0)</f>
        <v>0.41666666666666663</v>
      </c>
      <c r="S58" s="11" t="str">
        <f t="shared" si="4"/>
        <v>Ravens v Bears</v>
      </c>
      <c r="T58" s="14" t="str">
        <f t="shared" si="5"/>
        <v>NFL</v>
      </c>
      <c r="U58" s="14" t="str">
        <f t="shared" si="6"/>
        <v>5 v 3</v>
      </c>
      <c r="V58" s="14" t="str">
        <f t="shared" si="7"/>
        <v>Inc HT/QTRs</v>
      </c>
      <c r="X58" s="43"/>
      <c r="Y58" s="41">
        <f t="shared" si="8"/>
        <v>0.41666666666666663</v>
      </c>
      <c r="Z58" s="41">
        <f t="shared" si="9"/>
        <v>0.54166666666666663</v>
      </c>
      <c r="AA58" s="42" t="str">
        <f t="shared" si="10"/>
        <v>Ravens v Bears</v>
      </c>
      <c r="AB58" s="43" t="str">
        <f t="shared" si="1"/>
        <v>NFL</v>
      </c>
      <c r="AC58" s="43" t="str">
        <f t="shared" si="1"/>
        <v>5 v 3</v>
      </c>
      <c r="AD58" s="43" t="str">
        <f t="shared" si="11"/>
        <v>Inc 1H</v>
      </c>
      <c r="AF58" s="60"/>
      <c r="AG58" s="61">
        <f t="shared" si="12"/>
        <v>0.41666666666666663</v>
      </c>
      <c r="AH58" s="61">
        <f t="shared" si="13"/>
        <v>0.49999999999999994</v>
      </c>
      <c r="AI58" s="62" t="str">
        <f t="shared" si="14"/>
        <v>Ravens v Bears</v>
      </c>
      <c r="AJ58" s="60" t="str">
        <f t="shared" si="2"/>
        <v>NFL</v>
      </c>
      <c r="AK58" s="60" t="str">
        <f t="shared" si="2"/>
        <v>5 v 3</v>
      </c>
      <c r="AL58" s="60" t="str">
        <f t="shared" si="15"/>
        <v>Inc 1H</v>
      </c>
    </row>
    <row r="59" spans="1:38">
      <c r="A59" t="s">
        <v>160</v>
      </c>
      <c r="B59" t="s">
        <v>217</v>
      </c>
      <c r="C59">
        <v>4</v>
      </c>
      <c r="E59">
        <v>7</v>
      </c>
      <c r="F59" t="str">
        <f>LOOKUP(R19,$A$53:$A$84,$B$53:$B$84)</f>
        <v>Packers</v>
      </c>
      <c r="G59" t="str">
        <f>LOOKUP(S19,$A$53:$A$84,$B$53:$B$84)</f>
        <v>Vikings</v>
      </c>
      <c r="H59" t="s">
        <v>62</v>
      </c>
      <c r="J59" t="str">
        <f t="shared" si="3"/>
        <v>Packers v Vikings</v>
      </c>
      <c r="L59" t="str">
        <f t="shared" si="0"/>
        <v>9 v 16</v>
      </c>
      <c r="M59">
        <f>IF(ISERROR(INDEX($C:$C,MATCH(R19,$A:$A,0)))*1=1,"",INDEX($C:$C,MATCH(R19,$A:$A,0)))</f>
        <v>9</v>
      </c>
      <c r="N59">
        <f>IF(ISERROR(INDEX($C:$C,MATCH(S19,$A:$A,0)))*1=1,"",INDEX($C:$C,MATCH(S19,$A:$A,0)))</f>
        <v>16</v>
      </c>
      <c r="O59" t="s">
        <v>62</v>
      </c>
      <c r="Q59" s="11"/>
      <c r="R59" s="15">
        <f>T18-TIME(3,0,0)</f>
        <v>0.41666666666666663</v>
      </c>
      <c r="S59" s="11" t="str">
        <f t="shared" si="4"/>
        <v>Packers v Vikings</v>
      </c>
      <c r="T59" s="14" t="str">
        <f t="shared" si="5"/>
        <v>NFL</v>
      </c>
      <c r="U59" s="14" t="str">
        <f t="shared" si="6"/>
        <v>9 v 16</v>
      </c>
      <c r="V59" s="14" t="str">
        <f t="shared" si="7"/>
        <v>Inc HT/QTRs</v>
      </c>
      <c r="X59" s="43"/>
      <c r="Y59" s="41">
        <f t="shared" si="8"/>
        <v>0.41666666666666663</v>
      </c>
      <c r="Z59" s="41">
        <f t="shared" si="9"/>
        <v>0.54166666666666663</v>
      </c>
      <c r="AA59" s="42" t="str">
        <f t="shared" si="10"/>
        <v>Packers v Vikings</v>
      </c>
      <c r="AB59" s="43" t="str">
        <f t="shared" si="1"/>
        <v>NFL</v>
      </c>
      <c r="AC59" s="43" t="str">
        <f t="shared" si="1"/>
        <v>9 v 16</v>
      </c>
      <c r="AD59" s="43" t="str">
        <f t="shared" si="11"/>
        <v>Inc 1H</v>
      </c>
      <c r="AF59" s="60"/>
      <c r="AG59" s="61">
        <f t="shared" si="12"/>
        <v>0.41666666666666663</v>
      </c>
      <c r="AH59" s="61">
        <f t="shared" si="13"/>
        <v>0.49999999999999994</v>
      </c>
      <c r="AI59" s="62" t="str">
        <f t="shared" si="14"/>
        <v>Packers v Vikings</v>
      </c>
      <c r="AJ59" s="60" t="str">
        <f t="shared" si="2"/>
        <v>NFL</v>
      </c>
      <c r="AK59" s="60" t="str">
        <f t="shared" si="2"/>
        <v>9 v 16</v>
      </c>
      <c r="AL59" s="60" t="str">
        <f t="shared" si="15"/>
        <v>Inc 1H</v>
      </c>
    </row>
    <row r="60" spans="1:38">
      <c r="A60" t="s">
        <v>174</v>
      </c>
      <c r="B60" t="s">
        <v>218</v>
      </c>
      <c r="C60">
        <v>29</v>
      </c>
      <c r="E60">
        <v>8</v>
      </c>
      <c r="F60" t="str">
        <f>LOOKUP(R21,$A$53:$A$84,$B$53:$B$84)</f>
        <v>Texans</v>
      </c>
      <c r="G60" t="str">
        <f>LOOKUP(S21,$A$53:$A$84,$B$53:$B$84)</f>
        <v>Titans</v>
      </c>
      <c r="H60" t="s">
        <v>62</v>
      </c>
      <c r="J60" t="str">
        <f t="shared" si="3"/>
        <v>Texans v Titans</v>
      </c>
      <c r="L60" t="str">
        <f t="shared" si="0"/>
        <v>32 v 10</v>
      </c>
      <c r="M60">
        <f>IF(ISERROR(INDEX($C:$C,MATCH(R21,$A:$A,0)))*1=1,"",INDEX($C:$C,MATCH(R21,$A:$A,0)))</f>
        <v>32</v>
      </c>
      <c r="N60">
        <f>IF(ISERROR(INDEX($C:$C,MATCH(S21,$A:$A,0)))*1=1,"",INDEX($C:$C,MATCH(S21,$A:$A,0)))</f>
        <v>10</v>
      </c>
      <c r="O60" t="s">
        <v>62</v>
      </c>
      <c r="Q60" s="11"/>
      <c r="R60" s="15">
        <f>T20-TIME(3,0,0)</f>
        <v>0.41666666666666663</v>
      </c>
      <c r="S60" s="11" t="str">
        <f t="shared" si="4"/>
        <v>Texans v Titans</v>
      </c>
      <c r="T60" s="14" t="str">
        <f t="shared" si="5"/>
        <v>NFL</v>
      </c>
      <c r="U60" s="14" t="str">
        <f t="shared" si="6"/>
        <v>32 v 10</v>
      </c>
      <c r="V60" s="14" t="str">
        <f t="shared" si="7"/>
        <v>Inc HT/QTRs</v>
      </c>
      <c r="X60" s="43"/>
      <c r="Y60" s="41">
        <f t="shared" si="8"/>
        <v>0.41666666666666663</v>
      </c>
      <c r="Z60" s="41">
        <f t="shared" si="9"/>
        <v>0.54166666666666663</v>
      </c>
      <c r="AA60" s="42" t="str">
        <f t="shared" si="10"/>
        <v>Texans v Titans</v>
      </c>
      <c r="AB60" s="43" t="str">
        <f t="shared" si="1"/>
        <v>NFL</v>
      </c>
      <c r="AC60" s="43" t="str">
        <f t="shared" si="1"/>
        <v>32 v 10</v>
      </c>
      <c r="AD60" s="43" t="str">
        <f t="shared" si="11"/>
        <v>Inc 1H</v>
      </c>
      <c r="AF60" s="60"/>
      <c r="AG60" s="61">
        <f t="shared" si="12"/>
        <v>0.41666666666666663</v>
      </c>
      <c r="AH60" s="61">
        <f t="shared" si="13"/>
        <v>0.49999999999999994</v>
      </c>
      <c r="AI60" s="62" t="str">
        <f t="shared" si="14"/>
        <v>Texans v Titans</v>
      </c>
      <c r="AJ60" s="60" t="str">
        <f t="shared" si="2"/>
        <v>NFL</v>
      </c>
      <c r="AK60" s="60" t="str">
        <f t="shared" si="2"/>
        <v>32 v 10</v>
      </c>
      <c r="AL60" s="60" t="str">
        <f t="shared" si="15"/>
        <v>Inc 1H</v>
      </c>
    </row>
    <row r="61" spans="1:38">
      <c r="A61" t="s">
        <v>200</v>
      </c>
      <c r="B61" t="s">
        <v>219</v>
      </c>
      <c r="C61">
        <v>6</v>
      </c>
      <c r="E61">
        <v>9</v>
      </c>
      <c r="F61" t="str">
        <f>LOOKUP(R23,$A$53:$A$84,$B$53:$B$84)</f>
        <v>Colts</v>
      </c>
      <c r="G61" t="str">
        <f>LOOKUP(S23,$A$53:$A$84,$B$53:$B$84)</f>
        <v>Bills</v>
      </c>
      <c r="H61" t="s">
        <v>62</v>
      </c>
      <c r="J61" t="str">
        <f t="shared" si="3"/>
        <v>Colts v Bills</v>
      </c>
      <c r="L61" t="str">
        <f t="shared" si="0"/>
        <v>11 v 2</v>
      </c>
      <c r="M61">
        <f>IF(ISERROR(INDEX($C:$C,MATCH(R23,$A:$A,0)))*1=1,"",INDEX($C:$C,MATCH(R23,$A:$A,0)))</f>
        <v>11</v>
      </c>
      <c r="N61">
        <f>IF(ISERROR(INDEX($C:$C,MATCH(S23,$A:$A,0)))*1=1,"",INDEX($C:$C,MATCH(S23,$A:$A,0)))</f>
        <v>2</v>
      </c>
      <c r="O61" t="s">
        <v>62</v>
      </c>
      <c r="Q61" s="11"/>
      <c r="R61" s="15">
        <f>T22-TIME(3,0,0)</f>
        <v>0.41666666666666663</v>
      </c>
      <c r="S61" s="11" t="str">
        <f t="shared" si="4"/>
        <v>Colts v Bills</v>
      </c>
      <c r="T61" s="14" t="str">
        <f t="shared" si="5"/>
        <v>NFL</v>
      </c>
      <c r="U61" s="14" t="str">
        <f t="shared" si="6"/>
        <v>11 v 2</v>
      </c>
      <c r="V61" s="14" t="str">
        <f t="shared" si="7"/>
        <v>Inc HT/QTRs</v>
      </c>
      <c r="X61" s="43"/>
      <c r="Y61" s="41">
        <f t="shared" si="8"/>
        <v>0.41666666666666663</v>
      </c>
      <c r="Z61" s="41">
        <f t="shared" si="9"/>
        <v>0.54166666666666663</v>
      </c>
      <c r="AA61" s="42" t="str">
        <f t="shared" si="10"/>
        <v>Colts v Bills</v>
      </c>
      <c r="AB61" s="43" t="str">
        <f t="shared" si="1"/>
        <v>NFL</v>
      </c>
      <c r="AC61" s="43" t="str">
        <f t="shared" si="1"/>
        <v>11 v 2</v>
      </c>
      <c r="AD61" s="43" t="str">
        <f t="shared" si="11"/>
        <v>Inc 1H</v>
      </c>
      <c r="AF61" s="60"/>
      <c r="AG61" s="61">
        <f t="shared" si="12"/>
        <v>0.41666666666666663</v>
      </c>
      <c r="AH61" s="61">
        <f t="shared" si="13"/>
        <v>0.49999999999999994</v>
      </c>
      <c r="AI61" s="62" t="str">
        <f t="shared" si="14"/>
        <v>Colts v Bills</v>
      </c>
      <c r="AJ61" s="60" t="str">
        <f t="shared" si="2"/>
        <v>NFL</v>
      </c>
      <c r="AK61" s="60" t="str">
        <f t="shared" si="2"/>
        <v>11 v 2</v>
      </c>
      <c r="AL61" s="60" t="str">
        <f t="shared" si="15"/>
        <v>Inc 1H</v>
      </c>
    </row>
    <row r="62" spans="1:38">
      <c r="A62" t="s">
        <v>201</v>
      </c>
      <c r="B62" t="s">
        <v>220</v>
      </c>
      <c r="C62">
        <v>7</v>
      </c>
      <c r="E62">
        <v>10</v>
      </c>
      <c r="F62" t="str">
        <f>LOOKUP(R25,$A$53:$A$84,$B$53:$B$84)</f>
        <v>Dolphins</v>
      </c>
      <c r="G62" t="str">
        <f>LOOKUP(S25,$A$53:$A$84,$B$53:$B$84)</f>
        <v>Jets</v>
      </c>
      <c r="H62" t="s">
        <v>62</v>
      </c>
      <c r="J62" t="str">
        <f t="shared" si="3"/>
        <v>Dolphins v Jets</v>
      </c>
      <c r="L62" t="str">
        <f t="shared" si="0"/>
        <v>15 v 20</v>
      </c>
      <c r="M62">
        <f>IF(ISERROR(INDEX($C:$C,MATCH(R25,$A:$A,0)))*1=1,"",INDEX($C:$C,MATCH(R25,$A:$A,0)))</f>
        <v>15</v>
      </c>
      <c r="N62">
        <f>IF(ISERROR(INDEX($C:$C,MATCH(S25,$A:$A,0)))*1=1,"",INDEX($C:$C,MATCH(S25,$A:$A,0)))</f>
        <v>20</v>
      </c>
      <c r="O62" t="s">
        <v>62</v>
      </c>
      <c r="Q62" s="11"/>
      <c r="R62" s="15">
        <f>T24-TIME(3,0,0)</f>
        <v>0.41666666666666663</v>
      </c>
      <c r="S62" s="11" t="str">
        <f t="shared" si="4"/>
        <v>Dolphins v Jets</v>
      </c>
      <c r="T62" s="14" t="str">
        <f t="shared" si="5"/>
        <v>NFL</v>
      </c>
      <c r="U62" s="14" t="str">
        <f t="shared" si="6"/>
        <v>15 v 20</v>
      </c>
      <c r="V62" s="14" t="str">
        <f t="shared" si="7"/>
        <v>Inc HT/QTRs</v>
      </c>
      <c r="X62" s="43"/>
      <c r="Y62" s="41">
        <f t="shared" si="8"/>
        <v>0.41666666666666663</v>
      </c>
      <c r="Z62" s="41">
        <f t="shared" si="9"/>
        <v>0.54166666666666663</v>
      </c>
      <c r="AA62" s="42" t="str">
        <f t="shared" si="10"/>
        <v>Dolphins v Jets</v>
      </c>
      <c r="AB62" s="43" t="str">
        <f t="shared" si="1"/>
        <v>NFL</v>
      </c>
      <c r="AC62" s="43" t="str">
        <f t="shared" si="1"/>
        <v>15 v 20</v>
      </c>
      <c r="AD62" s="43" t="str">
        <f t="shared" si="11"/>
        <v>Inc 1H</v>
      </c>
      <c r="AF62" s="60"/>
      <c r="AG62" s="61">
        <f t="shared" si="12"/>
        <v>0.41666666666666663</v>
      </c>
      <c r="AH62" s="61">
        <f t="shared" si="13"/>
        <v>0.49999999999999994</v>
      </c>
      <c r="AI62" s="62" t="str">
        <f t="shared" si="14"/>
        <v>Dolphins v Jets</v>
      </c>
      <c r="AJ62" s="60" t="str">
        <f t="shared" si="2"/>
        <v>NFL</v>
      </c>
      <c r="AK62" s="60" t="str">
        <f t="shared" si="2"/>
        <v>15 v 20</v>
      </c>
      <c r="AL62" s="60" t="str">
        <f t="shared" si="15"/>
        <v>Inc 1H</v>
      </c>
    </row>
    <row r="63" spans="1:38">
      <c r="A63" t="s">
        <v>155</v>
      </c>
      <c r="B63" t="s">
        <v>221</v>
      </c>
      <c r="C63">
        <v>8</v>
      </c>
      <c r="E63">
        <v>11</v>
      </c>
      <c r="F63" t="str">
        <f>LOOKUP(R27,$A$53:$A$84,$B$53:$B$84)</f>
        <v>Saints</v>
      </c>
      <c r="G63" t="str">
        <f>LOOKUP(S27,$A$53:$A$84,$B$53:$B$84)</f>
        <v>Eagles</v>
      </c>
      <c r="H63" t="s">
        <v>62</v>
      </c>
      <c r="J63" t="str">
        <f t="shared" si="3"/>
        <v>Saints v Eagles</v>
      </c>
      <c r="L63" t="str">
        <f t="shared" si="0"/>
        <v>18 v 21</v>
      </c>
      <c r="M63">
        <f>IF(ISERROR(INDEX($C:$C,MATCH(R27,$A:$A,0)))*1=1,"",INDEX($C:$C,MATCH(R27,$A:$A,0)))</f>
        <v>18</v>
      </c>
      <c r="N63">
        <f>IF(ISERROR(INDEX($C:$C,MATCH(S27,$A:$A,0)))*1=1,"",INDEX($C:$C,MATCH(S27,$A:$A,0)))</f>
        <v>21</v>
      </c>
      <c r="O63" t="s">
        <v>62</v>
      </c>
      <c r="Q63" s="11"/>
      <c r="R63" s="15">
        <f>T26-TIME(3,0,0)</f>
        <v>0.41666666666666663</v>
      </c>
      <c r="S63" s="11" t="str">
        <f t="shared" si="4"/>
        <v>Saints v Eagles</v>
      </c>
      <c r="T63" s="14" t="str">
        <f t="shared" si="5"/>
        <v>NFL</v>
      </c>
      <c r="U63" s="14" t="str">
        <f t="shared" si="6"/>
        <v>18 v 21</v>
      </c>
      <c r="V63" s="14" t="str">
        <f t="shared" si="7"/>
        <v>Inc HT/QTRs</v>
      </c>
      <c r="X63" s="43"/>
      <c r="Y63" s="41">
        <f t="shared" si="8"/>
        <v>0.41666666666666663</v>
      </c>
      <c r="Z63" s="41">
        <f t="shared" si="9"/>
        <v>0.54166666666666663</v>
      </c>
      <c r="AA63" s="42" t="str">
        <f t="shared" si="10"/>
        <v>Saints v Eagles</v>
      </c>
      <c r="AB63" s="43" t="str">
        <f t="shared" si="1"/>
        <v>NFL</v>
      </c>
      <c r="AC63" s="43" t="str">
        <f t="shared" si="1"/>
        <v>18 v 21</v>
      </c>
      <c r="AD63" s="43" t="str">
        <f t="shared" si="11"/>
        <v>Inc 1H</v>
      </c>
      <c r="AF63" s="60"/>
      <c r="AG63" s="61">
        <f t="shared" si="12"/>
        <v>0.41666666666666663</v>
      </c>
      <c r="AH63" s="61">
        <f t="shared" si="13"/>
        <v>0.49999999999999994</v>
      </c>
      <c r="AI63" s="62" t="str">
        <f t="shared" si="14"/>
        <v>Saints v Eagles</v>
      </c>
      <c r="AJ63" s="60" t="str">
        <f t="shared" si="2"/>
        <v>NFL</v>
      </c>
      <c r="AK63" s="60" t="str">
        <f t="shared" si="2"/>
        <v>18 v 21</v>
      </c>
      <c r="AL63" s="60" t="str">
        <f t="shared" si="15"/>
        <v>Inc 1H</v>
      </c>
    </row>
    <row r="64" spans="1:38">
      <c r="A64" t="s">
        <v>202</v>
      </c>
      <c r="B64" t="s">
        <v>222</v>
      </c>
      <c r="C64">
        <v>9</v>
      </c>
      <c r="E64">
        <v>12</v>
      </c>
      <c r="F64" t="str">
        <f>LOOKUP(R29,$A$53:$A$84,$B$53:$B$84)</f>
        <v>49ers</v>
      </c>
      <c r="G64" t="str">
        <f>LOOKUP(S29,$A$53:$A$84,$B$53:$B$84)</f>
        <v>Jaguars</v>
      </c>
      <c r="H64" t="s">
        <v>62</v>
      </c>
      <c r="J64" t="str">
        <f t="shared" si="3"/>
        <v>49ers v Jaguars</v>
      </c>
      <c r="L64" t="str">
        <f t="shared" si="0"/>
        <v>25 v 30</v>
      </c>
      <c r="M64">
        <f>IF(ISERROR(INDEX($C:$C,MATCH(R29,$A:$A,0)))*1=1,"",INDEX($C:$C,MATCH(R29,$A:$A,0)))</f>
        <v>25</v>
      </c>
      <c r="N64">
        <f>IF(ISERROR(INDEX($C:$C,MATCH(S29,$A:$A,0)))*1=1,"",INDEX($C:$C,MATCH(S29,$A:$A,0)))</f>
        <v>30</v>
      </c>
      <c r="O64" t="s">
        <v>62</v>
      </c>
      <c r="Q64" s="11"/>
      <c r="R64" s="15">
        <f>T28-TIME(3,0,0)</f>
        <v>0.41666666666666663</v>
      </c>
      <c r="S64" s="11" t="str">
        <f t="shared" si="4"/>
        <v>49ers v Jaguars</v>
      </c>
      <c r="T64" s="14" t="str">
        <f t="shared" si="5"/>
        <v>NFL</v>
      </c>
      <c r="U64" s="14" t="str">
        <f t="shared" si="6"/>
        <v>25 v 30</v>
      </c>
      <c r="V64" s="14" t="str">
        <f t="shared" si="7"/>
        <v>Inc HT/QTRs</v>
      </c>
      <c r="X64" s="43"/>
      <c r="Y64" s="41">
        <f t="shared" si="8"/>
        <v>0.41666666666666663</v>
      </c>
      <c r="Z64" s="41">
        <f t="shared" si="9"/>
        <v>0.54166666666666663</v>
      </c>
      <c r="AA64" s="42" t="str">
        <f t="shared" si="10"/>
        <v>49ers v Jaguars</v>
      </c>
      <c r="AB64" s="43" t="str">
        <f t="shared" si="1"/>
        <v>NFL</v>
      </c>
      <c r="AC64" s="43" t="str">
        <f t="shared" si="1"/>
        <v>25 v 30</v>
      </c>
      <c r="AD64" s="43" t="str">
        <f t="shared" si="11"/>
        <v>Inc 1H</v>
      </c>
      <c r="AF64" s="60"/>
      <c r="AG64" s="61">
        <f t="shared" si="12"/>
        <v>0.41666666666666663</v>
      </c>
      <c r="AH64" s="61">
        <f t="shared" si="13"/>
        <v>0.49999999999999994</v>
      </c>
      <c r="AI64" s="62" t="str">
        <f t="shared" si="14"/>
        <v>49ers v Jaguars</v>
      </c>
      <c r="AJ64" s="60" t="str">
        <f t="shared" si="2"/>
        <v>NFL</v>
      </c>
      <c r="AK64" s="60" t="str">
        <f t="shared" si="2"/>
        <v>25 v 30</v>
      </c>
      <c r="AL64" s="60" t="str">
        <f t="shared" si="15"/>
        <v>Inc 1H</v>
      </c>
    </row>
    <row r="65" spans="1:38">
      <c r="A65" t="s">
        <v>165</v>
      </c>
      <c r="B65" t="s">
        <v>223</v>
      </c>
      <c r="C65">
        <v>32</v>
      </c>
      <c r="E65">
        <v>13</v>
      </c>
      <c r="F65" t="str">
        <f>LOOKUP(R31,$A$53:$A$84,$B$53:$B$84)</f>
        <v>Washington FB</v>
      </c>
      <c r="G65" t="str">
        <f>LOOKUP(S31,$A$53:$A$84,$B$53:$B$84)</f>
        <v>Panthers</v>
      </c>
      <c r="H65" t="s">
        <v>62</v>
      </c>
      <c r="J65" t="str">
        <f t="shared" si="3"/>
        <v>Washington FB v Panthers</v>
      </c>
      <c r="L65" t="str">
        <f t="shared" si="0"/>
        <v>28 v 31</v>
      </c>
      <c r="M65">
        <f>IF(ISERROR(INDEX($C:$C,MATCH(R31,$A:$A,0)))*1=1,"",INDEX($C:$C,MATCH(R31,$A:$A,0)))</f>
        <v>28</v>
      </c>
      <c r="N65">
        <f>IF(ISERROR(INDEX($C:$C,MATCH(S31,$A:$A,0)))*1=1,"",INDEX($C:$C,MATCH(S31,$A:$A,0)))</f>
        <v>31</v>
      </c>
      <c r="O65" t="s">
        <v>62</v>
      </c>
      <c r="Q65" s="11"/>
      <c r="R65" s="15">
        <f>T30-TIME(3,0,0)</f>
        <v>0.41666666666666663</v>
      </c>
      <c r="S65" s="11" t="str">
        <f t="shared" si="4"/>
        <v>Washington FB v Panthers</v>
      </c>
      <c r="T65" s="14" t="str">
        <f t="shared" si="5"/>
        <v>NFL</v>
      </c>
      <c r="U65" s="14" t="str">
        <f t="shared" si="6"/>
        <v>28 v 31</v>
      </c>
      <c r="V65" s="14" t="str">
        <f t="shared" si="7"/>
        <v>Inc HT/QTRs</v>
      </c>
      <c r="X65" s="43"/>
      <c r="Y65" s="41">
        <f t="shared" si="8"/>
        <v>0.41666666666666663</v>
      </c>
      <c r="Z65" s="41">
        <f t="shared" si="9"/>
        <v>0.54166666666666663</v>
      </c>
      <c r="AA65" s="42" t="str">
        <f t="shared" si="10"/>
        <v>Washington FB v Panthers</v>
      </c>
      <c r="AB65" s="43" t="str">
        <f t="shared" si="1"/>
        <v>NFL</v>
      </c>
      <c r="AC65" s="43" t="str">
        <f t="shared" si="1"/>
        <v>28 v 31</v>
      </c>
      <c r="AD65" s="43" t="str">
        <f t="shared" si="11"/>
        <v>Inc 1H</v>
      </c>
      <c r="AF65" s="60"/>
      <c r="AG65" s="61">
        <f t="shared" si="12"/>
        <v>0.41666666666666663</v>
      </c>
      <c r="AH65" s="61">
        <f t="shared" si="13"/>
        <v>0.49999999999999994</v>
      </c>
      <c r="AI65" s="62" t="str">
        <f t="shared" si="14"/>
        <v>Washington FB v Panthers</v>
      </c>
      <c r="AJ65" s="60" t="str">
        <f t="shared" si="2"/>
        <v>NFL</v>
      </c>
      <c r="AK65" s="60" t="str">
        <f t="shared" si="2"/>
        <v>28 v 31</v>
      </c>
      <c r="AL65" s="60" t="str">
        <f t="shared" si="15"/>
        <v>Inc 1H</v>
      </c>
    </row>
    <row r="66" spans="1:38">
      <c r="A66" t="s">
        <v>203</v>
      </c>
      <c r="B66" t="s">
        <v>224</v>
      </c>
      <c r="C66">
        <v>11</v>
      </c>
      <c r="E66">
        <v>14</v>
      </c>
      <c r="F66" t="str">
        <f>LOOKUP(R33,$A$53:$A$84,$B$53:$B$84)</f>
        <v>Bengals</v>
      </c>
      <c r="G66" t="str">
        <f>LOOKUP(S33,$A$53:$A$84,$B$53:$B$84)</f>
        <v>Raiders</v>
      </c>
      <c r="H66" t="s">
        <v>62</v>
      </c>
      <c r="J66" t="str">
        <f t="shared" si="3"/>
        <v>Bengals v Raiders</v>
      </c>
      <c r="L66" t="str">
        <f t="shared" si="0"/>
        <v>4 v 13</v>
      </c>
      <c r="M66">
        <f>IF(ISERROR(INDEX($C:$C,MATCH(R33,$A:$A,0)))*1=1,"",INDEX($C:$C,MATCH(R33,$A:$A,0)))</f>
        <v>4</v>
      </c>
      <c r="N66">
        <f>IF(ISERROR(INDEX($C:$C,MATCH(S33,$A:$A,0)))*1=1,"",INDEX($C:$C,MATCH(S33,$A:$A,0)))</f>
        <v>13</v>
      </c>
      <c r="O66" t="s">
        <v>62</v>
      </c>
      <c r="Q66" s="11"/>
      <c r="R66" s="15">
        <f>T32-TIME(3,0,0)</f>
        <v>0.54513888888888884</v>
      </c>
      <c r="S66" s="11" t="str">
        <f t="shared" si="4"/>
        <v>Bengals v Raiders</v>
      </c>
      <c r="T66" s="14" t="str">
        <f t="shared" si="5"/>
        <v>NFL</v>
      </c>
      <c r="U66" s="14" t="str">
        <f t="shared" si="6"/>
        <v>4 v 13</v>
      </c>
      <c r="V66" s="14" t="str">
        <f t="shared" si="7"/>
        <v>Inc HT/QTRs</v>
      </c>
      <c r="X66" s="43"/>
      <c r="Y66" s="41">
        <f t="shared" si="8"/>
        <v>0.54513888888888884</v>
      </c>
      <c r="Z66" s="41">
        <f t="shared" si="9"/>
        <v>0.67013888888888884</v>
      </c>
      <c r="AA66" s="42" t="str">
        <f t="shared" si="10"/>
        <v>Bengals v Raiders</v>
      </c>
      <c r="AB66" s="43" t="str">
        <f t="shared" si="1"/>
        <v>NFL</v>
      </c>
      <c r="AC66" s="43" t="str">
        <f t="shared" si="1"/>
        <v>4 v 13</v>
      </c>
      <c r="AD66" s="43" t="str">
        <f t="shared" si="11"/>
        <v>Inc 1H</v>
      </c>
      <c r="AF66" s="60"/>
      <c r="AG66" s="61">
        <f t="shared" si="12"/>
        <v>0.54513888888888884</v>
      </c>
      <c r="AH66" s="61">
        <f t="shared" si="13"/>
        <v>0.62847222222222221</v>
      </c>
      <c r="AI66" s="62" t="str">
        <f t="shared" si="14"/>
        <v>Bengals v Raiders</v>
      </c>
      <c r="AJ66" s="60" t="str">
        <f t="shared" si="2"/>
        <v>NFL</v>
      </c>
      <c r="AK66" s="60" t="str">
        <f t="shared" si="2"/>
        <v>4 v 13</v>
      </c>
      <c r="AL66" s="60" t="str">
        <f t="shared" si="15"/>
        <v>Inc 1H</v>
      </c>
    </row>
    <row r="67" spans="1:38">
      <c r="A67" t="s">
        <v>204</v>
      </c>
      <c r="B67" t="s">
        <v>225</v>
      </c>
      <c r="C67">
        <v>30</v>
      </c>
      <c r="E67">
        <v>15</v>
      </c>
      <c r="F67" t="str">
        <f>LOOKUP(R35,$A$53:$A$84,$B$53:$B$84)</f>
        <v>Cardinals</v>
      </c>
      <c r="G67" t="str">
        <f>LOOKUP(S35,$A$53:$A$84,$B$53:$B$84)</f>
        <v>Seahawks</v>
      </c>
      <c r="H67" t="s">
        <v>62</v>
      </c>
      <c r="J67" t="str">
        <f t="shared" si="3"/>
        <v>Cardinals v Seahawks</v>
      </c>
      <c r="L67" t="str">
        <f t="shared" si="0"/>
        <v>23 v 26</v>
      </c>
      <c r="M67">
        <f>IF(ISERROR(INDEX($C:$C,MATCH(R35,$A:$A,0)))*1=1,"",INDEX($C:$C,MATCH(R35,$A:$A,0)))</f>
        <v>23</v>
      </c>
      <c r="N67">
        <f>IF(ISERROR(INDEX($C:$C,MATCH(S35,$A:$A,0)))*1=1,"",INDEX($C:$C,MATCH(S35,$A:$A,0)))</f>
        <v>26</v>
      </c>
      <c r="O67" t="s">
        <v>62</v>
      </c>
      <c r="Q67" s="11"/>
      <c r="R67" s="15">
        <f>T34-TIME(3,0,0)</f>
        <v>0.55902777777777779</v>
      </c>
      <c r="S67" s="11" t="str">
        <f t="shared" si="4"/>
        <v>Cardinals v Seahawks</v>
      </c>
      <c r="T67" s="14" t="str">
        <f t="shared" si="5"/>
        <v>NFL</v>
      </c>
      <c r="U67" s="14" t="str">
        <f t="shared" si="6"/>
        <v>23 v 26</v>
      </c>
      <c r="V67" s="14" t="str">
        <f t="shared" si="7"/>
        <v>Inc HT/QTRs</v>
      </c>
      <c r="X67" s="43"/>
      <c r="Y67" s="41">
        <f t="shared" si="8"/>
        <v>0.55902777777777779</v>
      </c>
      <c r="Z67" s="41">
        <f t="shared" si="9"/>
        <v>0.68402777777777779</v>
      </c>
      <c r="AA67" s="42" t="str">
        <f t="shared" si="10"/>
        <v>Cardinals v Seahawks</v>
      </c>
      <c r="AB67" s="43" t="str">
        <f t="shared" si="1"/>
        <v>NFL</v>
      </c>
      <c r="AC67" s="43" t="str">
        <f t="shared" si="1"/>
        <v>23 v 26</v>
      </c>
      <c r="AD67" s="43" t="str">
        <f t="shared" si="11"/>
        <v>Inc 1H</v>
      </c>
      <c r="AF67" s="60"/>
      <c r="AG67" s="61">
        <f t="shared" si="12"/>
        <v>0.55902777777777779</v>
      </c>
      <c r="AH67" s="61">
        <f t="shared" si="13"/>
        <v>0.64236111111111116</v>
      </c>
      <c r="AI67" s="62" t="str">
        <f t="shared" si="14"/>
        <v>Cardinals v Seahawks</v>
      </c>
      <c r="AJ67" s="60" t="str">
        <f t="shared" si="2"/>
        <v>NFL</v>
      </c>
      <c r="AK67" s="60" t="str">
        <f t="shared" si="2"/>
        <v>23 v 26</v>
      </c>
      <c r="AL67" s="60" t="str">
        <f t="shared" si="15"/>
        <v>Inc 1H</v>
      </c>
    </row>
    <row r="68" spans="1:38">
      <c r="A68" t="s">
        <v>148</v>
      </c>
      <c r="B68" t="s">
        <v>226</v>
      </c>
      <c r="C68">
        <v>12</v>
      </c>
      <c r="E68">
        <v>16</v>
      </c>
      <c r="F68" t="str">
        <f>LOOKUP(R37,$A$53:$A$84,$B$53:$B$84)</f>
        <v>Cowboys</v>
      </c>
      <c r="G68" t="str">
        <f>LOOKUP(S37,$A$53:$A$84,$B$53:$B$84)</f>
        <v>Chiefs</v>
      </c>
      <c r="H68" t="s">
        <v>62</v>
      </c>
      <c r="J68" t="str">
        <f t="shared" si="3"/>
        <v>Cowboys v Chiefs</v>
      </c>
      <c r="L68" t="str">
        <f t="shared" si="0"/>
        <v>6 v 12</v>
      </c>
      <c r="M68">
        <f>IF(ISERROR(INDEX($C:$C,MATCH(R37,$A:$A,0)))*1=1,"",INDEX($C:$C,MATCH(R37,$A:$A,0)))</f>
        <v>6</v>
      </c>
      <c r="N68">
        <f>IF(ISERROR(INDEX($C:$C,MATCH(S37,$A:$A,0)))*1=1,"",INDEX($C:$C,MATCH(S37,$A:$A,0)))</f>
        <v>12</v>
      </c>
      <c r="O68" t="s">
        <v>62</v>
      </c>
      <c r="Q68" s="11"/>
      <c r="R68" s="15">
        <f>T36-TIME(3,0,0)</f>
        <v>0.55902777777777779</v>
      </c>
      <c r="S68" s="11" t="str">
        <f t="shared" si="4"/>
        <v>Cowboys v Chiefs</v>
      </c>
      <c r="T68" s="14" t="str">
        <f t="shared" si="5"/>
        <v>NFL</v>
      </c>
      <c r="U68" s="14" t="str">
        <f t="shared" si="6"/>
        <v>6 v 12</v>
      </c>
      <c r="V68" s="14" t="str">
        <f t="shared" si="7"/>
        <v>Inc HT/QTRs</v>
      </c>
      <c r="X68" s="43"/>
      <c r="Y68" s="41">
        <f t="shared" si="8"/>
        <v>0.55902777777777779</v>
      </c>
      <c r="Z68" s="41">
        <f t="shared" si="9"/>
        <v>0.68402777777777779</v>
      </c>
      <c r="AA68" s="42" t="str">
        <f t="shared" si="10"/>
        <v>Cowboys v Chiefs</v>
      </c>
      <c r="AB68" s="43" t="str">
        <f t="shared" si="1"/>
        <v>NFL</v>
      </c>
      <c r="AC68" s="43" t="str">
        <f t="shared" si="1"/>
        <v>6 v 12</v>
      </c>
      <c r="AD68" s="43" t="str">
        <f t="shared" si="11"/>
        <v>Inc 1H</v>
      </c>
      <c r="AF68" s="60"/>
      <c r="AG68" s="61">
        <f t="shared" si="12"/>
        <v>0.55902777777777779</v>
      </c>
      <c r="AH68" s="61">
        <f t="shared" si="13"/>
        <v>0.64236111111111116</v>
      </c>
      <c r="AI68" s="62" t="str">
        <f t="shared" si="14"/>
        <v>Cowboys v Chiefs</v>
      </c>
      <c r="AJ68" s="60" t="str">
        <f t="shared" si="2"/>
        <v>NFL</v>
      </c>
      <c r="AK68" s="60" t="str">
        <f t="shared" si="2"/>
        <v>6 v 12</v>
      </c>
      <c r="AL68" s="60" t="str">
        <f t="shared" si="15"/>
        <v>Inc 1H</v>
      </c>
    </row>
    <row r="69" spans="1:38">
      <c r="A69" t="s">
        <v>205</v>
      </c>
      <c r="B69" t="s">
        <v>227</v>
      </c>
      <c r="C69">
        <v>24</v>
      </c>
      <c r="E69">
        <v>17</v>
      </c>
      <c r="F69" t="str">
        <f>LOOKUP(R39,$A$53:$A$84,$B$53:$B$84)</f>
        <v>Steelers</v>
      </c>
      <c r="G69" t="str">
        <f>LOOKUP(S39,$A$53:$A$84,$B$53:$B$84)</f>
        <v>Chargers</v>
      </c>
      <c r="H69" t="s">
        <v>62</v>
      </c>
      <c r="J69" t="str">
        <f t="shared" si="3"/>
        <v>Steelers v Chargers</v>
      </c>
      <c r="L69" t="str">
        <f t="shared" si="0"/>
        <v>22 v 24</v>
      </c>
      <c r="M69">
        <f>IF(ISERROR(INDEX($C:$C,MATCH(R39,$A:$A,0)))*1=1,"",INDEX($C:$C,MATCH(R39,$A:$A,0)))</f>
        <v>22</v>
      </c>
      <c r="N69">
        <f>IF(ISERROR(INDEX($C:$C,MATCH(S39,$A:$A,0)))*1=1,"",INDEX($C:$C,MATCH(S39,$A:$A,0)))</f>
        <v>24</v>
      </c>
      <c r="O69" t="s">
        <v>62</v>
      </c>
      <c r="Q69" s="11"/>
      <c r="R69" s="15">
        <f>T38-TIME(3,0,0)</f>
        <v>0.72222222222222221</v>
      </c>
      <c r="S69" s="11" t="str">
        <f t="shared" si="4"/>
        <v>Steelers v Chargers</v>
      </c>
      <c r="T69" s="14" t="str">
        <f t="shared" si="5"/>
        <v>NFL</v>
      </c>
      <c r="U69" s="14" t="str">
        <f t="shared" si="6"/>
        <v>22 v 24</v>
      </c>
      <c r="V69" s="14" t="str">
        <f t="shared" si="7"/>
        <v>Inc HT/QTRs</v>
      </c>
      <c r="X69" s="43"/>
      <c r="Y69" s="41">
        <f t="shared" si="8"/>
        <v>0.72222222222222221</v>
      </c>
      <c r="Z69" s="41">
        <f t="shared" si="9"/>
        <v>0.84722222222222221</v>
      </c>
      <c r="AA69" s="42" t="str">
        <f t="shared" si="10"/>
        <v>Steelers v Chargers</v>
      </c>
      <c r="AB69" s="43" t="str">
        <f t="shared" si="10"/>
        <v>NFL</v>
      </c>
      <c r="AC69" s="43" t="str">
        <f t="shared" si="10"/>
        <v>22 v 24</v>
      </c>
      <c r="AD69" s="43" t="str">
        <f t="shared" si="11"/>
        <v>Inc 1H</v>
      </c>
      <c r="AF69" s="60"/>
      <c r="AG69" s="61">
        <f t="shared" si="12"/>
        <v>0.72222222222222221</v>
      </c>
      <c r="AH69" s="61">
        <f t="shared" si="13"/>
        <v>0.80555555555555558</v>
      </c>
      <c r="AI69" s="62" t="str">
        <f t="shared" si="14"/>
        <v>Steelers v Chargers</v>
      </c>
      <c r="AJ69" s="60" t="str">
        <f t="shared" si="2"/>
        <v>NFL</v>
      </c>
      <c r="AK69" s="60" t="str">
        <f t="shared" si="2"/>
        <v>22 v 24</v>
      </c>
      <c r="AL69" s="60" t="str">
        <f t="shared" si="15"/>
        <v>Inc 1H</v>
      </c>
    </row>
    <row r="70" spans="1:38">
      <c r="A70" t="s">
        <v>206</v>
      </c>
      <c r="B70" t="s">
        <v>228</v>
      </c>
      <c r="C70">
        <v>14</v>
      </c>
      <c r="E70">
        <v>18</v>
      </c>
      <c r="F70" t="e">
        <f>LOOKUP(R41,$A$53:$A$84,$B$53:$B$84)</f>
        <v>#N/A</v>
      </c>
      <c r="G70" t="e">
        <f>LOOKUP(S41,$A$53:$A$84,$B$53:$B$84)</f>
        <v>#N/A</v>
      </c>
      <c r="H70" t="s">
        <v>62</v>
      </c>
      <c r="J70" t="e">
        <f t="shared" si="3"/>
        <v>#N/A</v>
      </c>
      <c r="L70" t="str">
        <f t="shared" si="0"/>
        <v xml:space="preserve"> v </v>
      </c>
      <c r="M70" t="str">
        <f>IF(ISERROR(INDEX($C:$C,MATCH(R41,$A:$A,0)))*1=1,"",INDEX($C:$C,MATCH(R41,$A:$A,0)))</f>
        <v/>
      </c>
      <c r="N70" t="str">
        <f>IF(ISERROR(INDEX($C:$C,MATCH(S41,$A:$A,0)))*1=1,"",INDEX($C:$C,MATCH(S41,$A:$A,0)))</f>
        <v/>
      </c>
      <c r="O70" t="s">
        <v>62</v>
      </c>
      <c r="Q70" s="11"/>
      <c r="R70" s="15">
        <f>T40-TIME(3,0,0)</f>
        <v>-0.125</v>
      </c>
      <c r="S70" s="11" t="e">
        <f t="shared" si="4"/>
        <v>#N/A</v>
      </c>
      <c r="T70" s="14" t="str">
        <f t="shared" si="5"/>
        <v>NFL</v>
      </c>
      <c r="U70" s="14" t="str">
        <f t="shared" si="6"/>
        <v xml:space="preserve"> v </v>
      </c>
      <c r="V70" s="14" t="str">
        <f t="shared" si="7"/>
        <v>Inc HT/QTRs</v>
      </c>
      <c r="X70" s="43"/>
      <c r="Y70" s="41">
        <f t="shared" si="8"/>
        <v>-0.125</v>
      </c>
      <c r="Z70" s="41">
        <f t="shared" si="9"/>
        <v>0</v>
      </c>
      <c r="AA70" s="42" t="e">
        <f t="shared" si="10"/>
        <v>#N/A</v>
      </c>
      <c r="AB70" s="43" t="str">
        <f t="shared" si="10"/>
        <v>NFL</v>
      </c>
      <c r="AC70" s="43" t="str">
        <f t="shared" si="10"/>
        <v xml:space="preserve"> v </v>
      </c>
      <c r="AD70" s="43" t="str">
        <f t="shared" si="11"/>
        <v>Inc 1H</v>
      </c>
      <c r="AF70" s="60"/>
      <c r="AG70" s="61">
        <f t="shared" si="12"/>
        <v>-0.125</v>
      </c>
      <c r="AH70" s="61">
        <f t="shared" si="13"/>
        <v>-4.1666666666666671E-2</v>
      </c>
      <c r="AI70" s="62" t="e">
        <f t="shared" si="14"/>
        <v>#N/A</v>
      </c>
      <c r="AJ70" s="60" t="str">
        <f t="shared" si="2"/>
        <v>NFL</v>
      </c>
      <c r="AK70" s="60" t="str">
        <f t="shared" si="2"/>
        <v xml:space="preserve"> v </v>
      </c>
      <c r="AL70" s="60" t="str">
        <f t="shared" si="15"/>
        <v>Inc 1H</v>
      </c>
    </row>
    <row r="71" spans="1:38">
      <c r="A71" t="s">
        <v>1189</v>
      </c>
      <c r="B71" t="s">
        <v>234</v>
      </c>
      <c r="C71">
        <v>13</v>
      </c>
      <c r="E71">
        <v>19</v>
      </c>
      <c r="F71" t="e">
        <f>LOOKUP(R43,$A$53:$A$84,$B$53:$B$84)</f>
        <v>#N/A</v>
      </c>
      <c r="G71" t="e">
        <f>LOOKUP(S43,$A$53:$A$84,$B$53:$B$84)</f>
        <v>#N/A</v>
      </c>
      <c r="H71" t="s">
        <v>62</v>
      </c>
      <c r="J71" t="e">
        <f t="shared" si="3"/>
        <v>#N/A</v>
      </c>
      <c r="L71" t="str">
        <f t="shared" si="0"/>
        <v xml:space="preserve"> v </v>
      </c>
      <c r="M71" t="str">
        <f>IF(ISERROR(INDEX($C:$C,MATCH(R43,$A:$A,0)))*1=1,"",INDEX($C:$C,MATCH(R43,$A:$A,0)))</f>
        <v/>
      </c>
      <c r="N71" t="str">
        <f>IF(ISERROR(INDEX($C:$C,MATCH(S43,$A:$A,0)))*1=1,"",INDEX($C:$C,MATCH(S43,$A:$A,0)))</f>
        <v/>
      </c>
      <c r="O71" t="s">
        <v>62</v>
      </c>
      <c r="Q71" s="11"/>
      <c r="R71" s="15">
        <f>T42-TIME(3,0,0)</f>
        <v>-0.125</v>
      </c>
      <c r="S71" s="11" t="e">
        <f t="shared" si="4"/>
        <v>#N/A</v>
      </c>
      <c r="T71" s="14" t="str">
        <f t="shared" si="5"/>
        <v>NFL</v>
      </c>
      <c r="U71" s="14" t="str">
        <f t="shared" si="6"/>
        <v xml:space="preserve"> v </v>
      </c>
      <c r="V71" s="14" t="str">
        <f t="shared" si="7"/>
        <v>Inc HT/QTRs</v>
      </c>
      <c r="X71" s="43"/>
      <c r="Y71" s="41">
        <f t="shared" si="8"/>
        <v>-0.125</v>
      </c>
      <c r="Z71" s="41">
        <f t="shared" si="9"/>
        <v>0</v>
      </c>
      <c r="AA71" s="42" t="e">
        <f t="shared" si="10"/>
        <v>#N/A</v>
      </c>
      <c r="AB71" s="43" t="str">
        <f t="shared" si="10"/>
        <v>NFL</v>
      </c>
      <c r="AC71" s="43" t="str">
        <f t="shared" si="10"/>
        <v xml:space="preserve"> v </v>
      </c>
      <c r="AD71" s="43" t="str">
        <f t="shared" si="11"/>
        <v>Inc 1H</v>
      </c>
      <c r="AF71" s="60"/>
      <c r="AG71" s="61">
        <f t="shared" si="12"/>
        <v>-0.125</v>
      </c>
      <c r="AH71" s="61">
        <f t="shared" si="13"/>
        <v>-4.1666666666666671E-2</v>
      </c>
      <c r="AI71" s="62" t="e">
        <f t="shared" si="14"/>
        <v>#N/A</v>
      </c>
      <c r="AJ71" s="60" t="str">
        <f t="shared" si="2"/>
        <v>NFL</v>
      </c>
      <c r="AK71" s="60" t="str">
        <f t="shared" si="2"/>
        <v xml:space="preserve"> v </v>
      </c>
      <c r="AL71" s="60" t="str">
        <f t="shared" si="15"/>
        <v>Inc 1H</v>
      </c>
    </row>
    <row r="72" spans="1:38">
      <c r="A72" t="s">
        <v>157</v>
      </c>
      <c r="B72" t="s">
        <v>229</v>
      </c>
      <c r="C72">
        <v>15</v>
      </c>
      <c r="E72">
        <v>20</v>
      </c>
      <c r="F72" t="e">
        <f>LOOKUP(R45,$A$53:$A$84,$B$53:$B$84)</f>
        <v>#N/A</v>
      </c>
      <c r="G72" t="e">
        <f>LOOKUP(S45,$A$53:$A$84,$B$53:$B$84)</f>
        <v>#N/A</v>
      </c>
      <c r="H72" t="s">
        <v>62</v>
      </c>
      <c r="J72" t="e">
        <f t="shared" si="3"/>
        <v>#N/A</v>
      </c>
      <c r="L72" t="str">
        <f t="shared" si="0"/>
        <v xml:space="preserve"> v </v>
      </c>
      <c r="M72" t="str">
        <f>IF(ISERROR(INDEX($C:$C,MATCH(R45,$A:$A,0)))*1=1,"",INDEX($C:$C,MATCH(R45,$A:$A,0)))</f>
        <v/>
      </c>
      <c r="N72" t="str">
        <f>IF(ISERROR(INDEX($C:$C,MATCH(S45,$A:$A,0)))*1=1,"",INDEX($C:$C,MATCH(S45,$A:$A,0)))</f>
        <v/>
      </c>
      <c r="O72" t="s">
        <v>62</v>
      </c>
      <c r="Q72" s="11"/>
      <c r="R72" s="15">
        <f>T44-TIME(3,0,0)</f>
        <v>-0.125</v>
      </c>
      <c r="S72" s="11" t="e">
        <f t="shared" si="4"/>
        <v>#N/A</v>
      </c>
      <c r="T72" s="14" t="str">
        <f t="shared" si="5"/>
        <v>NFL</v>
      </c>
      <c r="U72" s="14" t="str">
        <f t="shared" si="6"/>
        <v xml:space="preserve"> v </v>
      </c>
      <c r="V72" s="14" t="str">
        <f t="shared" si="7"/>
        <v>Inc HT/QTRs</v>
      </c>
      <c r="X72" s="43"/>
      <c r="Y72" s="41">
        <f t="shared" si="8"/>
        <v>-0.125</v>
      </c>
      <c r="Z72" s="41">
        <f t="shared" si="9"/>
        <v>0</v>
      </c>
      <c r="AA72" s="42" t="e">
        <f t="shared" si="10"/>
        <v>#N/A</v>
      </c>
      <c r="AB72" s="43" t="str">
        <f t="shared" si="10"/>
        <v>NFL</v>
      </c>
      <c r="AC72" s="43" t="str">
        <f t="shared" si="10"/>
        <v xml:space="preserve"> v </v>
      </c>
      <c r="AD72" s="43" t="str">
        <f t="shared" si="11"/>
        <v>Inc 1H</v>
      </c>
      <c r="AF72" s="60"/>
      <c r="AG72" s="61">
        <f t="shared" si="12"/>
        <v>-0.125</v>
      </c>
      <c r="AH72" s="61">
        <f>AG72+TIME(2,0,0)</f>
        <v>-4.1666666666666671E-2</v>
      </c>
      <c r="AI72" s="62" t="e">
        <f t="shared" si="14"/>
        <v>#N/A</v>
      </c>
      <c r="AJ72" s="60" t="str">
        <f t="shared" si="2"/>
        <v>NFL</v>
      </c>
      <c r="AK72" s="60" t="str">
        <f t="shared" si="2"/>
        <v xml:space="preserve"> v </v>
      </c>
      <c r="AL72" s="60" t="str">
        <f t="shared" si="15"/>
        <v>Inc 1H</v>
      </c>
    </row>
    <row r="73" spans="1:38">
      <c r="A73" t="s">
        <v>154</v>
      </c>
      <c r="B73" t="s">
        <v>230</v>
      </c>
      <c r="C73">
        <v>16</v>
      </c>
    </row>
    <row r="74" spans="1:38">
      <c r="A74" t="s">
        <v>207</v>
      </c>
      <c r="B74" t="s">
        <v>123</v>
      </c>
      <c r="C74">
        <v>19</v>
      </c>
    </row>
    <row r="75" spans="1:38">
      <c r="A75" t="s">
        <v>208</v>
      </c>
      <c r="B75" t="s">
        <v>231</v>
      </c>
      <c r="C75">
        <v>20</v>
      </c>
    </row>
    <row r="76" spans="1:38">
      <c r="A76" t="s">
        <v>209</v>
      </c>
      <c r="B76" t="s">
        <v>232</v>
      </c>
      <c r="C76">
        <v>17</v>
      </c>
    </row>
    <row r="77" spans="1:38">
      <c r="A77" t="s">
        <v>210</v>
      </c>
      <c r="B77" t="s">
        <v>233</v>
      </c>
      <c r="C77">
        <v>18</v>
      </c>
    </row>
    <row r="78" spans="1:38">
      <c r="A78" t="s">
        <v>151</v>
      </c>
      <c r="B78" t="s">
        <v>235</v>
      </c>
      <c r="C78">
        <v>21</v>
      </c>
    </row>
    <row r="79" spans="1:38">
      <c r="A79" t="s">
        <v>149</v>
      </c>
      <c r="B79" t="s">
        <v>236</v>
      </c>
      <c r="C79">
        <v>22</v>
      </c>
    </row>
    <row r="80" spans="1:38">
      <c r="A80" t="s">
        <v>168</v>
      </c>
      <c r="B80" t="s">
        <v>237</v>
      </c>
      <c r="C80">
        <v>25</v>
      </c>
    </row>
    <row r="81" spans="1:3">
      <c r="A81" t="s">
        <v>164</v>
      </c>
      <c r="B81" t="s">
        <v>238</v>
      </c>
      <c r="C81">
        <v>26</v>
      </c>
    </row>
    <row r="82" spans="1:3">
      <c r="A82" t="s">
        <v>162</v>
      </c>
      <c r="B82" t="s">
        <v>239</v>
      </c>
      <c r="C82">
        <v>27</v>
      </c>
    </row>
    <row r="83" spans="1:3">
      <c r="A83" t="s">
        <v>211</v>
      </c>
      <c r="B83" t="s">
        <v>240</v>
      </c>
      <c r="C83">
        <v>10</v>
      </c>
    </row>
    <row r="84" spans="1:3">
      <c r="A84" t="s">
        <v>156</v>
      </c>
      <c r="B84" t="s">
        <v>1190</v>
      </c>
      <c r="C84">
        <v>28</v>
      </c>
    </row>
  </sheetData>
  <mergeCells count="70">
    <mergeCell ref="T38:T39"/>
    <mergeCell ref="U38:U39"/>
    <mergeCell ref="V38:V39"/>
    <mergeCell ref="W38:W39"/>
    <mergeCell ref="T34:T35"/>
    <mergeCell ref="U34:U35"/>
    <mergeCell ref="V34:V35"/>
    <mergeCell ref="W34:W35"/>
    <mergeCell ref="T36:T37"/>
    <mergeCell ref="U36:U37"/>
    <mergeCell ref="V36:V37"/>
    <mergeCell ref="W36:W37"/>
    <mergeCell ref="T30:T31"/>
    <mergeCell ref="U30:U31"/>
    <mergeCell ref="V30:V31"/>
    <mergeCell ref="W30:W31"/>
    <mergeCell ref="T32:T33"/>
    <mergeCell ref="U32:U33"/>
    <mergeCell ref="V32:V33"/>
    <mergeCell ref="W32:W33"/>
    <mergeCell ref="T26:T27"/>
    <mergeCell ref="U26:U27"/>
    <mergeCell ref="V26:V27"/>
    <mergeCell ref="W26:W27"/>
    <mergeCell ref="T28:T29"/>
    <mergeCell ref="U28:U29"/>
    <mergeCell ref="V28:V29"/>
    <mergeCell ref="W28:W29"/>
    <mergeCell ref="T22:T23"/>
    <mergeCell ref="U22:U23"/>
    <mergeCell ref="V22:V23"/>
    <mergeCell ref="W22:W23"/>
    <mergeCell ref="T24:T25"/>
    <mergeCell ref="U24:U25"/>
    <mergeCell ref="V24:V25"/>
    <mergeCell ref="W24:W25"/>
    <mergeCell ref="T18:T19"/>
    <mergeCell ref="U18:U19"/>
    <mergeCell ref="V18:V19"/>
    <mergeCell ref="W18:W19"/>
    <mergeCell ref="T20:T21"/>
    <mergeCell ref="U20:U21"/>
    <mergeCell ref="V20:V21"/>
    <mergeCell ref="W20:W21"/>
    <mergeCell ref="T14:T15"/>
    <mergeCell ref="U14:U15"/>
    <mergeCell ref="V14:V15"/>
    <mergeCell ref="W14:W15"/>
    <mergeCell ref="T16:T17"/>
    <mergeCell ref="U16:U17"/>
    <mergeCell ref="V16:V17"/>
    <mergeCell ref="W16:W17"/>
    <mergeCell ref="V10:V11"/>
    <mergeCell ref="W10:W11"/>
    <mergeCell ref="T6:T7"/>
    <mergeCell ref="U6:U7"/>
    <mergeCell ref="V6:V7"/>
    <mergeCell ref="W6:W7"/>
    <mergeCell ref="T10:T11"/>
    <mergeCell ref="U10:U11"/>
    <mergeCell ref="AG50:AK50"/>
    <mergeCell ref="Y50:AC50"/>
    <mergeCell ref="T42:T43"/>
    <mergeCell ref="U42:U43"/>
    <mergeCell ref="V42:V43"/>
    <mergeCell ref="T44:T45"/>
    <mergeCell ref="U44:U45"/>
    <mergeCell ref="R50:U50"/>
    <mergeCell ref="W42:W43"/>
    <mergeCell ref="V44:V45"/>
  </mergeCells>
  <hyperlinks>
    <hyperlink ref="Q2" r:id="rId1" xr:uid="{BA09C92E-5602-45E3-80A6-7C44ADE1F27E}"/>
    <hyperlink ref="R7" r:id="rId2" display="https://www.cbssports.com/nfl/teams/LAR/los-angeles-rams/" xr:uid="{519D1796-589E-4B33-AE0E-F8738CDFC1C5}"/>
    <hyperlink ref="S7" r:id="rId3" display="https://www.cbssports.com/nfl/teams/SF/san-francisco-49ers/" xr:uid="{C9FAC3A0-10D8-4224-84A0-0A393BF4C155}"/>
    <hyperlink ref="T6" r:id="rId4" display="https://www.cbssports.com/nfl/gametracker/live/NFL_20211115_LAR@SF/" xr:uid="{83882178-4157-44C1-901F-D9603671C660}"/>
    <hyperlink ref="W6" r:id="rId5" display="https://prf.hn/click/camref:1101liUFf/ar:CBSSports/destination:https:/www.stubhub.com/san-francisco-49ers-santa-clara-tickets-11-15-2021/event/104827555/" xr:uid="{AB3A31FC-94E1-463E-95DE-102C08970FB1}"/>
    <hyperlink ref="R11" r:id="rId6" display="https://www.cbssports.com/nfl/teams/NE/new-england-patriots/" xr:uid="{40E1858A-CCAF-44BD-AC4B-A586E00EEC94}"/>
    <hyperlink ref="S11" r:id="rId7" display="https://www.cbssports.com/nfl/teams/ATL/atlanta-falcons/" xr:uid="{868B2BAA-9625-4016-8BA9-100F618D56A8}"/>
    <hyperlink ref="T10" r:id="rId8" display="https://www.cbssports.com/nfl/gametracker/live/NFL_20211118_NE@ATL/" xr:uid="{E7CFA86B-2505-4B44-A77A-BF425567EE8D}"/>
    <hyperlink ref="W10" r:id="rId9" display="https://prf.hn/click/camref:1101liUFf/ar:CBSSports/destination:https:/www.stubhub.com/atlanta-falcons-atlanta-tickets-11-18-2021/event/104828444/" xr:uid="{80E246EF-87D8-48A3-94A9-D3115C1952AC}"/>
    <hyperlink ref="R15" r:id="rId10" display="https://www.cbssports.com/nfl/teams/DET/detroit-lions/" xr:uid="{D8523047-1DEA-4AD6-AD4E-FD57FA8B1A1A}"/>
    <hyperlink ref="S15" r:id="rId11" display="https://www.cbssports.com/nfl/teams/CLE/cleveland-browns/" xr:uid="{25EC736A-60E8-414E-BF4C-9A13FC01EE0F}"/>
    <hyperlink ref="T14" r:id="rId12" display="https://www.cbssports.com/nfl/gametracker/live/NFL_20211121_DET@CLE/" xr:uid="{6DCABD6E-C73E-4417-BC10-E167856789D5}"/>
    <hyperlink ref="W14" r:id="rId13" display="https://prf.hn/click/camref:1101liUFf/ar:CBSSports/destination:https:/www.stubhub.com/cleveland-browns-cleveland-tickets-11-21-2021/event/104828032/" xr:uid="{5D915694-EA9B-4482-BC71-8907782A0B1D}"/>
    <hyperlink ref="R17" r:id="rId14" display="https://www.cbssports.com/nfl/teams/BAL/baltimore-ravens/" xr:uid="{6BF82B31-8120-4EEA-AD61-0861B0789AC4}"/>
    <hyperlink ref="S17" r:id="rId15" display="https://www.cbssports.com/nfl/teams/CHI/chicago-bears/" xr:uid="{360AFEFF-15BC-4CDE-ACEB-8D96B51B11E9}"/>
    <hyperlink ref="T16" r:id="rId16" display="https://www.cbssports.com/nfl/gametracker/live/NFL_20211121_BAL@CHI/" xr:uid="{0009BC7B-9355-489B-86AA-BDC4400CD32D}"/>
    <hyperlink ref="W16" r:id="rId17" display="https://prf.hn/click/camref:1101liUFf/ar:CBSSports/destination:https:/www.stubhub.com/chicago-bears-chicago-tickets-11-21-2021/event/104827479/" xr:uid="{A4858264-4BC9-4EA3-8D7B-4266D627597A}"/>
    <hyperlink ref="R19" r:id="rId18" display="https://www.cbssports.com/nfl/teams/GB/green-bay-packers/" xr:uid="{A9BE487F-A68E-49B6-ABB9-0CA3977C8CB7}"/>
    <hyperlink ref="S19" r:id="rId19" display="https://www.cbssports.com/nfl/teams/MIN/minnesota-vikings/" xr:uid="{B0E5003E-5050-4774-A649-AC9AF67EAB54}"/>
    <hyperlink ref="T18" r:id="rId20" display="https://www.cbssports.com/nfl/gametracker/live/NFL_20211121_GB@MIN/" xr:uid="{D27BEC5E-8F6F-4673-A0DD-C1A4AE4F38C3}"/>
    <hyperlink ref="W18" r:id="rId21" display="https://prf.hn/click/camref:1101liUFf/ar:CBSSports/destination:https:/www.stubhub.com/minnesota-vikings-minneapolis-tickets-11-21-2021/event/104826894/" xr:uid="{0F21D53A-82F2-41E8-B470-A507BA98C8EC}"/>
    <hyperlink ref="R21" r:id="rId22" display="https://www.cbssports.com/nfl/teams/HOU/houston-texans/" xr:uid="{8591F877-8CC1-44A1-AB36-6C7FD544FCA6}"/>
    <hyperlink ref="S21" r:id="rId23" display="https://www.cbssports.com/nfl/teams/TEN/tennessee-titans/" xr:uid="{5082F779-F001-4A99-963F-FD1DCBE0A88A}"/>
    <hyperlink ref="T20" r:id="rId24" display="https://www.cbssports.com/nfl/gametracker/live/NFL_20211121_HOU@TEN/" xr:uid="{D2631CE2-D5D8-4547-94FF-9BD16ABBCDC6}"/>
    <hyperlink ref="W20" r:id="rId25" display="https://prf.hn/click/camref:1101liUFf/ar:CBSSports/destination:https:/www.stubhub.com/tennessee-titans-nashville-tickets-11-21-2021/event/104828066/" xr:uid="{1BE3D9F4-C1FF-40D4-92B3-DD4581D1426E}"/>
    <hyperlink ref="R23" r:id="rId26" display="https://www.cbssports.com/nfl/teams/IND/indianapolis-colts/" xr:uid="{D181BA8E-13E2-4665-9183-A9333FB5E5AA}"/>
    <hyperlink ref="S23" r:id="rId27" display="https://www.cbssports.com/nfl/teams/BUF/buffalo-bills/" xr:uid="{2E1ECAB8-241A-4AAE-BBD2-677CC0C8E215}"/>
    <hyperlink ref="T22" r:id="rId28" display="https://www.cbssports.com/nfl/gametracker/live/NFL_20211121_IND@BUF/" xr:uid="{A6927B7D-C915-4C35-B66E-DCA2BBCF8ACF}"/>
    <hyperlink ref="W22" r:id="rId29" display="https://prf.hn/click/camref:1101liUFf/ar:CBSSports/destination:https:/www.stubhub.com/buffalo-bills-orchard-park-tickets-11-21-2021/event/104825964/" xr:uid="{3236991D-0791-4548-A499-17A664A57F99}"/>
    <hyperlink ref="R25" r:id="rId30" display="https://www.cbssports.com/nfl/teams/MIA/miami-dolphins/" xr:uid="{8B798792-3D41-4C6C-86F3-975323F6693B}"/>
    <hyperlink ref="S25" r:id="rId31" display="https://www.cbssports.com/nfl/teams/NYJ/new-york-jets/" xr:uid="{C6614E55-FFFF-435F-8EE4-84E8530F33A4}"/>
    <hyperlink ref="T24" r:id="rId32" display="https://www.cbssports.com/nfl/gametracker/live/NFL_20211121_MIA@NYJ/" xr:uid="{7C5AEA5A-724B-4E11-8CD2-A751B55501E2}"/>
    <hyperlink ref="W24" r:id="rId33" display="https://prf.hn/click/camref:1101liUFf/ar:CBSSports/destination:https:/www.stubhub.com/new-york-jets-east-rutherford-tickets-11-21-2021/event/104828009/" xr:uid="{B5217B88-5B36-4F0D-BF18-48E0DAA2C80B}"/>
    <hyperlink ref="R27" r:id="rId34" display="https://www.cbssports.com/nfl/teams/NO/new-orleans-saints/" xr:uid="{7C9779A0-6E8C-4697-A967-186FBFFD2666}"/>
    <hyperlink ref="S27" r:id="rId35" display="https://www.cbssports.com/nfl/teams/PHI/philadelphia-eagles/" xr:uid="{B2F4896E-E6D3-479E-A5E8-703986123E3C}"/>
    <hyperlink ref="T26" r:id="rId36" display="https://www.cbssports.com/nfl/gametracker/live/NFL_20211121_NO@PHI/" xr:uid="{D3F9DE62-0BFB-4C0A-ADB7-433D4CFEBCF8}"/>
    <hyperlink ref="W26" r:id="rId37" display="https://prf.hn/click/camref:1101liUFf/ar:CBSSports/destination:https:/www.stubhub.com/philadelphia-eagles-philadelphia-tickets-11-21-2021/event/104827471/" xr:uid="{70EA1351-DAC1-44B2-B54F-B76010BF443F}"/>
    <hyperlink ref="R29" r:id="rId38" display="https://www.cbssports.com/nfl/teams/SF/san-francisco-49ers/" xr:uid="{EB7CBF57-D5C7-46AF-A21E-346BEAB9BF6B}"/>
    <hyperlink ref="S29" r:id="rId39" display="https://www.cbssports.com/nfl/teams/JAC/jacksonville-jaguars/" xr:uid="{EDF6C53B-2C00-46C3-A7A2-6CCCA5991D10}"/>
    <hyperlink ref="T28" r:id="rId40" display="https://www.cbssports.com/nfl/gametracker/live/NFL_20211121_SF@JAC/" xr:uid="{CCF9EF6F-22A1-4648-8BD7-9F868AA6214F}"/>
    <hyperlink ref="W28" r:id="rId41" display="https://prf.hn/click/camref:1101liUFf/ar:CBSSports/destination:https:/www.stubhub.com/jacksonville-jaguars-jacksonville-tickets-11-21-2021/event/104827216/" xr:uid="{CBEA694A-BA30-41A6-9D67-4359815F69EA}"/>
    <hyperlink ref="R31" r:id="rId42" display="https://www.cbssports.com/nfl/teams/WAS/washington-football-team/" xr:uid="{2BA899D9-BF79-48FD-A040-2922F68171F6}"/>
    <hyperlink ref="S31" r:id="rId43" display="https://www.cbssports.com/nfl/teams/CAR/carolina-panthers/" xr:uid="{F3ABF5FB-923B-441E-B83C-60C5EB8A0D3B}"/>
    <hyperlink ref="T30" r:id="rId44" display="https://www.cbssports.com/nfl/gametracker/live/NFL_20211121_WAS@CAR/" xr:uid="{288253E6-52E2-4AAF-B500-5B83F88613D8}"/>
    <hyperlink ref="W30" r:id="rId45" display="https://prf.hn/click/camref:1101liUFf/ar:CBSSports/destination:https:/www.stubhub.com/carolina-panthers-charlotte-tickets-11-21-2021/event/104827524/" xr:uid="{9FEE3F5A-A9C2-4B95-8844-78CA439ACE57}"/>
    <hyperlink ref="R33" r:id="rId46" display="https://www.cbssports.com/nfl/teams/CIN/cincinnati-bengals/" xr:uid="{97AB72B6-842C-4D2D-A545-C23673571819}"/>
    <hyperlink ref="S33" r:id="rId47" display="https://www.cbssports.com/nfl/teams/LV/las-vegas-raiders/" xr:uid="{9C6BA64B-9A8A-4F77-837C-A922C53B8BC6}"/>
    <hyperlink ref="T32" r:id="rId48" display="https://www.cbssports.com/nfl/gametracker/live/NFL_20211121_CIN@LV/" xr:uid="{49F6E722-FB1D-4C6D-93B7-0598D06780BF}"/>
    <hyperlink ref="W32" r:id="rId49" display="https://prf.hn/click/camref:1101liUFf/ar:CBSSports/destination:https:/www.stubhub.com/las-vegas-raiders-las-vegas-tickets-11-21-2021/event/104826748/" xr:uid="{B12F6199-3B06-4EB2-8FCE-984DABDC76C3}"/>
    <hyperlink ref="R35" r:id="rId50" display="https://www.cbssports.com/nfl/teams/ARI/arizona-cardinals/" xr:uid="{9FF9526F-6066-4B11-B7F0-08E74D7EFB58}"/>
    <hyperlink ref="S35" r:id="rId51" display="https://www.cbssports.com/nfl/teams/SEA/seattle-seahawks/" xr:uid="{B69EB5CC-ECD7-43C0-A7CE-6BB5091571EF}"/>
    <hyperlink ref="T34" r:id="rId52" display="https://www.cbssports.com/nfl/gametracker/live/NFL_20211121_ARI@SEA/" xr:uid="{F81964A6-EAB9-497B-B57D-8A0CA7747A56}"/>
    <hyperlink ref="W34" r:id="rId53" display="https://prf.hn/click/camref:1101liUFf/ar:CBSSports/destination:https:/www.stubhub.com/seattle-seahawks-seattle-tickets-11-21-2021/event/104906302/" xr:uid="{DA0431F6-9008-414C-9943-2A847E869841}"/>
    <hyperlink ref="R37" r:id="rId54" display="https://www.cbssports.com/nfl/teams/DAL/dallas-cowboys/" xr:uid="{DB389B3A-CF21-4E37-8D1A-F4AA99DF32F9}"/>
    <hyperlink ref="S37" r:id="rId55" display="https://www.cbssports.com/nfl/teams/KC/kansas-city-chiefs/" xr:uid="{19924601-A0A8-47D5-807E-B065B92E9F90}"/>
    <hyperlink ref="T36" r:id="rId56" display="https://www.cbssports.com/nfl/gametracker/live/NFL_20211121_DAL@KC/" xr:uid="{2931BED7-4DA4-4E15-8101-A5B970D978FE}"/>
    <hyperlink ref="W36" r:id="rId57" display="https://prf.hn/click/camref:1101liUFf/ar:CBSSports/destination:https:/www.stubhub.com/kansas-city-chiefs-kansas-city-tickets-11-21-2021/event/104828071/" xr:uid="{5BE9CC4F-3A8B-444D-B49F-716E32945E88}"/>
    <hyperlink ref="R39" r:id="rId58" display="https://www.cbssports.com/nfl/teams/PIT/pittsburgh-steelers/" xr:uid="{0CC8DB07-277D-4B50-A9EA-C5E7E6D28D99}"/>
    <hyperlink ref="S39" r:id="rId59" display="https://www.cbssports.com/nfl/teams/LAC/los-angeles-chargers/" xr:uid="{78350752-BBA4-4726-A863-F71D9555DF90}"/>
    <hyperlink ref="T38" r:id="rId60" display="https://www.cbssports.com/nfl/gametracker/live/NFL_20211121_PIT@LAC/" xr:uid="{12A0F8CB-3272-490E-A261-E87CA34A0860}"/>
    <hyperlink ref="W38" r:id="rId61" display="https://prf.hn/click/camref:1101liUFf/ar:CBSSports/destination:https:/www.stubhub.com/los-angeles-chargers-inglewood-tickets-11-21-2021/event/104826764/" xr:uid="{D8B01CF2-59B3-4856-B35B-4B59442219F5}"/>
  </hyperlinks>
  <pageMargins left="0.7" right="0.7" top="0.75" bottom="0.75" header="0.3" footer="0.3"/>
  <pageSetup orientation="portrait" r:id="rId62"/>
  <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221"/>
  <sheetViews>
    <sheetView topLeftCell="AH196" workbookViewId="0">
      <selection activeCell="AL224" sqref="AL224"/>
    </sheetView>
  </sheetViews>
  <sheetFormatPr defaultRowHeight="15"/>
  <cols>
    <col min="1" max="1" width="13.140625" customWidth="1"/>
    <col min="2" max="2" width="14.5703125" customWidth="1"/>
    <col min="3" max="3" width="9.140625" customWidth="1"/>
    <col min="4" max="4" width="5.5703125" customWidth="1"/>
    <col min="5" max="5" width="3" customWidth="1"/>
    <col min="6" max="6" width="14.5703125" customWidth="1"/>
    <col min="7" max="7" width="11.5703125" customWidth="1"/>
    <col min="8" max="8" width="2" customWidth="1"/>
    <col min="9" max="9" width="9.140625" customWidth="1"/>
    <col min="10" max="10" width="24.5703125" customWidth="1"/>
    <col min="11" max="14" width="9.5703125" customWidth="1"/>
    <col min="15" max="15" width="9.140625" customWidth="1"/>
    <col min="17" max="17" width="12.5703125" customWidth="1"/>
    <col min="18" max="18" width="11.5703125" style="13" bestFit="1" customWidth="1"/>
    <col min="19" max="19" width="24.5703125" bestFit="1" customWidth="1"/>
    <col min="20" max="20" width="8.85546875" style="13" bestFit="1" customWidth="1"/>
    <col min="21" max="21" width="7.42578125" style="13" bestFit="1" customWidth="1"/>
    <col min="22" max="22" width="9.28515625" bestFit="1" customWidth="1"/>
    <col min="24" max="24" width="14.5703125" hidden="1" customWidth="1"/>
    <col min="25" max="25" width="0" hidden="1" customWidth="1"/>
    <col min="26" max="26" width="10.140625" hidden="1" customWidth="1"/>
    <col min="27" max="27" width="18.5703125" hidden="1" customWidth="1"/>
    <col min="28" max="29" width="0" hidden="1" customWidth="1"/>
    <col min="30" max="30" width="12.42578125" hidden="1" customWidth="1"/>
    <col min="31" max="31" width="6.140625" hidden="1" customWidth="1"/>
    <col min="32" max="32" width="5.140625" bestFit="1" customWidth="1"/>
    <col min="33" max="33" width="11.42578125" customWidth="1"/>
    <col min="34" max="34" width="10.28515625" bestFit="1" customWidth="1"/>
    <col min="35" max="35" width="24.5703125" bestFit="1" customWidth="1"/>
    <col min="36" max="36" width="7.7109375" bestFit="1" customWidth="1"/>
    <col min="37" max="37" width="7.42578125" bestFit="1" customWidth="1"/>
    <col min="38" max="38" width="9.28515625" bestFit="1" customWidth="1"/>
    <col min="39" max="39" width="14.42578125" style="296" bestFit="1" customWidth="1"/>
    <col min="40" max="40" width="11.140625" customWidth="1"/>
    <col min="41" max="41" width="14.5703125" customWidth="1"/>
    <col min="44" max="44" width="18.5703125" customWidth="1"/>
    <col min="47" max="47" width="12.42578125" bestFit="1" customWidth="1"/>
    <col min="48" max="48" width="6.140625" hidden="1" customWidth="1"/>
    <col min="49" max="49" width="14.5703125" hidden="1" customWidth="1"/>
    <col min="50" max="51" width="0" hidden="1" customWidth="1"/>
    <col min="52" max="52" width="18.5703125" hidden="1" customWidth="1"/>
    <col min="53" max="54" width="0" hidden="1" customWidth="1"/>
    <col min="55" max="55" width="12.42578125" hidden="1" customWidth="1"/>
    <col min="57" max="57" width="14.5703125" customWidth="1"/>
    <col min="60" max="60" width="18.5703125" customWidth="1"/>
    <col min="63" max="63" width="12.42578125" bestFit="1" customWidth="1"/>
    <col min="65" max="65" width="14.5703125" customWidth="1"/>
    <col min="68" max="68" width="18.5703125" customWidth="1"/>
    <col min="71" max="71" width="12.42578125" bestFit="1" customWidth="1"/>
    <col min="73" max="73" width="14.5703125" customWidth="1"/>
    <col min="76" max="76" width="18.5703125" customWidth="1"/>
    <col min="79" max="79" width="12.42578125" bestFit="1" customWidth="1"/>
    <col min="81" max="81" width="14.5703125" customWidth="1"/>
    <col min="84" max="84" width="18.5703125" customWidth="1"/>
    <col min="87" max="87" width="12.42578125" bestFit="1" customWidth="1"/>
  </cols>
  <sheetData>
    <row r="1" spans="17:34">
      <c r="Q1" s="20" t="s">
        <v>345</v>
      </c>
      <c r="T1" s="27"/>
    </row>
    <row r="2" spans="17:34">
      <c r="Q2" s="21" t="s">
        <v>390</v>
      </c>
    </row>
    <row r="3" spans="17:34">
      <c r="Q3" s="21"/>
    </row>
    <row r="4" spans="17:34" ht="17.25" customHeight="1">
      <c r="R4" s="29"/>
      <c r="S4" s="25"/>
      <c r="T4" s="25"/>
      <c r="U4" s="25"/>
      <c r="V4" s="25"/>
      <c r="W4" s="25"/>
      <c r="AH4" s="13"/>
    </row>
    <row r="5" spans="17:34">
      <c r="R5" s="22"/>
      <c r="S5" s="22"/>
      <c r="T5" s="22"/>
      <c r="U5" s="22"/>
      <c r="V5" s="22"/>
      <c r="W5" s="22"/>
      <c r="AH5" s="13"/>
    </row>
    <row r="6" spans="17:34" ht="56.25" customHeight="1">
      <c r="R6" s="321"/>
      <c r="S6" s="322"/>
      <c r="T6" s="327">
        <v>0.79166666666666663</v>
      </c>
      <c r="U6" s="371" t="s">
        <v>1503</v>
      </c>
      <c r="V6" s="331" t="s">
        <v>1552</v>
      </c>
      <c r="W6" s="23"/>
      <c r="AH6" s="13"/>
    </row>
    <row r="7" spans="17:34" ht="15" customHeight="1" thickBot="1">
      <c r="R7" s="289" t="s">
        <v>353</v>
      </c>
      <c r="S7" s="292" t="s">
        <v>162</v>
      </c>
      <c r="T7" s="355"/>
      <c r="U7" s="357"/>
      <c r="V7" s="358"/>
      <c r="W7" s="23"/>
      <c r="AH7" s="13"/>
    </row>
    <row r="8" spans="17:34" ht="30" customHeight="1">
      <c r="R8" s="319"/>
      <c r="S8" s="320"/>
      <c r="T8" s="364">
        <v>0.79166666666666663</v>
      </c>
      <c r="U8" s="365" t="s">
        <v>1501</v>
      </c>
      <c r="V8" s="366" t="s">
        <v>1533</v>
      </c>
      <c r="W8" s="23"/>
      <c r="AH8" s="13"/>
    </row>
    <row r="9" spans="17:34" ht="15" customHeight="1" thickBot="1">
      <c r="R9" s="282" t="s">
        <v>155</v>
      </c>
      <c r="S9" s="284" t="s">
        <v>349</v>
      </c>
      <c r="T9" s="368"/>
      <c r="U9" s="369"/>
      <c r="V9" s="370"/>
      <c r="W9" s="23"/>
      <c r="AH9" s="13"/>
    </row>
    <row r="10" spans="17:34" ht="30" customHeight="1">
      <c r="R10" s="313"/>
      <c r="S10" s="314"/>
      <c r="T10" s="364"/>
      <c r="U10" s="365"/>
      <c r="V10" s="366"/>
      <c r="W10" s="23"/>
      <c r="AH10" s="13"/>
    </row>
    <row r="11" spans="17:34" ht="15" customHeight="1" thickBot="1">
      <c r="R11" s="282"/>
      <c r="S11" s="284"/>
      <c r="T11" s="368"/>
      <c r="U11" s="369"/>
      <c r="V11" s="370"/>
      <c r="W11" s="23"/>
      <c r="AH11" s="13"/>
    </row>
    <row r="12" spans="17:34" ht="56.25" customHeight="1">
      <c r="R12" s="321"/>
      <c r="S12" s="322"/>
      <c r="T12" s="359">
        <v>0.79166666666666663</v>
      </c>
      <c r="U12" s="362" t="s">
        <v>1490</v>
      </c>
      <c r="V12" s="363" t="s">
        <v>1639</v>
      </c>
      <c r="W12" s="23"/>
      <c r="AH12" s="13"/>
    </row>
    <row r="13" spans="17:34" ht="15" customHeight="1" thickBot="1">
      <c r="R13" s="289" t="s">
        <v>355</v>
      </c>
      <c r="S13" s="292" t="s">
        <v>152</v>
      </c>
      <c r="T13" s="355"/>
      <c r="U13" s="357"/>
      <c r="V13" s="358"/>
      <c r="W13" s="23"/>
      <c r="AH13" s="13"/>
    </row>
    <row r="14" spans="17:34" ht="30" customHeight="1">
      <c r="R14" s="321"/>
      <c r="S14" s="322"/>
      <c r="T14" s="318">
        <v>0.79166666666666663</v>
      </c>
      <c r="U14" s="362" t="s">
        <v>1640</v>
      </c>
      <c r="V14" s="363" t="s">
        <v>1641</v>
      </c>
      <c r="W14" s="23"/>
      <c r="AH14" s="13"/>
    </row>
    <row r="15" spans="17:34" ht="15" customHeight="1" thickBot="1">
      <c r="R15" s="289" t="s">
        <v>353</v>
      </c>
      <c r="S15" s="292" t="s">
        <v>262</v>
      </c>
      <c r="T15" s="294" t="s">
        <v>1506</v>
      </c>
      <c r="U15" s="357"/>
      <c r="V15" s="358"/>
      <c r="W15" s="23"/>
      <c r="AH15" s="13"/>
    </row>
    <row r="16" spans="17:34" ht="30" customHeight="1">
      <c r="R16" s="321"/>
      <c r="S16" s="322"/>
      <c r="T16" s="359">
        <v>0.79166666666666663</v>
      </c>
      <c r="U16" s="362" t="s">
        <v>1563</v>
      </c>
      <c r="V16" s="363" t="s">
        <v>1511</v>
      </c>
      <c r="W16" s="23"/>
      <c r="AH16" s="13"/>
    </row>
    <row r="17" spans="18:34" ht="15" customHeight="1" thickBot="1">
      <c r="R17" s="289" t="s">
        <v>357</v>
      </c>
      <c r="S17" s="292" t="s">
        <v>356</v>
      </c>
      <c r="T17" s="355"/>
      <c r="U17" s="357"/>
      <c r="V17" s="358"/>
      <c r="W17" s="23"/>
      <c r="AH17" s="13"/>
    </row>
    <row r="18" spans="18:34" ht="56.25" customHeight="1">
      <c r="R18" s="321"/>
      <c r="S18" s="322"/>
      <c r="T18" s="359">
        <v>0.79166666666666663</v>
      </c>
      <c r="U18" s="362" t="s">
        <v>1493</v>
      </c>
      <c r="V18" s="363" t="s">
        <v>1642</v>
      </c>
      <c r="W18" s="23"/>
      <c r="AH18" s="13"/>
    </row>
    <row r="19" spans="18:34" ht="15" customHeight="1" thickBot="1">
      <c r="R19" s="289" t="s">
        <v>352</v>
      </c>
      <c r="S19" s="292" t="s">
        <v>354</v>
      </c>
      <c r="T19" s="355"/>
      <c r="U19" s="357"/>
      <c r="V19" s="358"/>
      <c r="W19" s="23"/>
      <c r="AH19" s="13"/>
    </row>
    <row r="20" spans="18:34" ht="30" customHeight="1">
      <c r="R20" s="321"/>
      <c r="S20" s="322"/>
      <c r="T20" s="359">
        <v>0.79166666666666663</v>
      </c>
      <c r="U20" s="362" t="s">
        <v>1496</v>
      </c>
      <c r="V20" s="363" t="s">
        <v>1560</v>
      </c>
      <c r="W20" s="23"/>
      <c r="AH20" s="13"/>
    </row>
    <row r="21" spans="18:34" ht="15" customHeight="1" thickBot="1">
      <c r="R21" s="289" t="s">
        <v>348</v>
      </c>
      <c r="S21" s="292" t="s">
        <v>151</v>
      </c>
      <c r="T21" s="355"/>
      <c r="U21" s="357"/>
      <c r="V21" s="358"/>
      <c r="W21" s="23"/>
      <c r="AH21" s="13"/>
    </row>
    <row r="22" spans="18:34" ht="42" customHeight="1">
      <c r="R22" s="321"/>
      <c r="S22" s="322"/>
      <c r="T22" s="359">
        <v>0.79166666666666663</v>
      </c>
      <c r="U22" s="362" t="s">
        <v>1507</v>
      </c>
      <c r="V22" s="363" t="s">
        <v>1560</v>
      </c>
      <c r="W22" s="23"/>
      <c r="AH22" s="13"/>
    </row>
    <row r="23" spans="18:34" ht="15" customHeight="1" thickBot="1">
      <c r="R23" s="289" t="s">
        <v>197</v>
      </c>
      <c r="S23" s="292" t="s">
        <v>149</v>
      </c>
      <c r="T23" s="355"/>
      <c r="U23" s="357"/>
      <c r="V23" s="358"/>
      <c r="W23" s="23"/>
      <c r="AH23" s="13"/>
    </row>
    <row r="24" spans="18:34" ht="42" customHeight="1">
      <c r="R24" s="321"/>
      <c r="S24" s="322"/>
      <c r="T24" s="359">
        <v>0.83333333333333337</v>
      </c>
      <c r="U24" s="362" t="s">
        <v>1566</v>
      </c>
      <c r="V24" s="363" t="s">
        <v>1621</v>
      </c>
      <c r="W24" s="23"/>
      <c r="AH24" s="13"/>
    </row>
    <row r="25" spans="18:34" ht="15" customHeight="1" thickBot="1">
      <c r="R25" s="289" t="s">
        <v>167</v>
      </c>
      <c r="S25" s="292" t="s">
        <v>158</v>
      </c>
      <c r="T25" s="355"/>
      <c r="U25" s="357"/>
      <c r="V25" s="358"/>
      <c r="W25" s="23"/>
      <c r="AH25" s="13"/>
    </row>
    <row r="26" spans="18:34" ht="30" customHeight="1">
      <c r="R26" s="321"/>
      <c r="S26" s="322"/>
      <c r="T26" s="359">
        <v>0.83333333333333337</v>
      </c>
      <c r="U26" s="362" t="s">
        <v>1643</v>
      </c>
      <c r="V26" s="363" t="s">
        <v>1548</v>
      </c>
      <c r="W26" s="23"/>
      <c r="AH26" s="13"/>
    </row>
    <row r="27" spans="18:34" ht="15" customHeight="1" thickBot="1">
      <c r="R27" s="289" t="s">
        <v>358</v>
      </c>
      <c r="S27" s="292" t="s">
        <v>154</v>
      </c>
      <c r="T27" s="355"/>
      <c r="U27" s="357"/>
      <c r="V27" s="358"/>
      <c r="W27" s="23"/>
      <c r="AH27" s="13"/>
    </row>
    <row r="28" spans="18:34" ht="42" customHeight="1">
      <c r="R28" s="321"/>
      <c r="S28" s="322"/>
      <c r="T28" s="359">
        <v>0.83333333333333337</v>
      </c>
      <c r="U28" s="362" t="s">
        <v>1550</v>
      </c>
      <c r="V28" s="363" t="s">
        <v>1644</v>
      </c>
      <c r="W28" s="23"/>
      <c r="AH28" s="13"/>
    </row>
    <row r="29" spans="18:34" ht="15" customHeight="1" thickBot="1">
      <c r="R29" s="289" t="s">
        <v>350</v>
      </c>
      <c r="S29" s="292" t="s">
        <v>361</v>
      </c>
      <c r="T29" s="355"/>
      <c r="U29" s="357"/>
      <c r="V29" s="358"/>
      <c r="W29" s="23"/>
      <c r="AH29" s="13"/>
    </row>
    <row r="30" spans="18:34" ht="42" customHeight="1">
      <c r="R30" s="321"/>
      <c r="S30" s="322"/>
      <c r="T30" s="318">
        <v>0.85416666666666663</v>
      </c>
      <c r="U30" s="362" t="s">
        <v>1521</v>
      </c>
      <c r="V30" s="363" t="s">
        <v>1621</v>
      </c>
      <c r="W30" s="23"/>
      <c r="AH30" s="13"/>
    </row>
    <row r="31" spans="18:34" ht="15" customHeight="1" thickBot="1">
      <c r="R31" s="289" t="s">
        <v>155</v>
      </c>
      <c r="S31" s="292" t="s">
        <v>200</v>
      </c>
      <c r="T31" s="294" t="s">
        <v>1506</v>
      </c>
      <c r="U31" s="357"/>
      <c r="V31" s="358"/>
      <c r="W31" s="23"/>
      <c r="AH31" s="13"/>
    </row>
    <row r="32" spans="18:34" ht="30" customHeight="1">
      <c r="R32" s="321"/>
      <c r="S32" s="322"/>
      <c r="T32" s="359">
        <v>0.91666666666666663</v>
      </c>
      <c r="U32" s="362" t="s">
        <v>1564</v>
      </c>
      <c r="V32" s="363" t="s">
        <v>1645</v>
      </c>
      <c r="W32" s="23"/>
      <c r="AH32" s="13"/>
    </row>
    <row r="33" spans="18:34" ht="15" customHeight="1" thickBot="1">
      <c r="R33" s="289" t="s">
        <v>198</v>
      </c>
      <c r="S33" s="292" t="s">
        <v>360</v>
      </c>
      <c r="T33" s="355"/>
      <c r="U33" s="357"/>
      <c r="V33" s="358"/>
      <c r="W33" s="23"/>
      <c r="AH33" s="13"/>
    </row>
    <row r="34" spans="18:34" ht="45" customHeight="1">
      <c r="R34" s="319"/>
      <c r="S34" s="320"/>
      <c r="T34" s="364">
        <v>0.91666666666666663</v>
      </c>
      <c r="U34" s="365" t="s">
        <v>1525</v>
      </c>
      <c r="V34" s="366" t="s">
        <v>1560</v>
      </c>
      <c r="W34" s="23"/>
      <c r="AH34" s="13"/>
    </row>
    <row r="35" spans="18:34" ht="15" customHeight="1" thickBot="1">
      <c r="R35" s="282" t="s">
        <v>156</v>
      </c>
      <c r="S35" s="284" t="s">
        <v>347</v>
      </c>
      <c r="T35" s="368"/>
      <c r="U35" s="369"/>
      <c r="V35" s="370"/>
      <c r="W35" s="23"/>
      <c r="AH35" s="13"/>
    </row>
    <row r="36" spans="18:34" ht="30" customHeight="1">
      <c r="R36" s="315"/>
      <c r="S36" s="316"/>
      <c r="T36" s="359"/>
      <c r="U36" s="362"/>
      <c r="V36" s="363"/>
      <c r="W36" s="23"/>
      <c r="AH36" s="13"/>
    </row>
    <row r="37" spans="18:34" ht="15" customHeight="1" thickBot="1">
      <c r="R37" s="289"/>
      <c r="S37" s="292"/>
      <c r="T37" s="355"/>
      <c r="U37" s="357"/>
      <c r="V37" s="358"/>
      <c r="W37" s="23"/>
      <c r="AH37" s="13"/>
    </row>
    <row r="38" spans="18:34" ht="42" customHeight="1">
      <c r="R38" s="321"/>
      <c r="S38" s="322"/>
      <c r="T38" s="359">
        <v>0.875</v>
      </c>
      <c r="U38" s="362" t="s">
        <v>1524</v>
      </c>
      <c r="V38" s="363" t="s">
        <v>1646</v>
      </c>
      <c r="W38" s="23"/>
      <c r="AH38" s="13"/>
    </row>
    <row r="39" spans="18:34" ht="15" customHeight="1" thickBot="1">
      <c r="R39" s="289" t="s">
        <v>170</v>
      </c>
      <c r="S39" s="292" t="s">
        <v>359</v>
      </c>
      <c r="T39" s="355"/>
      <c r="U39" s="357"/>
      <c r="V39" s="358"/>
      <c r="W39" s="23"/>
      <c r="AH39" s="13"/>
    </row>
    <row r="40" spans="18:34" ht="45" customHeight="1">
      <c r="R40" s="321"/>
      <c r="S40" s="322"/>
      <c r="T40" s="318">
        <v>0.91666666666666663</v>
      </c>
      <c r="U40" s="362" t="s">
        <v>1522</v>
      </c>
      <c r="V40" s="363" t="s">
        <v>1647</v>
      </c>
      <c r="W40" s="23"/>
      <c r="AH40" s="13"/>
    </row>
    <row r="41" spans="18:34" ht="15" customHeight="1" thickBot="1">
      <c r="R41" s="289" t="s">
        <v>199</v>
      </c>
      <c r="S41" s="292" t="s">
        <v>164</v>
      </c>
      <c r="T41" s="294" t="s">
        <v>1494</v>
      </c>
      <c r="U41" s="357"/>
      <c r="V41" s="358"/>
      <c r="W41" s="23"/>
      <c r="AH41" s="13"/>
    </row>
    <row r="42" spans="18:34" ht="30" customHeight="1">
      <c r="R42" s="319"/>
      <c r="S42" s="320"/>
      <c r="T42" s="364">
        <v>0.9375</v>
      </c>
      <c r="U42" s="365" t="s">
        <v>1492</v>
      </c>
      <c r="V42" s="366" t="s">
        <v>1648</v>
      </c>
      <c r="W42" s="23"/>
      <c r="AH42" s="13"/>
    </row>
    <row r="43" spans="18:34" ht="15" customHeight="1" thickBot="1">
      <c r="R43" s="282" t="s">
        <v>156</v>
      </c>
      <c r="S43" s="284" t="s">
        <v>351</v>
      </c>
      <c r="T43" s="368"/>
      <c r="U43" s="369"/>
      <c r="V43" s="370"/>
      <c r="W43" s="23"/>
      <c r="AH43" s="13"/>
    </row>
    <row r="44" spans="18:34" ht="42" customHeight="1">
      <c r="R44" s="315"/>
      <c r="S44" s="316"/>
      <c r="T44" s="359"/>
      <c r="U44" s="362"/>
      <c r="V44" s="363"/>
      <c r="W44" s="23"/>
      <c r="AH44" s="13"/>
    </row>
    <row r="45" spans="18:34" ht="15" customHeight="1" thickBot="1">
      <c r="R45" s="289"/>
      <c r="S45" s="292"/>
      <c r="T45" s="355"/>
      <c r="U45" s="357"/>
      <c r="V45" s="358"/>
      <c r="W45" s="23"/>
      <c r="AH45" s="13"/>
    </row>
    <row r="46" spans="18:34" ht="30" customHeight="1">
      <c r="R46" s="321"/>
      <c r="S46" s="322"/>
      <c r="T46" s="359">
        <v>0.79166666666666663</v>
      </c>
      <c r="U46" s="362" t="s">
        <v>1500</v>
      </c>
      <c r="V46" s="363" t="s">
        <v>1649</v>
      </c>
      <c r="W46" s="23"/>
      <c r="AH46" s="13"/>
    </row>
    <row r="47" spans="18:34" ht="15" customHeight="1" thickBot="1">
      <c r="R47" s="289" t="s">
        <v>348</v>
      </c>
      <c r="S47" s="292" t="s">
        <v>197</v>
      </c>
      <c r="T47" s="355"/>
      <c r="U47" s="357"/>
      <c r="V47" s="358"/>
      <c r="W47" s="23"/>
      <c r="AH47" s="13"/>
    </row>
    <row r="48" spans="18:34" ht="30" customHeight="1">
      <c r="R48" s="321"/>
      <c r="S48" s="322"/>
      <c r="T48" s="359">
        <v>0.79166666666666663</v>
      </c>
      <c r="U48" s="362" t="s">
        <v>1490</v>
      </c>
      <c r="V48" s="363" t="s">
        <v>1650</v>
      </c>
      <c r="W48" s="23"/>
      <c r="AH48" s="13"/>
    </row>
    <row r="49" spans="18:34" ht="15" customHeight="1" thickBot="1">
      <c r="R49" s="289" t="s">
        <v>354</v>
      </c>
      <c r="S49" s="292" t="s">
        <v>152</v>
      </c>
      <c r="T49" s="355"/>
      <c r="U49" s="357"/>
      <c r="V49" s="358"/>
      <c r="W49" s="23"/>
      <c r="AH49" s="13"/>
    </row>
    <row r="50" spans="18:34" ht="30" customHeight="1">
      <c r="R50" s="321"/>
      <c r="S50" s="322"/>
      <c r="T50" s="359">
        <v>0.79166666666666663</v>
      </c>
      <c r="U50" s="362" t="s">
        <v>1549</v>
      </c>
      <c r="V50" s="363" t="s">
        <v>1651</v>
      </c>
      <c r="W50" s="23"/>
      <c r="AH50" s="13"/>
    </row>
    <row r="51" spans="18:34" ht="15" customHeight="1" thickBot="1">
      <c r="R51" s="289" t="s">
        <v>149</v>
      </c>
      <c r="S51" s="292" t="s">
        <v>352</v>
      </c>
      <c r="T51" s="355"/>
      <c r="U51" s="357"/>
      <c r="V51" s="358"/>
      <c r="W51" s="23"/>
      <c r="AH51" s="13"/>
    </row>
    <row r="52" spans="18:34" ht="30" customHeight="1">
      <c r="R52" s="321"/>
      <c r="S52" s="322"/>
      <c r="T52" s="359">
        <v>0.79166666666666663</v>
      </c>
      <c r="U52" s="362" t="s">
        <v>1504</v>
      </c>
      <c r="V52" s="363" t="s">
        <v>1652</v>
      </c>
      <c r="W52" s="23"/>
      <c r="AH52" s="13"/>
    </row>
    <row r="53" spans="18:34" ht="15" customHeight="1" thickBot="1">
      <c r="R53" s="289" t="s">
        <v>355</v>
      </c>
      <c r="S53" s="292" t="s">
        <v>357</v>
      </c>
      <c r="T53" s="355"/>
      <c r="U53" s="357"/>
      <c r="V53" s="358"/>
      <c r="W53" s="23"/>
      <c r="AH53" s="13"/>
    </row>
    <row r="54" spans="18:34" ht="42" customHeight="1">
      <c r="R54" s="321"/>
      <c r="S54" s="322"/>
      <c r="T54" s="359">
        <v>0.79166666666666663</v>
      </c>
      <c r="U54" s="362" t="s">
        <v>1640</v>
      </c>
      <c r="V54" s="363" t="s">
        <v>1653</v>
      </c>
      <c r="W54" s="23"/>
      <c r="AH54" s="13"/>
    </row>
    <row r="55" spans="18:34" ht="15" customHeight="1" thickBot="1">
      <c r="R55" s="289" t="s">
        <v>356</v>
      </c>
      <c r="S55" s="292" t="s">
        <v>262</v>
      </c>
      <c r="T55" s="355"/>
      <c r="U55" s="357"/>
      <c r="V55" s="358"/>
      <c r="W55" s="23"/>
      <c r="AH55" s="13"/>
    </row>
    <row r="56" spans="18:34" ht="42" customHeight="1">
      <c r="R56" s="321"/>
      <c r="S56" s="322"/>
      <c r="T56" s="359">
        <v>0.79166666666666663</v>
      </c>
      <c r="U56" s="362" t="s">
        <v>1496</v>
      </c>
      <c r="V56" s="363" t="s">
        <v>1654</v>
      </c>
      <c r="W56" s="23"/>
      <c r="AH56" s="13"/>
    </row>
    <row r="57" spans="18:34" ht="15" customHeight="1" thickBot="1">
      <c r="R57" s="289" t="s">
        <v>162</v>
      </c>
      <c r="S57" s="292" t="s">
        <v>151</v>
      </c>
      <c r="T57" s="355"/>
      <c r="U57" s="357"/>
      <c r="V57" s="358"/>
      <c r="W57" s="23"/>
      <c r="AH57" s="13"/>
    </row>
    <row r="58" spans="18:34" ht="42" customHeight="1">
      <c r="R58" s="321"/>
      <c r="S58" s="322"/>
      <c r="T58" s="359">
        <v>0.83333333333333337</v>
      </c>
      <c r="U58" s="362" t="s">
        <v>1566</v>
      </c>
      <c r="V58" s="363" t="s">
        <v>1561</v>
      </c>
      <c r="W58" s="23"/>
      <c r="AH58" s="13"/>
    </row>
    <row r="59" spans="18:34" ht="15" customHeight="1" thickBot="1">
      <c r="R59" s="289" t="s">
        <v>358</v>
      </c>
      <c r="S59" s="292" t="s">
        <v>158</v>
      </c>
      <c r="T59" s="355"/>
      <c r="U59" s="357"/>
      <c r="V59" s="358"/>
      <c r="W59" s="23"/>
      <c r="AH59" s="13"/>
    </row>
    <row r="60" spans="18:34" ht="42" customHeight="1">
      <c r="R60" s="321"/>
      <c r="S60" s="322"/>
      <c r="T60" s="359">
        <v>0.83333333333333337</v>
      </c>
      <c r="U60" s="362" t="s">
        <v>1643</v>
      </c>
      <c r="V60" s="363" t="s">
        <v>1555</v>
      </c>
      <c r="W60" s="23"/>
      <c r="AH60" s="13"/>
    </row>
    <row r="61" spans="18:34" ht="15" customHeight="1" thickBot="1">
      <c r="R61" s="289" t="s">
        <v>200</v>
      </c>
      <c r="S61" s="292" t="s">
        <v>154</v>
      </c>
      <c r="T61" s="355"/>
      <c r="U61" s="357"/>
      <c r="V61" s="358"/>
      <c r="W61" s="23"/>
      <c r="AH61" s="13"/>
    </row>
    <row r="62" spans="18:34" ht="45" customHeight="1">
      <c r="R62" s="321"/>
      <c r="S62" s="322"/>
      <c r="T62" s="359">
        <v>0.875</v>
      </c>
      <c r="U62" s="362" t="s">
        <v>1655</v>
      </c>
      <c r="V62" s="363" t="s">
        <v>1656</v>
      </c>
      <c r="W62" s="23"/>
      <c r="AH62" s="13"/>
    </row>
    <row r="63" spans="18:34" ht="15" customHeight="1" thickBot="1">
      <c r="R63" s="289" t="s">
        <v>361</v>
      </c>
      <c r="S63" s="292" t="s">
        <v>350</v>
      </c>
      <c r="T63" s="355"/>
      <c r="U63" s="357"/>
      <c r="V63" s="358"/>
      <c r="W63" s="23"/>
      <c r="AH63" s="13"/>
    </row>
    <row r="64" spans="18:34" ht="45" customHeight="1">
      <c r="R64" s="321"/>
      <c r="S64" s="322"/>
      <c r="T64" s="359">
        <v>0.875</v>
      </c>
      <c r="U64" s="362" t="s">
        <v>1551</v>
      </c>
      <c r="V64" s="363" t="s">
        <v>1657</v>
      </c>
      <c r="W64" s="23"/>
      <c r="AH64" s="13"/>
    </row>
    <row r="65" spans="18:34" ht="15" customHeight="1" thickBot="1">
      <c r="R65" s="289" t="s">
        <v>349</v>
      </c>
      <c r="S65" s="292" t="s">
        <v>167</v>
      </c>
      <c r="T65" s="355"/>
      <c r="U65" s="357"/>
      <c r="V65" s="358"/>
      <c r="W65" s="23"/>
      <c r="AH65" s="13"/>
    </row>
    <row r="66" spans="18:34" ht="42" customHeight="1">
      <c r="R66" s="321"/>
      <c r="S66" s="322"/>
      <c r="T66" s="359">
        <v>0.91666666666666663</v>
      </c>
      <c r="U66" s="362" t="s">
        <v>1564</v>
      </c>
      <c r="V66" s="363" t="s">
        <v>1658</v>
      </c>
      <c r="W66" s="23"/>
      <c r="AH66" s="13"/>
    </row>
    <row r="67" spans="18:34" ht="15" customHeight="1" thickBot="1">
      <c r="R67" s="289" t="s">
        <v>155</v>
      </c>
      <c r="S67" s="292" t="s">
        <v>360</v>
      </c>
      <c r="T67" s="355"/>
      <c r="U67" s="357"/>
      <c r="V67" s="358"/>
      <c r="W67" s="23"/>
      <c r="AH67" s="13"/>
    </row>
    <row r="68" spans="18:34" ht="30" customHeight="1">
      <c r="R68" s="319"/>
      <c r="S68" s="320"/>
      <c r="T68" s="364">
        <v>0.91666666666666663</v>
      </c>
      <c r="U68" s="365" t="s">
        <v>1525</v>
      </c>
      <c r="V68" s="366" t="s">
        <v>1659</v>
      </c>
      <c r="W68" s="23"/>
      <c r="AH68" s="13"/>
    </row>
    <row r="69" spans="18:34" ht="15" customHeight="1" thickBot="1">
      <c r="R69" s="282" t="s">
        <v>198</v>
      </c>
      <c r="S69" s="284" t="s">
        <v>347</v>
      </c>
      <c r="T69" s="368"/>
      <c r="U69" s="369"/>
      <c r="V69" s="370"/>
      <c r="W69" s="23"/>
      <c r="AH69" s="13"/>
    </row>
    <row r="70" spans="18:34" ht="45" customHeight="1">
      <c r="R70" s="315"/>
      <c r="S70" s="316"/>
      <c r="T70" s="359"/>
      <c r="U70" s="362"/>
      <c r="V70" s="363"/>
      <c r="W70" s="23"/>
      <c r="AH70" s="13"/>
    </row>
    <row r="71" spans="18:34" ht="15" customHeight="1" thickBot="1">
      <c r="R71" s="289"/>
      <c r="S71" s="292"/>
      <c r="T71" s="355"/>
      <c r="U71" s="357"/>
      <c r="V71" s="358"/>
      <c r="W71" s="23"/>
      <c r="AH71" s="13"/>
    </row>
    <row r="72" spans="18:34" ht="56.25" customHeight="1">
      <c r="R72" s="321"/>
      <c r="S72" s="322"/>
      <c r="T72" s="359">
        <v>0.91666666666666663</v>
      </c>
      <c r="U72" s="362" t="s">
        <v>1524</v>
      </c>
      <c r="V72" s="363" t="s">
        <v>1660</v>
      </c>
      <c r="W72" s="23"/>
      <c r="AH72" s="13"/>
    </row>
    <row r="73" spans="18:34" ht="15" customHeight="1" thickBot="1">
      <c r="R73" s="289" t="s">
        <v>361</v>
      </c>
      <c r="S73" s="292" t="s">
        <v>359</v>
      </c>
      <c r="T73" s="355"/>
      <c r="U73" s="357"/>
      <c r="V73" s="358"/>
      <c r="W73" s="23"/>
      <c r="AH73" s="13"/>
    </row>
    <row r="74" spans="18:34" ht="45" customHeight="1">
      <c r="R74" s="319"/>
      <c r="S74" s="320"/>
      <c r="T74" s="317">
        <v>0.91666666666666663</v>
      </c>
      <c r="U74" s="365" t="s">
        <v>1522</v>
      </c>
      <c r="V74" s="366" t="s">
        <v>1661</v>
      </c>
      <c r="W74" s="23"/>
      <c r="AH74" s="13"/>
    </row>
    <row r="75" spans="18:34" ht="15" customHeight="1" thickBot="1">
      <c r="R75" s="282" t="s">
        <v>170</v>
      </c>
      <c r="S75" s="284" t="s">
        <v>164</v>
      </c>
      <c r="T75" s="286" t="s">
        <v>1506</v>
      </c>
      <c r="U75" s="369"/>
      <c r="V75" s="370"/>
      <c r="W75" s="23"/>
      <c r="AH75" s="13"/>
    </row>
    <row r="76" spans="18:34" ht="30" customHeight="1">
      <c r="R76" s="313"/>
      <c r="S76" s="314"/>
      <c r="T76" s="311"/>
      <c r="U76" s="365"/>
      <c r="V76" s="366"/>
      <c r="W76" s="23"/>
      <c r="AH76" s="13"/>
    </row>
    <row r="77" spans="18:34" ht="15" customHeight="1" thickBot="1">
      <c r="R77" s="282"/>
      <c r="S77" s="284"/>
      <c r="T77" s="286"/>
      <c r="U77" s="369"/>
      <c r="V77" s="370"/>
      <c r="W77" s="23"/>
      <c r="AH77" s="13"/>
    </row>
    <row r="78" spans="18:34" ht="30" customHeight="1">
      <c r="R78" s="321"/>
      <c r="S78" s="322"/>
      <c r="T78" s="378">
        <v>0.54166666666666663</v>
      </c>
      <c r="U78" s="362" t="s">
        <v>1504</v>
      </c>
      <c r="V78" s="363" t="s">
        <v>1662</v>
      </c>
      <c r="W78" s="23"/>
      <c r="AH78" s="13"/>
    </row>
    <row r="79" spans="18:34" ht="15" customHeight="1" thickBot="1">
      <c r="R79" s="289" t="s">
        <v>354</v>
      </c>
      <c r="S79" s="292" t="s">
        <v>357</v>
      </c>
      <c r="T79" s="355"/>
      <c r="U79" s="357"/>
      <c r="V79" s="358"/>
      <c r="W79" s="23"/>
      <c r="AH79" s="13"/>
    </row>
    <row r="80" spans="18:34" ht="42" customHeight="1">
      <c r="R80" s="321"/>
      <c r="S80" s="322"/>
      <c r="T80" s="359">
        <v>0.66666666666666663</v>
      </c>
      <c r="U80" s="362" t="s">
        <v>1503</v>
      </c>
      <c r="V80" s="363" t="s">
        <v>1663</v>
      </c>
      <c r="W80" s="23"/>
      <c r="AH80" s="13"/>
    </row>
    <row r="81" spans="18:34" ht="15" customHeight="1" thickBot="1">
      <c r="R81" s="289" t="s">
        <v>356</v>
      </c>
      <c r="S81" s="292" t="s">
        <v>162</v>
      </c>
      <c r="T81" s="355"/>
      <c r="U81" s="357"/>
      <c r="V81" s="358"/>
      <c r="W81" s="23"/>
      <c r="AH81" s="13"/>
    </row>
    <row r="82" spans="18:34" ht="45" customHeight="1">
      <c r="R82" s="321"/>
      <c r="S82" s="322"/>
      <c r="T82" s="359">
        <v>0.66666666666666663</v>
      </c>
      <c r="U82" s="362" t="s">
        <v>1492</v>
      </c>
      <c r="V82" s="363" t="s">
        <v>1565</v>
      </c>
      <c r="W82" s="23"/>
      <c r="AH82" s="13"/>
    </row>
    <row r="83" spans="18:34" ht="15" customHeight="1" thickBot="1">
      <c r="R83" s="289" t="s">
        <v>198</v>
      </c>
      <c r="S83" s="292" t="s">
        <v>351</v>
      </c>
      <c r="T83" s="355"/>
      <c r="U83" s="357"/>
      <c r="V83" s="358"/>
      <c r="W83" s="23"/>
      <c r="AH83" s="13"/>
    </row>
    <row r="84" spans="18:34" ht="30" customHeight="1">
      <c r="R84" s="321"/>
      <c r="S84" s="322"/>
      <c r="T84" s="359">
        <v>0.75</v>
      </c>
      <c r="U84" s="362" t="s">
        <v>1640</v>
      </c>
      <c r="V84" s="363" t="s">
        <v>1533</v>
      </c>
      <c r="W84" s="23"/>
      <c r="AH84" s="13"/>
    </row>
    <row r="85" spans="18:34" ht="15" customHeight="1" thickBot="1">
      <c r="R85" s="289" t="s">
        <v>154</v>
      </c>
      <c r="S85" s="292" t="s">
        <v>262</v>
      </c>
      <c r="T85" s="355"/>
      <c r="U85" s="357"/>
      <c r="V85" s="358"/>
      <c r="W85" s="23"/>
      <c r="AH85" s="13"/>
    </row>
    <row r="86" spans="18:34" ht="45" customHeight="1">
      <c r="R86" s="321"/>
      <c r="S86" s="322"/>
      <c r="T86" s="359">
        <v>0.79166666666666663</v>
      </c>
      <c r="U86" s="362" t="s">
        <v>1490</v>
      </c>
      <c r="V86" s="363" t="s">
        <v>1664</v>
      </c>
      <c r="W86" s="23"/>
      <c r="AH86" s="13"/>
    </row>
    <row r="87" spans="18:34" ht="15" customHeight="1" thickBot="1">
      <c r="R87" s="289" t="s">
        <v>149</v>
      </c>
      <c r="S87" s="292" t="s">
        <v>152</v>
      </c>
      <c r="T87" s="355"/>
      <c r="U87" s="357"/>
      <c r="V87" s="358"/>
      <c r="W87" s="23"/>
      <c r="AH87" s="13"/>
    </row>
    <row r="88" spans="18:34" ht="30" customHeight="1">
      <c r="R88" s="321"/>
      <c r="S88" s="322"/>
      <c r="T88" s="359">
        <v>0.79166666666666663</v>
      </c>
      <c r="U88" s="362" t="s">
        <v>1549</v>
      </c>
      <c r="V88" s="363" t="s">
        <v>1567</v>
      </c>
      <c r="W88" s="23"/>
      <c r="AH88" s="13"/>
    </row>
    <row r="89" spans="18:34" ht="15" customHeight="1" thickBot="1">
      <c r="R89" s="289" t="s">
        <v>355</v>
      </c>
      <c r="S89" s="292" t="s">
        <v>352</v>
      </c>
      <c r="T89" s="355"/>
      <c r="U89" s="357"/>
      <c r="V89" s="358"/>
      <c r="W89" s="23"/>
      <c r="AH89" s="13"/>
    </row>
    <row r="90" spans="18:34" ht="45" customHeight="1">
      <c r="R90" s="321"/>
      <c r="S90" s="322"/>
      <c r="T90" s="359">
        <v>0.79166666666666663</v>
      </c>
      <c r="U90" s="362" t="s">
        <v>1665</v>
      </c>
      <c r="V90" s="363" t="s">
        <v>1666</v>
      </c>
      <c r="W90" s="23"/>
      <c r="AH90" s="13"/>
    </row>
    <row r="91" spans="18:34" ht="15" customHeight="1" thickBot="1">
      <c r="R91" s="289" t="s">
        <v>348</v>
      </c>
      <c r="S91" s="292" t="s">
        <v>353</v>
      </c>
      <c r="T91" s="355"/>
      <c r="U91" s="357"/>
      <c r="V91" s="358"/>
      <c r="W91" s="23"/>
      <c r="AH91" s="13"/>
    </row>
    <row r="92" spans="18:34" ht="30" customHeight="1">
      <c r="R92" s="321"/>
      <c r="S92" s="322"/>
      <c r="T92" s="359">
        <v>0.79166666666666663</v>
      </c>
      <c r="U92" s="362" t="s">
        <v>1496</v>
      </c>
      <c r="V92" s="363" t="s">
        <v>1667</v>
      </c>
      <c r="W92" s="23"/>
      <c r="AH92" s="13"/>
    </row>
    <row r="93" spans="18:34" ht="15" customHeight="1" thickBot="1">
      <c r="R93" s="289" t="s">
        <v>172</v>
      </c>
      <c r="S93" s="292" t="s">
        <v>151</v>
      </c>
      <c r="T93" s="355"/>
      <c r="U93" s="357"/>
      <c r="V93" s="358"/>
      <c r="W93" s="23"/>
      <c r="AH93" s="13"/>
    </row>
    <row r="94" spans="18:34" ht="42" customHeight="1">
      <c r="R94" s="321"/>
      <c r="S94" s="322"/>
      <c r="T94" s="359">
        <v>0.83333333333333337</v>
      </c>
      <c r="U94" s="362" t="s">
        <v>1521</v>
      </c>
      <c r="V94" s="363" t="s">
        <v>1668</v>
      </c>
      <c r="W94" s="23"/>
      <c r="AH94" s="13"/>
    </row>
    <row r="95" spans="18:34" ht="15" customHeight="1" thickBot="1">
      <c r="R95" s="289" t="s">
        <v>158</v>
      </c>
      <c r="S95" s="292" t="s">
        <v>200</v>
      </c>
      <c r="T95" s="355"/>
      <c r="U95" s="357"/>
      <c r="V95" s="358"/>
      <c r="W95" s="23"/>
      <c r="AH95" s="13"/>
    </row>
    <row r="96" spans="18:34" ht="30" customHeight="1">
      <c r="R96" s="321"/>
      <c r="S96" s="322"/>
      <c r="T96" s="359">
        <v>0.83333333333333337</v>
      </c>
      <c r="U96" s="362" t="s">
        <v>1551</v>
      </c>
      <c r="V96" s="363" t="s">
        <v>1669</v>
      </c>
      <c r="W96" s="23"/>
      <c r="AH96" s="13"/>
    </row>
    <row r="97" spans="18:34" ht="15" customHeight="1" thickBot="1">
      <c r="R97" s="289" t="s">
        <v>155</v>
      </c>
      <c r="S97" s="292" t="s">
        <v>167</v>
      </c>
      <c r="T97" s="355"/>
      <c r="U97" s="357"/>
      <c r="V97" s="358"/>
      <c r="W97" s="23"/>
      <c r="AH97" s="13"/>
    </row>
    <row r="98" spans="18:34" ht="42" customHeight="1">
      <c r="R98" s="321"/>
      <c r="S98" s="322"/>
      <c r="T98" s="359">
        <v>0.91666666666666663</v>
      </c>
      <c r="U98" s="362" t="s">
        <v>1655</v>
      </c>
      <c r="V98" s="363" t="s">
        <v>1670</v>
      </c>
      <c r="W98" s="23"/>
      <c r="AH98" s="13"/>
    </row>
    <row r="99" spans="18:34" ht="15" customHeight="1" thickBot="1">
      <c r="R99" s="289" t="s">
        <v>199</v>
      </c>
      <c r="S99" s="292" t="s">
        <v>350</v>
      </c>
      <c r="T99" s="355"/>
      <c r="U99" s="357"/>
      <c r="V99" s="358"/>
      <c r="W99" s="23"/>
      <c r="AH99" s="13"/>
    </row>
    <row r="100" spans="18:34" ht="30" customHeight="1">
      <c r="R100" s="321"/>
      <c r="S100" s="322"/>
      <c r="T100" s="359">
        <v>0.91666666666666663</v>
      </c>
      <c r="U100" s="362" t="s">
        <v>1564</v>
      </c>
      <c r="V100" s="363" t="s">
        <v>1658</v>
      </c>
      <c r="W100" s="23"/>
      <c r="AH100" s="13"/>
    </row>
    <row r="101" spans="18:34" ht="15" customHeight="1" thickBot="1">
      <c r="R101" s="289" t="s">
        <v>349</v>
      </c>
      <c r="S101" s="292" t="s">
        <v>360</v>
      </c>
      <c r="T101" s="355"/>
      <c r="U101" s="357"/>
      <c r="V101" s="358"/>
      <c r="W101" s="23"/>
      <c r="AH101" s="13"/>
    </row>
    <row r="102" spans="18:34" ht="42" customHeight="1">
      <c r="R102" s="319"/>
      <c r="S102" s="320"/>
      <c r="T102" s="364">
        <v>0.9375</v>
      </c>
      <c r="U102" s="365" t="s">
        <v>1671</v>
      </c>
      <c r="V102" s="366" t="s">
        <v>1672</v>
      </c>
      <c r="W102" s="23"/>
      <c r="AH102" s="13"/>
    </row>
    <row r="103" spans="18:34" ht="15" customHeight="1" thickBot="1">
      <c r="R103" s="282" t="s">
        <v>156</v>
      </c>
      <c r="S103" s="284" t="s">
        <v>358</v>
      </c>
      <c r="T103" s="368"/>
      <c r="U103" s="369"/>
      <c r="V103" s="370"/>
      <c r="W103" s="23"/>
      <c r="AH103" s="13"/>
    </row>
    <row r="104" spans="18:34" ht="45" customHeight="1">
      <c r="R104" s="313"/>
      <c r="S104" s="314"/>
      <c r="T104" s="364"/>
      <c r="U104" s="365"/>
      <c r="V104" s="366"/>
      <c r="W104" s="23"/>
      <c r="AH104" s="13"/>
    </row>
    <row r="105" spans="18:34" ht="15" customHeight="1" thickBot="1">
      <c r="R105" s="282"/>
      <c r="S105" s="284"/>
      <c r="T105" s="368"/>
      <c r="U105" s="369"/>
      <c r="V105" s="370"/>
      <c r="W105" s="23"/>
      <c r="AH105" s="13"/>
    </row>
    <row r="106" spans="18:34" ht="30" customHeight="1">
      <c r="R106" s="321"/>
      <c r="S106" s="322"/>
      <c r="T106" s="359">
        <v>0.70833333333333337</v>
      </c>
      <c r="U106" s="362" t="s">
        <v>1503</v>
      </c>
      <c r="V106" s="363" t="s">
        <v>1673</v>
      </c>
      <c r="W106" s="23"/>
      <c r="AH106" s="13"/>
    </row>
    <row r="107" spans="18:34" ht="15" customHeight="1" thickBot="1">
      <c r="R107" s="289" t="s">
        <v>154</v>
      </c>
      <c r="S107" s="292" t="s">
        <v>162</v>
      </c>
      <c r="T107" s="355"/>
      <c r="U107" s="357"/>
      <c r="V107" s="358"/>
      <c r="W107" s="23"/>
      <c r="AH107" s="13"/>
    </row>
    <row r="108" spans="18:34" ht="56.25" customHeight="1">
      <c r="R108" s="321"/>
      <c r="S108" s="322"/>
      <c r="T108" s="359">
        <v>0.75</v>
      </c>
      <c r="U108" s="362" t="s">
        <v>1493</v>
      </c>
      <c r="V108" s="363" t="s">
        <v>1674</v>
      </c>
      <c r="W108" s="23"/>
      <c r="AH108" s="13"/>
    </row>
    <row r="109" spans="18:34" ht="15" customHeight="1" thickBot="1">
      <c r="R109" s="289" t="s">
        <v>197</v>
      </c>
      <c r="S109" s="292" t="s">
        <v>354</v>
      </c>
      <c r="T109" s="355"/>
      <c r="U109" s="357"/>
      <c r="V109" s="358"/>
      <c r="W109" s="23"/>
      <c r="AH109" s="13"/>
    </row>
    <row r="110" spans="18:34" ht="30" customHeight="1">
      <c r="R110" s="321"/>
      <c r="S110" s="322"/>
      <c r="T110" s="359">
        <v>0.79166666666666663</v>
      </c>
      <c r="U110" s="362" t="s">
        <v>1491</v>
      </c>
      <c r="V110" s="363" t="s">
        <v>1675</v>
      </c>
      <c r="W110" s="23"/>
      <c r="AH110" s="13"/>
    </row>
    <row r="111" spans="18:34" ht="15" customHeight="1" thickBot="1">
      <c r="R111" s="289" t="s">
        <v>348</v>
      </c>
      <c r="S111" s="292" t="s">
        <v>172</v>
      </c>
      <c r="T111" s="355"/>
      <c r="U111" s="357"/>
      <c r="V111" s="358"/>
      <c r="W111" s="23"/>
      <c r="AH111" s="13"/>
    </row>
    <row r="112" spans="18:34" ht="56.25" customHeight="1">
      <c r="R112" s="321"/>
      <c r="S112" s="322"/>
      <c r="T112" s="359">
        <v>0.8125</v>
      </c>
      <c r="U112" s="362" t="s">
        <v>1665</v>
      </c>
      <c r="V112" s="363" t="s">
        <v>1676</v>
      </c>
      <c r="W112" s="23"/>
      <c r="AH112" s="13"/>
    </row>
    <row r="113" spans="18:34" ht="15" customHeight="1" thickBot="1">
      <c r="R113" s="289" t="s">
        <v>152</v>
      </c>
      <c r="S113" s="292" t="s">
        <v>353</v>
      </c>
      <c r="T113" s="355"/>
      <c r="U113" s="357"/>
      <c r="V113" s="358"/>
      <c r="W113" s="23"/>
      <c r="AH113" s="13"/>
    </row>
    <row r="114" spans="18:34" ht="30" customHeight="1">
      <c r="R114" s="321"/>
      <c r="S114" s="322"/>
      <c r="T114" s="359">
        <v>0.83333333333333337</v>
      </c>
      <c r="U114" s="362" t="s">
        <v>1524</v>
      </c>
      <c r="V114" s="363" t="s">
        <v>1562</v>
      </c>
      <c r="W114" s="23"/>
      <c r="AH114" s="13"/>
    </row>
    <row r="115" spans="18:34" ht="15" customHeight="1" thickBot="1">
      <c r="R115" s="289" t="s">
        <v>199</v>
      </c>
      <c r="S115" s="292" t="s">
        <v>359</v>
      </c>
      <c r="T115" s="355"/>
      <c r="U115" s="357"/>
      <c r="V115" s="358"/>
      <c r="W115" s="23"/>
      <c r="AH115" s="13"/>
    </row>
    <row r="116" spans="18:34" ht="45" customHeight="1">
      <c r="R116" s="321"/>
      <c r="S116" s="322"/>
      <c r="T116" s="359">
        <v>0.875</v>
      </c>
      <c r="U116" s="362" t="s">
        <v>1522</v>
      </c>
      <c r="V116" s="363" t="s">
        <v>1677</v>
      </c>
      <c r="W116" s="23"/>
      <c r="AH116" s="13"/>
    </row>
    <row r="117" spans="18:34" ht="15" customHeight="1" thickBot="1">
      <c r="R117" s="289" t="s">
        <v>156</v>
      </c>
      <c r="S117" s="292" t="s">
        <v>164</v>
      </c>
      <c r="T117" s="355"/>
      <c r="U117" s="357"/>
      <c r="V117" s="358"/>
      <c r="W117" s="23"/>
      <c r="AH117" s="13"/>
    </row>
    <row r="118" spans="18:34" ht="30" customHeight="1">
      <c r="R118" s="319"/>
      <c r="S118" s="320"/>
      <c r="T118" s="364">
        <v>0.91666666666666663</v>
      </c>
      <c r="U118" s="365" t="s">
        <v>1492</v>
      </c>
      <c r="V118" s="366" t="s">
        <v>1678</v>
      </c>
      <c r="W118" s="23"/>
      <c r="AH118" s="13"/>
    </row>
    <row r="119" spans="18:34" ht="15" customHeight="1" thickBot="1">
      <c r="R119" s="282" t="s">
        <v>167</v>
      </c>
      <c r="S119" s="284" t="s">
        <v>351</v>
      </c>
      <c r="T119" s="351"/>
      <c r="U119" s="347"/>
      <c r="V119" s="349"/>
      <c r="W119" s="23"/>
      <c r="AH119" s="13"/>
    </row>
    <row r="120" spans="18:34" ht="15" customHeight="1">
      <c r="R120" s="46"/>
      <c r="S120" s="49"/>
      <c r="T120" s="208"/>
      <c r="U120" s="209"/>
      <c r="V120" s="210"/>
      <c r="W120" s="23"/>
      <c r="AH120" s="13"/>
    </row>
    <row r="121" spans="18:34" ht="15" customHeight="1" thickBot="1">
      <c r="R121" s="47"/>
      <c r="S121" s="50"/>
      <c r="T121" s="211"/>
      <c r="U121" s="212"/>
      <c r="V121" s="213"/>
      <c r="W121" s="23"/>
      <c r="AH121" s="13"/>
    </row>
    <row r="122" spans="18:34" ht="15" customHeight="1">
      <c r="R122" s="46"/>
      <c r="S122" s="49"/>
      <c r="T122" s="208"/>
      <c r="U122" s="209"/>
      <c r="V122" s="210"/>
      <c r="W122" s="23"/>
      <c r="AH122" s="13"/>
    </row>
    <row r="123" spans="18:34" ht="15" customHeight="1" thickBot="1">
      <c r="R123" s="47"/>
      <c r="S123" s="50"/>
      <c r="T123" s="211"/>
      <c r="U123" s="212"/>
      <c r="V123" s="213"/>
      <c r="W123" s="23"/>
      <c r="AH123" s="13"/>
    </row>
    <row r="124" spans="18:34" ht="15" customHeight="1">
      <c r="R124" s="46"/>
      <c r="S124" s="49"/>
      <c r="T124" s="208"/>
      <c r="U124" s="209"/>
      <c r="V124" s="210"/>
      <c r="W124" s="23"/>
      <c r="AH124" s="13"/>
    </row>
    <row r="125" spans="18:34" ht="15" customHeight="1" thickBot="1">
      <c r="R125" s="47"/>
      <c r="S125" s="50"/>
      <c r="T125" s="211"/>
      <c r="U125" s="212"/>
      <c r="V125" s="213"/>
      <c r="W125" s="23"/>
      <c r="AH125" s="13"/>
    </row>
    <row r="126" spans="18:34" ht="15" customHeight="1">
      <c r="R126" s="46"/>
      <c r="S126" s="49"/>
      <c r="T126" s="192"/>
      <c r="U126" s="193"/>
      <c r="V126" s="190"/>
      <c r="W126" s="23"/>
      <c r="AH126" s="13"/>
    </row>
    <row r="127" spans="18:34" ht="15" customHeight="1" thickBot="1">
      <c r="R127" s="47"/>
      <c r="S127" s="50"/>
      <c r="T127" s="194"/>
      <c r="U127" s="195"/>
      <c r="V127" s="191"/>
      <c r="W127" s="23"/>
      <c r="AH127" s="13"/>
    </row>
    <row r="128" spans="18:34" ht="15" customHeight="1">
      <c r="R128" s="46"/>
      <c r="S128" s="49"/>
      <c r="T128" s="208"/>
      <c r="U128" s="209"/>
      <c r="V128" s="210"/>
      <c r="W128" s="23"/>
      <c r="AH128" s="13"/>
    </row>
    <row r="129" spans="18:34" ht="15" customHeight="1" thickBot="1">
      <c r="R129" s="47"/>
      <c r="S129" s="50"/>
      <c r="T129" s="211"/>
      <c r="U129" s="212"/>
      <c r="V129" s="213"/>
      <c r="W129" s="23"/>
      <c r="AH129" s="13"/>
    </row>
    <row r="130" spans="18:34" ht="15" customHeight="1">
      <c r="R130" s="46"/>
      <c r="S130" s="49"/>
      <c r="T130" s="208"/>
      <c r="U130" s="209"/>
      <c r="V130" s="210"/>
      <c r="W130" s="23"/>
      <c r="AH130" s="13"/>
    </row>
    <row r="131" spans="18:34" ht="15" customHeight="1" thickBot="1">
      <c r="R131" s="47"/>
      <c r="S131" s="50"/>
      <c r="T131" s="211"/>
      <c r="U131" s="212"/>
      <c r="V131" s="213"/>
      <c r="W131" s="23"/>
      <c r="AH131" s="13"/>
    </row>
    <row r="132" spans="18:34" ht="15" customHeight="1">
      <c r="R132" s="46"/>
      <c r="S132" s="49"/>
      <c r="T132" s="340"/>
      <c r="U132" s="341"/>
      <c r="V132" s="345"/>
      <c r="W132" s="23"/>
      <c r="AH132" s="13"/>
    </row>
    <row r="133" spans="18:34" ht="15" customHeight="1" thickBot="1">
      <c r="R133" s="47"/>
      <c r="S133" s="50"/>
      <c r="T133" s="342"/>
      <c r="U133" s="343"/>
      <c r="V133" s="344"/>
      <c r="W133" s="23"/>
      <c r="AH133" s="13"/>
    </row>
    <row r="134" spans="18:34" ht="15" customHeight="1">
      <c r="R134" s="46"/>
      <c r="S134" s="49"/>
      <c r="T134" s="340"/>
      <c r="U134" s="341"/>
      <c r="V134" s="345"/>
      <c r="W134" s="23"/>
      <c r="AH134" s="13"/>
    </row>
    <row r="135" spans="18:34" ht="15" customHeight="1" thickBot="1">
      <c r="R135" s="47"/>
      <c r="S135" s="50"/>
      <c r="T135" s="342"/>
      <c r="U135" s="343"/>
      <c r="V135" s="344"/>
      <c r="W135" s="23"/>
      <c r="AH135" s="13"/>
    </row>
    <row r="136" spans="18:34" ht="15" customHeight="1">
      <c r="R136" s="46"/>
      <c r="S136" s="49"/>
      <c r="T136" s="340"/>
      <c r="U136" s="341"/>
      <c r="V136" s="345"/>
      <c r="W136" s="23"/>
      <c r="AH136" s="13"/>
    </row>
    <row r="137" spans="18:34" ht="15" customHeight="1" thickBot="1">
      <c r="R137" s="47"/>
      <c r="S137" s="50"/>
      <c r="T137" s="342"/>
      <c r="U137" s="343"/>
      <c r="V137" s="344"/>
      <c r="W137" s="23"/>
      <c r="AH137" s="13"/>
    </row>
    <row r="138" spans="18:34" ht="15" customHeight="1">
      <c r="R138" s="46"/>
      <c r="S138" s="49"/>
      <c r="T138" s="340"/>
      <c r="U138" s="341"/>
      <c r="V138" s="345"/>
      <c r="W138" s="23"/>
      <c r="AH138" s="13"/>
    </row>
    <row r="139" spans="18:34" ht="15" customHeight="1" thickBot="1">
      <c r="R139" s="47"/>
      <c r="S139" s="50"/>
      <c r="T139" s="342"/>
      <c r="U139" s="343"/>
      <c r="V139" s="344"/>
      <c r="W139" s="23"/>
      <c r="AH139" s="13"/>
    </row>
    <row r="140" spans="18:34" ht="15" customHeight="1">
      <c r="R140" s="46"/>
      <c r="S140" s="49"/>
      <c r="T140" s="340"/>
      <c r="U140" s="341"/>
      <c r="V140" s="345"/>
      <c r="W140" s="23"/>
      <c r="AH140" s="13"/>
    </row>
    <row r="141" spans="18:34" ht="15" customHeight="1" thickBot="1">
      <c r="R141" s="47"/>
      <c r="S141" s="50"/>
      <c r="T141" s="342"/>
      <c r="U141" s="343"/>
      <c r="V141" s="344"/>
      <c r="W141" s="23"/>
      <c r="AH141" s="13"/>
    </row>
    <row r="142" spans="18:34" ht="15" customHeight="1">
      <c r="R142" s="46"/>
      <c r="S142" s="49"/>
      <c r="T142" s="340"/>
      <c r="U142" s="341"/>
      <c r="V142" s="345"/>
      <c r="W142" s="23"/>
      <c r="AH142" s="13"/>
    </row>
    <row r="143" spans="18:34" ht="15" customHeight="1">
      <c r="R143" s="47"/>
      <c r="S143" s="50"/>
      <c r="T143" s="342"/>
      <c r="U143" s="343"/>
      <c r="V143" s="344"/>
      <c r="W143" s="23"/>
      <c r="AH143" s="13"/>
    </row>
    <row r="144" spans="18:34" ht="15" customHeight="1"/>
    <row r="145" spans="1:87" ht="15" customHeight="1"/>
    <row r="146" spans="1:87" ht="15" customHeight="1">
      <c r="V146" s="14" t="s">
        <v>193</v>
      </c>
      <c r="AD146" s="75" t="s">
        <v>546</v>
      </c>
      <c r="AL146" s="18" t="s">
        <v>546</v>
      </c>
      <c r="AU146" s="57" t="s">
        <v>546</v>
      </c>
      <c r="BC146" s="81" t="s">
        <v>546</v>
      </c>
      <c r="BK146" s="108" t="s">
        <v>546</v>
      </c>
      <c r="BS146" s="113" t="s">
        <v>546</v>
      </c>
      <c r="CA146" s="124" t="s">
        <v>546</v>
      </c>
      <c r="CI146" s="128" t="s">
        <v>546</v>
      </c>
    </row>
    <row r="147" spans="1:87" ht="15" customHeight="1"/>
    <row r="148" spans="1:87" ht="15" customHeight="1">
      <c r="A148" t="s">
        <v>469</v>
      </c>
      <c r="Q148" s="12" t="s">
        <v>187</v>
      </c>
      <c r="R148" s="323" t="s">
        <v>188</v>
      </c>
      <c r="S148" s="324"/>
      <c r="T148" s="324"/>
      <c r="U148" s="325"/>
      <c r="V148" s="12"/>
      <c r="X148" s="75" t="s">
        <v>192</v>
      </c>
      <c r="Y148" s="376" t="s">
        <v>1168</v>
      </c>
      <c r="Z148" s="376"/>
      <c r="AA148" s="376"/>
      <c r="AB148" s="376"/>
      <c r="AC148" s="376"/>
      <c r="AD148" s="75"/>
      <c r="AF148" s="30" t="s">
        <v>192</v>
      </c>
      <c r="AG148" s="326" t="s">
        <v>181</v>
      </c>
      <c r="AH148" s="326"/>
      <c r="AI148" s="326"/>
      <c r="AJ148" s="326"/>
      <c r="AK148" s="326"/>
      <c r="AL148" s="30"/>
      <c r="AM148" s="295"/>
      <c r="AO148" s="57" t="s">
        <v>192</v>
      </c>
      <c r="AP148" s="339" t="s">
        <v>478</v>
      </c>
      <c r="AQ148" s="339"/>
      <c r="AR148" s="339"/>
      <c r="AS148" s="339"/>
      <c r="AT148" s="339"/>
      <c r="AU148" s="57"/>
      <c r="AW148" s="81" t="s">
        <v>192</v>
      </c>
      <c r="AX148" s="377" t="s">
        <v>1169</v>
      </c>
      <c r="AY148" s="377"/>
      <c r="AZ148" s="377"/>
      <c r="BA148" s="377"/>
      <c r="BB148" s="377"/>
      <c r="BC148" s="81"/>
      <c r="BE148" s="108" t="s">
        <v>192</v>
      </c>
      <c r="BF148" s="375" t="s">
        <v>1184</v>
      </c>
      <c r="BG148" s="375"/>
      <c r="BH148" s="375"/>
      <c r="BI148" s="375"/>
      <c r="BJ148" s="375"/>
      <c r="BK148" s="108"/>
      <c r="BM148" s="113" t="s">
        <v>192</v>
      </c>
      <c r="BN148" s="374" t="s">
        <v>1185</v>
      </c>
      <c r="BO148" s="374"/>
      <c r="BP148" s="374"/>
      <c r="BQ148" s="374"/>
      <c r="BR148" s="374"/>
      <c r="BS148" s="113"/>
      <c r="BU148" s="124" t="s">
        <v>192</v>
      </c>
      <c r="BV148" s="372" t="s">
        <v>1186</v>
      </c>
      <c r="BW148" s="372"/>
      <c r="BX148" s="372"/>
      <c r="BY148" s="372"/>
      <c r="BZ148" s="372"/>
      <c r="CA148" s="124"/>
      <c r="CC148" s="128" t="s">
        <v>192</v>
      </c>
      <c r="CD148" s="373" t="s">
        <v>1187</v>
      </c>
      <c r="CE148" s="373"/>
      <c r="CF148" s="373"/>
      <c r="CG148" s="373"/>
      <c r="CH148" s="373"/>
      <c r="CI148" s="128"/>
    </row>
    <row r="149" spans="1:87" ht="15" customHeight="1">
      <c r="A149" t="s">
        <v>391</v>
      </c>
      <c r="Q149" s="12"/>
      <c r="R149" s="12" t="s">
        <v>182</v>
      </c>
      <c r="S149" s="12" t="s">
        <v>183</v>
      </c>
      <c r="T149" s="12" t="s">
        <v>184</v>
      </c>
      <c r="U149" s="12" t="s">
        <v>185</v>
      </c>
      <c r="V149" s="12" t="s">
        <v>186</v>
      </c>
      <c r="X149" s="75"/>
      <c r="Y149" s="75" t="s">
        <v>182</v>
      </c>
      <c r="Z149" s="75" t="s">
        <v>477</v>
      </c>
      <c r="AA149" s="75" t="s">
        <v>183</v>
      </c>
      <c r="AB149" s="75" t="s">
        <v>184</v>
      </c>
      <c r="AC149" s="75" t="s">
        <v>185</v>
      </c>
      <c r="AD149" s="75" t="s">
        <v>186</v>
      </c>
      <c r="AF149" s="30"/>
      <c r="AG149" s="30" t="s">
        <v>182</v>
      </c>
      <c r="AH149" s="30" t="s">
        <v>191</v>
      </c>
      <c r="AI149" s="30" t="s">
        <v>183</v>
      </c>
      <c r="AJ149" s="30" t="s">
        <v>184</v>
      </c>
      <c r="AK149" s="30" t="s">
        <v>185</v>
      </c>
      <c r="AL149" s="30" t="s">
        <v>186</v>
      </c>
      <c r="AM149" s="295" t="s">
        <v>1528</v>
      </c>
      <c r="AO149" s="57"/>
      <c r="AP149" s="57" t="s">
        <v>182</v>
      </c>
      <c r="AQ149" s="57" t="s">
        <v>477</v>
      </c>
      <c r="AR149" s="57" t="s">
        <v>183</v>
      </c>
      <c r="AS149" s="57" t="s">
        <v>184</v>
      </c>
      <c r="AT149" s="57" t="s">
        <v>185</v>
      </c>
      <c r="AU149" s="57" t="s">
        <v>186</v>
      </c>
      <c r="AW149" s="81"/>
      <c r="AX149" s="81" t="s">
        <v>182</v>
      </c>
      <c r="AY149" s="81" t="s">
        <v>1170</v>
      </c>
      <c r="AZ149" s="81" t="s">
        <v>183</v>
      </c>
      <c r="BA149" s="81" t="s">
        <v>184</v>
      </c>
      <c r="BB149" s="81" t="s">
        <v>185</v>
      </c>
      <c r="BC149" s="81" t="s">
        <v>186</v>
      </c>
      <c r="BE149" s="108"/>
      <c r="BF149" s="108" t="s">
        <v>182</v>
      </c>
      <c r="BG149" s="108" t="s">
        <v>477</v>
      </c>
      <c r="BH149" s="108" t="s">
        <v>183</v>
      </c>
      <c r="BI149" s="108" t="s">
        <v>184</v>
      </c>
      <c r="BJ149" s="108" t="s">
        <v>185</v>
      </c>
      <c r="BK149" s="108" t="s">
        <v>186</v>
      </c>
      <c r="BM149" s="113"/>
      <c r="BN149" s="113" t="s">
        <v>182</v>
      </c>
      <c r="BO149" s="113" t="s">
        <v>1170</v>
      </c>
      <c r="BP149" s="113" t="s">
        <v>183</v>
      </c>
      <c r="BQ149" s="113" t="s">
        <v>184</v>
      </c>
      <c r="BR149" s="113" t="s">
        <v>185</v>
      </c>
      <c r="BS149" s="113" t="s">
        <v>186</v>
      </c>
      <c r="BU149" s="124"/>
      <c r="BV149" s="124" t="s">
        <v>182</v>
      </c>
      <c r="BW149" s="124" t="s">
        <v>477</v>
      </c>
      <c r="BX149" s="124" t="s">
        <v>183</v>
      </c>
      <c r="BY149" s="124" t="s">
        <v>184</v>
      </c>
      <c r="BZ149" s="124" t="s">
        <v>185</v>
      </c>
      <c r="CA149" s="124" t="s">
        <v>186</v>
      </c>
      <c r="CC149" s="128"/>
      <c r="CD149" s="128" t="s">
        <v>182</v>
      </c>
      <c r="CE149" s="128" t="s">
        <v>1170</v>
      </c>
      <c r="CF149" s="128" t="s">
        <v>183</v>
      </c>
      <c r="CG149" s="128" t="s">
        <v>184</v>
      </c>
      <c r="CH149" s="128" t="s">
        <v>185</v>
      </c>
      <c r="CI149" s="128" t="s">
        <v>186</v>
      </c>
    </row>
    <row r="150" spans="1:87" ht="15" customHeight="1">
      <c r="Q150" s="11"/>
      <c r="R150" s="14"/>
      <c r="S150" s="11"/>
      <c r="T150" s="14"/>
      <c r="U150" s="14"/>
      <c r="V150" s="14"/>
      <c r="X150" s="76"/>
      <c r="Y150" s="76"/>
      <c r="Z150" s="76"/>
      <c r="AA150" s="77"/>
      <c r="AB150" s="76"/>
      <c r="AC150" s="76"/>
      <c r="AD150" s="76"/>
      <c r="AF150" s="38"/>
      <c r="AG150" s="38"/>
      <c r="AH150" s="38"/>
      <c r="AI150" s="39"/>
      <c r="AJ150" s="38"/>
      <c r="AK150" s="38"/>
      <c r="AL150" s="38"/>
      <c r="AM150" s="38"/>
      <c r="AO150" s="102"/>
      <c r="AP150" s="102"/>
      <c r="AQ150" s="102"/>
      <c r="AR150" s="103"/>
      <c r="AS150" s="102"/>
      <c r="AT150" s="102"/>
      <c r="AU150" s="102"/>
      <c r="AW150" s="82"/>
      <c r="AX150" s="82"/>
      <c r="AY150" s="82"/>
      <c r="AZ150" s="83"/>
      <c r="BA150" s="82"/>
      <c r="BB150" s="82"/>
      <c r="BC150" s="82"/>
      <c r="BE150" s="38"/>
      <c r="BF150" s="38"/>
      <c r="BG150" s="38"/>
      <c r="BH150" s="39"/>
      <c r="BI150" s="38"/>
      <c r="BJ150" s="38"/>
      <c r="BK150" s="38"/>
      <c r="BM150" s="118"/>
      <c r="BN150" s="118"/>
      <c r="BO150" s="118"/>
      <c r="BP150" s="119"/>
      <c r="BQ150" s="118"/>
      <c r="BR150" s="118"/>
      <c r="BS150" s="118"/>
      <c r="BU150" s="102"/>
      <c r="BV150" s="102"/>
      <c r="BW150" s="102"/>
      <c r="BX150" s="103"/>
      <c r="BY150" s="102"/>
      <c r="BZ150" s="102"/>
      <c r="CA150" s="102"/>
      <c r="CC150" s="129"/>
      <c r="CD150" s="129"/>
      <c r="CE150" s="129"/>
      <c r="CF150" s="130"/>
      <c r="CG150" s="129"/>
      <c r="CH150" s="129"/>
      <c r="CI150" s="129"/>
    </row>
    <row r="151" spans="1:87" ht="15" customHeight="1">
      <c r="A151" t="s">
        <v>347</v>
      </c>
      <c r="B151" t="s">
        <v>362</v>
      </c>
      <c r="C151">
        <v>8</v>
      </c>
      <c r="E151">
        <v>1</v>
      </c>
      <c r="F151" t="str">
        <f>LOOKUP(R7,$A$151:$A$182,$B$151:$B$182)</f>
        <v>Islanders</v>
      </c>
      <c r="G151" t="str">
        <f>LOOKUP(S7,$A$151:$A$182,$B$151:$B$182)</f>
        <v>Lightning</v>
      </c>
      <c r="H151" t="s">
        <v>62</v>
      </c>
      <c r="J151" t="str">
        <f>CONCATENATE(F151," ", H151, " ",G151)</f>
        <v>Islanders v Lightning</v>
      </c>
      <c r="L151" t="str">
        <f>CONCATENATE(M151, " ", O151, " ", N151)</f>
        <v>11 v 14</v>
      </c>
      <c r="M151">
        <f>IF(ISERROR(INDEX($C:$C,MATCH(R7,$A:$A,0)))*1=1,"",INDEX($C:$C,MATCH(R7,$A:$A,0)))</f>
        <v>11</v>
      </c>
      <c r="N151">
        <f>IF(ISERROR(INDEX($C:$C,MATCH(S7,$A:$A,0)))*1=1,"",INDEX($C:$C,MATCH(S7,$A:$A,0)))</f>
        <v>14</v>
      </c>
      <c r="O151" t="s">
        <v>62</v>
      </c>
      <c r="Q151" s="11"/>
      <c r="R151" s="15">
        <f>T6-TIME(2,55,0)</f>
        <v>0.67013888888888884</v>
      </c>
      <c r="S151" s="11" t="str">
        <f>J151</f>
        <v>Islanders v Lightning</v>
      </c>
      <c r="T151" s="14" t="str">
        <f t="shared" ref="T151:T182" si="0">$A$148</f>
        <v>NHL</v>
      </c>
      <c r="U151" s="14" t="str">
        <f>L151</f>
        <v>11 v 14</v>
      </c>
      <c r="V151" s="14" t="str">
        <f t="shared" ref="V151:V182" si="1">$V$146</f>
        <v>FULL</v>
      </c>
      <c r="X151" s="78"/>
      <c r="Y151" s="79">
        <f>$R151</f>
        <v>0.67013888888888884</v>
      </c>
      <c r="Z151" s="79">
        <f>Y151+TIME(2,0,0)</f>
        <v>0.75347222222222221</v>
      </c>
      <c r="AA151" s="80" t="str">
        <f>AI151</f>
        <v>Islanders v Lightning</v>
      </c>
      <c r="AB151" s="78" t="str">
        <f t="shared" ref="AB151:AB182" si="2">AS151</f>
        <v>NHL</v>
      </c>
      <c r="AC151" s="78" t="str">
        <f t="shared" ref="AC151:AC182" si="3">AT151</f>
        <v>11 v 14</v>
      </c>
      <c r="AD151" s="78" t="str">
        <f t="shared" ref="AD151:AD182" si="4">$AD$146</f>
        <v>Primary</v>
      </c>
      <c r="AF151" s="43"/>
      <c r="AG151" s="41">
        <f t="shared" ref="AG151:AG182" si="5">R151</f>
        <v>0.67013888888888884</v>
      </c>
      <c r="AH151" s="41">
        <f>AG151+TIME(3,0,0)</f>
        <v>0.79513888888888884</v>
      </c>
      <c r="AI151" s="42" t="str">
        <f t="shared" ref="AI151:AI182" si="6">S151</f>
        <v>Islanders v Lightning</v>
      </c>
      <c r="AJ151" s="43" t="str">
        <f t="shared" ref="AJ151:AJ182" si="7">T151</f>
        <v>NHL</v>
      </c>
      <c r="AK151" s="43" t="str">
        <f t="shared" ref="AK151:AK182" si="8">U151</f>
        <v>11 v 14</v>
      </c>
      <c r="AL151" s="43" t="str">
        <f t="shared" ref="AL151:AL182" si="9">$AL$146</f>
        <v>Primary</v>
      </c>
      <c r="AM151" s="43" t="str">
        <f>IF(OR(F151="Red Wings",G151="Red Wings"), "DO NOT MAP","")</f>
        <v/>
      </c>
      <c r="AO151" s="104"/>
      <c r="AP151" s="105">
        <f>R151</f>
        <v>0.67013888888888884</v>
      </c>
      <c r="AQ151" s="105">
        <f>AP151+TIME(2,0,0)</f>
        <v>0.75347222222222221</v>
      </c>
      <c r="AR151" s="106" t="str">
        <f>AI151</f>
        <v>Islanders v Lightning</v>
      </c>
      <c r="AS151" s="104" t="str">
        <f t="shared" ref="AS151:AS170" si="10">AJ151</f>
        <v>NHL</v>
      </c>
      <c r="AT151" s="104" t="str">
        <f t="shared" ref="AT151:AT170" si="11">AK151</f>
        <v>11 v 14</v>
      </c>
      <c r="AU151" s="104" t="str">
        <f t="shared" ref="AU151:AU182" si="12">$AU$146</f>
        <v>Primary</v>
      </c>
      <c r="AW151" s="84"/>
      <c r="AX151" s="85">
        <f>$R151</f>
        <v>0.67013888888888884</v>
      </c>
      <c r="AY151" s="85">
        <f>AX151+TIME(3,0,0)</f>
        <v>0.79513888888888884</v>
      </c>
      <c r="AZ151" s="86" t="str">
        <f t="shared" ref="AZ151:AZ182" si="13">AA151</f>
        <v>Islanders v Lightning</v>
      </c>
      <c r="BA151" s="84" t="str">
        <f t="shared" ref="BA151:BA182" si="14">AB151</f>
        <v>NHL</v>
      </c>
      <c r="BB151" s="84" t="str">
        <f t="shared" ref="BB151:BB182" si="15">AC151</f>
        <v>11 v 14</v>
      </c>
      <c r="BC151" s="84" t="str">
        <f>$BC$146</f>
        <v>Primary</v>
      </c>
      <c r="BE151" s="110"/>
      <c r="BF151" s="111">
        <f>$R151</f>
        <v>0.67013888888888884</v>
      </c>
      <c r="BG151" s="111">
        <f t="shared" ref="BG151:BG182" si="16">BF151+TIME(2,0,0)</f>
        <v>0.75347222222222221</v>
      </c>
      <c r="BH151" s="112" t="str">
        <f t="shared" ref="BH151:BH214" si="17">AI151</f>
        <v>Islanders v Lightning</v>
      </c>
      <c r="BI151" s="110" t="str">
        <f t="shared" ref="BI151:BI214" si="18">AJ151</f>
        <v>NHL</v>
      </c>
      <c r="BJ151" s="110" t="str">
        <f t="shared" ref="BJ151:BJ214" si="19">AK151</f>
        <v>11 v 14</v>
      </c>
      <c r="BK151" s="110" t="str">
        <f>$BC$146</f>
        <v>Primary</v>
      </c>
      <c r="BM151" s="115"/>
      <c r="BN151" s="116">
        <f>$R151</f>
        <v>0.67013888888888884</v>
      </c>
      <c r="BO151" s="116">
        <f>BN151+TIME(3,0,0)</f>
        <v>0.79513888888888884</v>
      </c>
      <c r="BP151" s="117" t="str">
        <f t="shared" ref="BP151:BP214" si="20">AR151</f>
        <v>Islanders v Lightning</v>
      </c>
      <c r="BQ151" s="115" t="str">
        <f t="shared" ref="BQ151:BQ214" si="21">AS151</f>
        <v>NHL</v>
      </c>
      <c r="BR151" s="115" t="str">
        <f t="shared" ref="BR151:BR214" si="22">AT151</f>
        <v>11 v 14</v>
      </c>
      <c r="BS151" s="115" t="str">
        <f>$BC$146</f>
        <v>Primary</v>
      </c>
      <c r="BU151" s="125"/>
      <c r="BV151" s="126">
        <f>$R151</f>
        <v>0.67013888888888884</v>
      </c>
      <c r="BW151" s="126">
        <f t="shared" ref="BW151:BW214" si="23">BV151+TIME(2,0,0)</f>
        <v>0.75347222222222221</v>
      </c>
      <c r="BX151" s="127" t="str">
        <f t="shared" ref="BX151" si="24">AZ151</f>
        <v>Islanders v Lightning</v>
      </c>
      <c r="BY151" s="125" t="str">
        <f t="shared" ref="BY151:BY214" si="25">BA151</f>
        <v>NHL</v>
      </c>
      <c r="BZ151" s="125" t="str">
        <f t="shared" ref="BZ151:BZ214" si="26">BB151</f>
        <v>11 v 14</v>
      </c>
      <c r="CA151" s="125" t="str">
        <f>$BC$146</f>
        <v>Primary</v>
      </c>
      <c r="CC151" s="78"/>
      <c r="CD151" s="79">
        <f>$R151</f>
        <v>0.67013888888888884</v>
      </c>
      <c r="CE151" s="79">
        <f>CD151+TIME(3,0,0)</f>
        <v>0.79513888888888884</v>
      </c>
      <c r="CF151" s="80" t="str">
        <f t="shared" ref="CF151:CF214" si="27">BH151</f>
        <v>Islanders v Lightning</v>
      </c>
      <c r="CG151" s="78" t="str">
        <f t="shared" ref="CG151:CG214" si="28">BI151</f>
        <v>NHL</v>
      </c>
      <c r="CH151" s="78" t="str">
        <f t="shared" ref="CH151:CH214" si="29">BJ151</f>
        <v>11 v 14</v>
      </c>
      <c r="CI151" s="78" t="str">
        <f>$BC$146</f>
        <v>Primary</v>
      </c>
    </row>
    <row r="152" spans="1:87" ht="15" customHeight="1">
      <c r="A152" t="s">
        <v>167</v>
      </c>
      <c r="B152" t="s">
        <v>363</v>
      </c>
      <c r="C152">
        <v>12</v>
      </c>
      <c r="E152">
        <v>2</v>
      </c>
      <c r="F152" t="str">
        <f>LOOKUP(R9,$A$151:$A$182,$B$151:$B$182)</f>
        <v>Red Wings</v>
      </c>
      <c r="G152" t="str">
        <f>LOOKUP(S9,$A$151:$A$182,$B$151:$B$182)</f>
        <v>Blue Jackets</v>
      </c>
      <c r="H152" t="s">
        <v>62</v>
      </c>
      <c r="J152" t="str">
        <f t="shared" ref="J152:J170" si="30">CONCATENATE(F152," ", H152, " ",G152)</f>
        <v>Red Wings v Blue Jackets</v>
      </c>
      <c r="L152" t="str">
        <f t="shared" ref="L152:L215" si="31">CONCATENATE(M152, " ", O152, " ", N152)</f>
        <v>22 v 26</v>
      </c>
      <c r="M152">
        <f>IF(ISERROR(INDEX($C:$C,MATCH(R9,$A:$A,0)))*1=1,"",INDEX($C:$C,MATCH(R9,$A:$A,0)))</f>
        <v>22</v>
      </c>
      <c r="N152">
        <f>IF(ISERROR(INDEX($C:$C,MATCH(S9,$A:$A,0)))*1=1,"",INDEX($C:$C,MATCH(S9,$A:$A,0)))</f>
        <v>26</v>
      </c>
      <c r="O152" t="s">
        <v>62</v>
      </c>
      <c r="Q152" s="11"/>
      <c r="R152" s="15">
        <f>T8-TIME(2,55,0)</f>
        <v>0.67013888888888884</v>
      </c>
      <c r="S152" s="11" t="str">
        <f t="shared" ref="S152:S170" si="32">J152</f>
        <v>Red Wings v Blue Jackets</v>
      </c>
      <c r="T152" s="14" t="str">
        <f t="shared" si="0"/>
        <v>NHL</v>
      </c>
      <c r="U152" s="14" t="str">
        <f t="shared" ref="U152:U170" si="33">L152</f>
        <v>22 v 26</v>
      </c>
      <c r="V152" s="14" t="str">
        <f t="shared" si="1"/>
        <v>FULL</v>
      </c>
      <c r="X152" s="78"/>
      <c r="Y152" s="79">
        <f t="shared" ref="Y152:Y215" si="34">$R152</f>
        <v>0.67013888888888884</v>
      </c>
      <c r="Z152" s="79">
        <f t="shared" ref="Z152:Z169" si="35">Y152+TIME(2,0,0)</f>
        <v>0.75347222222222221</v>
      </c>
      <c r="AA152" s="80" t="str">
        <f t="shared" ref="AA152:AA183" si="36">AR152</f>
        <v>Red Wings v Blue Jackets</v>
      </c>
      <c r="AB152" s="78" t="str">
        <f t="shared" si="2"/>
        <v>NHL</v>
      </c>
      <c r="AC152" s="78" t="str">
        <f t="shared" si="3"/>
        <v>22 v 26</v>
      </c>
      <c r="AD152" s="78" t="str">
        <f t="shared" si="4"/>
        <v>Primary</v>
      </c>
      <c r="AF152" s="43"/>
      <c r="AG152" s="41">
        <f t="shared" si="5"/>
        <v>0.67013888888888884</v>
      </c>
      <c r="AH152" s="41">
        <f t="shared" ref="AH152:AH170" si="37">AG152+TIME(3,0,0)</f>
        <v>0.79513888888888884</v>
      </c>
      <c r="AI152" s="42" t="str">
        <f t="shared" si="6"/>
        <v>Red Wings v Blue Jackets</v>
      </c>
      <c r="AJ152" s="43" t="str">
        <f t="shared" si="7"/>
        <v>NHL</v>
      </c>
      <c r="AK152" s="43" t="str">
        <f t="shared" si="8"/>
        <v>22 v 26</v>
      </c>
      <c r="AL152" s="43" t="str">
        <f t="shared" si="9"/>
        <v>Primary</v>
      </c>
      <c r="AM152" s="43" t="str">
        <f t="shared" ref="AM152:AM215" si="38">IF(OR(F152="Red Wings",G152="Red Wings"), "DO NOT MAP","")</f>
        <v>DO NOT MAP</v>
      </c>
      <c r="AO152" s="104"/>
      <c r="AP152" s="105">
        <f t="shared" ref="AP152:AP182" si="39">R152</f>
        <v>0.67013888888888884</v>
      </c>
      <c r="AQ152" s="105">
        <f t="shared" ref="AQ152:AQ169" si="40">AP152+TIME(2,0,0)</f>
        <v>0.75347222222222221</v>
      </c>
      <c r="AR152" s="106" t="str">
        <f t="shared" ref="AR152:AR170" si="41">AI152</f>
        <v>Red Wings v Blue Jackets</v>
      </c>
      <c r="AS152" s="104" t="str">
        <f t="shared" si="10"/>
        <v>NHL</v>
      </c>
      <c r="AT152" s="104" t="str">
        <f t="shared" si="11"/>
        <v>22 v 26</v>
      </c>
      <c r="AU152" s="104" t="str">
        <f t="shared" si="12"/>
        <v>Primary</v>
      </c>
      <c r="AW152" s="84"/>
      <c r="AX152" s="85">
        <f t="shared" ref="AX152:AX215" si="42">$R152</f>
        <v>0.67013888888888884</v>
      </c>
      <c r="AY152" s="85">
        <f t="shared" ref="AY152:AY173" si="43">AX152+TIME(3,0,0)</f>
        <v>0.79513888888888884</v>
      </c>
      <c r="AZ152" s="86" t="str">
        <f t="shared" si="13"/>
        <v>Red Wings v Blue Jackets</v>
      </c>
      <c r="BA152" s="84" t="str">
        <f t="shared" si="14"/>
        <v>NHL</v>
      </c>
      <c r="BB152" s="84" t="str">
        <f t="shared" si="15"/>
        <v>22 v 26</v>
      </c>
      <c r="BC152" s="84" t="str">
        <f t="shared" ref="BC152:BC215" si="44">$BC$146</f>
        <v>Primary</v>
      </c>
      <c r="BE152" s="43"/>
      <c r="BF152" s="41">
        <f t="shared" ref="BF152:BF215" si="45">$R152</f>
        <v>0.67013888888888884</v>
      </c>
      <c r="BG152" s="41">
        <f t="shared" si="16"/>
        <v>0.75347222222222221</v>
      </c>
      <c r="BH152" s="42" t="str">
        <f>AI152</f>
        <v>Red Wings v Blue Jackets</v>
      </c>
      <c r="BI152" s="43" t="str">
        <f t="shared" si="18"/>
        <v>NHL</v>
      </c>
      <c r="BJ152" s="43" t="str">
        <f t="shared" si="19"/>
        <v>22 v 26</v>
      </c>
      <c r="BK152" s="43" t="str">
        <f t="shared" ref="BK152:BK215" si="46">$BC$146</f>
        <v>Primary</v>
      </c>
      <c r="BM152" s="120"/>
      <c r="BN152" s="121">
        <f t="shared" ref="BN152:BN215" si="47">$R152</f>
        <v>0.67013888888888884</v>
      </c>
      <c r="BO152" s="121">
        <f t="shared" ref="BO152:BO215" si="48">BN152+TIME(3,0,0)</f>
        <v>0.79513888888888884</v>
      </c>
      <c r="BP152" s="122" t="str">
        <f t="shared" si="20"/>
        <v>Red Wings v Blue Jackets</v>
      </c>
      <c r="BQ152" s="120" t="str">
        <f t="shared" si="21"/>
        <v>NHL</v>
      </c>
      <c r="BR152" s="120" t="str">
        <f t="shared" si="22"/>
        <v>22 v 26</v>
      </c>
      <c r="BS152" s="120" t="str">
        <f t="shared" ref="BS152:BS215" si="49">$BC$146</f>
        <v>Primary</v>
      </c>
      <c r="BU152" s="104"/>
      <c r="BV152" s="105">
        <f t="shared" ref="BV152:BV215" si="50">$R152</f>
        <v>0.67013888888888884</v>
      </c>
      <c r="BW152" s="105">
        <f t="shared" si="23"/>
        <v>0.75347222222222221</v>
      </c>
      <c r="BX152" s="106" t="str">
        <f>AZ152</f>
        <v>Red Wings v Blue Jackets</v>
      </c>
      <c r="BY152" s="104" t="str">
        <f t="shared" si="25"/>
        <v>NHL</v>
      </c>
      <c r="BZ152" s="104" t="str">
        <f t="shared" si="26"/>
        <v>22 v 26</v>
      </c>
      <c r="CA152" s="104" t="str">
        <f t="shared" ref="CA152:CA215" si="51">$BC$146</f>
        <v>Primary</v>
      </c>
      <c r="CC152" s="131"/>
      <c r="CD152" s="132">
        <f t="shared" ref="CD152:CD215" si="52">$R152</f>
        <v>0.67013888888888884</v>
      </c>
      <c r="CE152" s="132">
        <f t="shared" ref="CE152:CE215" si="53">CD152+TIME(3,0,0)</f>
        <v>0.79513888888888884</v>
      </c>
      <c r="CF152" s="133" t="str">
        <f t="shared" si="27"/>
        <v>Red Wings v Blue Jackets</v>
      </c>
      <c r="CG152" s="131" t="str">
        <f t="shared" si="28"/>
        <v>NHL</v>
      </c>
      <c r="CH152" s="131" t="str">
        <f t="shared" si="29"/>
        <v>22 v 26</v>
      </c>
      <c r="CI152" s="131" t="str">
        <f t="shared" ref="CI152:CI215" si="54">$BC$146</f>
        <v>Primary</v>
      </c>
    </row>
    <row r="153" spans="1:87" ht="15" customHeight="1">
      <c r="A153" t="s">
        <v>172</v>
      </c>
      <c r="B153" t="s">
        <v>364</v>
      </c>
      <c r="C153">
        <v>3</v>
      </c>
      <c r="E153">
        <v>3</v>
      </c>
      <c r="F153" t="e">
        <f>LOOKUP(R11,$A$151:$A$182,$B$151:$B$182)</f>
        <v>#N/A</v>
      </c>
      <c r="G153" t="e">
        <f>LOOKUP(S11,$A$151:$A$182,$B$151:$B$182)</f>
        <v>#N/A</v>
      </c>
      <c r="H153" t="s">
        <v>62</v>
      </c>
      <c r="J153" t="e">
        <f t="shared" si="30"/>
        <v>#N/A</v>
      </c>
      <c r="L153" t="str">
        <f t="shared" si="31"/>
        <v xml:space="preserve"> v </v>
      </c>
      <c r="M153" t="str">
        <f>IF(ISERROR(INDEX($C:$C,MATCH(R11,$A:$A,0)))*1=1,"",INDEX($C:$C,MATCH(R11,$A:$A,0)))</f>
        <v/>
      </c>
      <c r="N153" t="str">
        <f>IF(ISERROR(INDEX($C:$C,MATCH(S11,$A:$A,0)))*1=1,"",INDEX($C:$C,MATCH(S11,$A:$A,0)))</f>
        <v/>
      </c>
      <c r="O153" t="s">
        <v>62</v>
      </c>
      <c r="Q153" s="11"/>
      <c r="R153" s="15">
        <f>T10-TIME(2,55,0)</f>
        <v>-0.12152777777777778</v>
      </c>
      <c r="S153" s="11" t="e">
        <f t="shared" si="32"/>
        <v>#N/A</v>
      </c>
      <c r="T153" s="14" t="str">
        <f t="shared" si="0"/>
        <v>NHL</v>
      </c>
      <c r="U153" s="14" t="str">
        <f t="shared" si="33"/>
        <v xml:space="preserve"> v </v>
      </c>
      <c r="V153" s="14" t="str">
        <f t="shared" si="1"/>
        <v>FULL</v>
      </c>
      <c r="X153" s="78"/>
      <c r="Y153" s="79">
        <f t="shared" si="34"/>
        <v>-0.12152777777777778</v>
      </c>
      <c r="Z153" s="79">
        <f t="shared" si="35"/>
        <v>-3.8194444444444448E-2</v>
      </c>
      <c r="AA153" s="80" t="e">
        <f t="shared" si="36"/>
        <v>#N/A</v>
      </c>
      <c r="AB153" s="78" t="str">
        <f t="shared" si="2"/>
        <v>NHL</v>
      </c>
      <c r="AC153" s="78" t="str">
        <f t="shared" si="3"/>
        <v xml:space="preserve"> v </v>
      </c>
      <c r="AD153" s="78" t="str">
        <f t="shared" si="4"/>
        <v>Primary</v>
      </c>
      <c r="AF153" s="43"/>
      <c r="AG153" s="41">
        <f t="shared" si="5"/>
        <v>-0.12152777777777778</v>
      </c>
      <c r="AH153" s="41">
        <f t="shared" si="37"/>
        <v>3.4722222222222238E-3</v>
      </c>
      <c r="AI153" s="42" t="e">
        <f t="shared" si="6"/>
        <v>#N/A</v>
      </c>
      <c r="AJ153" s="43" t="str">
        <f t="shared" si="7"/>
        <v>NHL</v>
      </c>
      <c r="AK153" s="43" t="str">
        <f t="shared" si="8"/>
        <v xml:space="preserve"> v </v>
      </c>
      <c r="AL153" s="43" t="str">
        <f t="shared" si="9"/>
        <v>Primary</v>
      </c>
      <c r="AM153" s="43" t="e">
        <f t="shared" si="38"/>
        <v>#N/A</v>
      </c>
      <c r="AO153" s="104"/>
      <c r="AP153" s="105">
        <f t="shared" si="39"/>
        <v>-0.12152777777777778</v>
      </c>
      <c r="AQ153" s="105">
        <f t="shared" si="40"/>
        <v>-3.8194444444444448E-2</v>
      </c>
      <c r="AR153" s="106" t="e">
        <f t="shared" si="41"/>
        <v>#N/A</v>
      </c>
      <c r="AS153" s="104" t="str">
        <f t="shared" si="10"/>
        <v>NHL</v>
      </c>
      <c r="AT153" s="104" t="str">
        <f t="shared" si="11"/>
        <v xml:space="preserve"> v </v>
      </c>
      <c r="AU153" s="104" t="str">
        <f t="shared" si="12"/>
        <v>Primary</v>
      </c>
      <c r="AW153" s="84"/>
      <c r="AX153" s="85">
        <f t="shared" si="42"/>
        <v>-0.12152777777777778</v>
      </c>
      <c r="AY153" s="85">
        <f t="shared" si="43"/>
        <v>3.4722222222222238E-3</v>
      </c>
      <c r="AZ153" s="86" t="e">
        <f t="shared" si="13"/>
        <v>#N/A</v>
      </c>
      <c r="BA153" s="84" t="str">
        <f t="shared" si="14"/>
        <v>NHL</v>
      </c>
      <c r="BB153" s="84" t="str">
        <f t="shared" si="15"/>
        <v xml:space="preserve"> v </v>
      </c>
      <c r="BC153" s="84" t="str">
        <f t="shared" si="44"/>
        <v>Primary</v>
      </c>
      <c r="BE153" s="110"/>
      <c r="BF153" s="111">
        <f t="shared" si="45"/>
        <v>-0.12152777777777778</v>
      </c>
      <c r="BG153" s="111">
        <f t="shared" si="16"/>
        <v>-3.8194444444444448E-2</v>
      </c>
      <c r="BH153" s="112" t="e">
        <f t="shared" si="17"/>
        <v>#N/A</v>
      </c>
      <c r="BI153" s="110" t="str">
        <f t="shared" si="18"/>
        <v>NHL</v>
      </c>
      <c r="BJ153" s="110" t="str">
        <f t="shared" si="19"/>
        <v xml:space="preserve"> v </v>
      </c>
      <c r="BK153" s="110" t="str">
        <f t="shared" si="46"/>
        <v>Primary</v>
      </c>
      <c r="BM153" s="115"/>
      <c r="BN153" s="116">
        <f t="shared" si="47"/>
        <v>-0.12152777777777778</v>
      </c>
      <c r="BO153" s="116">
        <f t="shared" si="48"/>
        <v>3.4722222222222238E-3</v>
      </c>
      <c r="BP153" s="117" t="e">
        <f t="shared" si="20"/>
        <v>#N/A</v>
      </c>
      <c r="BQ153" s="115" t="str">
        <f t="shared" si="21"/>
        <v>NHL</v>
      </c>
      <c r="BR153" s="115" t="str">
        <f t="shared" si="22"/>
        <v xml:space="preserve"> v </v>
      </c>
      <c r="BS153" s="115" t="str">
        <f t="shared" si="49"/>
        <v>Primary</v>
      </c>
      <c r="BU153" s="125"/>
      <c r="BV153" s="126">
        <f t="shared" si="50"/>
        <v>-0.12152777777777778</v>
      </c>
      <c r="BW153" s="126">
        <f t="shared" si="23"/>
        <v>-3.8194444444444448E-2</v>
      </c>
      <c r="BX153" s="127" t="e">
        <f t="shared" ref="BX153:BX164" si="55">AZ153</f>
        <v>#N/A</v>
      </c>
      <c r="BY153" s="125" t="str">
        <f t="shared" si="25"/>
        <v>NHL</v>
      </c>
      <c r="BZ153" s="125" t="str">
        <f t="shared" si="26"/>
        <v xml:space="preserve"> v </v>
      </c>
      <c r="CA153" s="125" t="str">
        <f t="shared" si="51"/>
        <v>Primary</v>
      </c>
      <c r="CC153" s="78"/>
      <c r="CD153" s="79">
        <f t="shared" si="52"/>
        <v>-0.12152777777777778</v>
      </c>
      <c r="CE153" s="79">
        <f t="shared" si="53"/>
        <v>3.4722222222222238E-3</v>
      </c>
      <c r="CF153" s="80" t="e">
        <f t="shared" si="27"/>
        <v>#N/A</v>
      </c>
      <c r="CG153" s="78" t="str">
        <f t="shared" si="28"/>
        <v>NHL</v>
      </c>
      <c r="CH153" s="78" t="str">
        <f t="shared" si="29"/>
        <v xml:space="preserve"> v </v>
      </c>
      <c r="CI153" s="78" t="str">
        <f t="shared" si="54"/>
        <v>Primary</v>
      </c>
    </row>
    <row r="154" spans="1:87" ht="15" customHeight="1">
      <c r="A154" t="s">
        <v>197</v>
      </c>
      <c r="B154" t="s">
        <v>365</v>
      </c>
      <c r="C154">
        <v>23</v>
      </c>
      <c r="E154">
        <v>4</v>
      </c>
      <c r="F154" t="str">
        <f>LOOKUP(R13,$A$151:$A$182,$B$151:$B$182)</f>
        <v>Predators</v>
      </c>
      <c r="G154" t="str">
        <f>LOOKUP(S13,$A$151:$A$182,$B$151:$B$182)</f>
        <v>Maple Leafs</v>
      </c>
      <c r="H154" t="s">
        <v>62</v>
      </c>
      <c r="J154" t="str">
        <f t="shared" si="30"/>
        <v>Predators v Maple Leafs</v>
      </c>
      <c r="L154" t="str">
        <f t="shared" si="31"/>
        <v>28 v 15</v>
      </c>
      <c r="M154">
        <f>IF(ISERROR(INDEX($C:$C,MATCH(R13,$A:$A,0)))*1=1,"",INDEX($C:$C,MATCH(R13,$A:$A,0)))</f>
        <v>28</v>
      </c>
      <c r="N154">
        <f>IF(ISERROR(INDEX($C:$C,MATCH(S13,$A:$A,0)))*1=1,"",INDEX($C:$C,MATCH(S13,$A:$A,0)))</f>
        <v>15</v>
      </c>
      <c r="O154" t="s">
        <v>62</v>
      </c>
      <c r="Q154" s="11"/>
      <c r="R154" s="15">
        <f>T12-TIME(2,55,0)</f>
        <v>0.67013888888888884</v>
      </c>
      <c r="S154" s="11" t="str">
        <f t="shared" si="32"/>
        <v>Predators v Maple Leafs</v>
      </c>
      <c r="T154" s="14" t="str">
        <f t="shared" si="0"/>
        <v>NHL</v>
      </c>
      <c r="U154" s="14" t="str">
        <f t="shared" si="33"/>
        <v>28 v 15</v>
      </c>
      <c r="V154" s="14" t="str">
        <f t="shared" si="1"/>
        <v>FULL</v>
      </c>
      <c r="X154" s="78"/>
      <c r="Y154" s="79">
        <f t="shared" si="34"/>
        <v>0.67013888888888884</v>
      </c>
      <c r="Z154" s="79">
        <f t="shared" si="35"/>
        <v>0.75347222222222221</v>
      </c>
      <c r="AA154" s="80" t="str">
        <f t="shared" si="36"/>
        <v>Predators v Maple Leafs</v>
      </c>
      <c r="AB154" s="78" t="str">
        <f t="shared" si="2"/>
        <v>NHL</v>
      </c>
      <c r="AC154" s="78" t="str">
        <f t="shared" si="3"/>
        <v>28 v 15</v>
      </c>
      <c r="AD154" s="78" t="str">
        <f t="shared" si="4"/>
        <v>Primary</v>
      </c>
      <c r="AF154" s="43"/>
      <c r="AG154" s="41">
        <f t="shared" si="5"/>
        <v>0.67013888888888884</v>
      </c>
      <c r="AH154" s="41">
        <f t="shared" si="37"/>
        <v>0.79513888888888884</v>
      </c>
      <c r="AI154" s="42" t="str">
        <f t="shared" si="6"/>
        <v>Predators v Maple Leafs</v>
      </c>
      <c r="AJ154" s="43" t="str">
        <f t="shared" si="7"/>
        <v>NHL</v>
      </c>
      <c r="AK154" s="43" t="str">
        <f t="shared" si="8"/>
        <v>28 v 15</v>
      </c>
      <c r="AL154" s="43" t="str">
        <f t="shared" si="9"/>
        <v>Primary</v>
      </c>
      <c r="AM154" s="43" t="str">
        <f t="shared" si="38"/>
        <v/>
      </c>
      <c r="AO154" s="104"/>
      <c r="AP154" s="105">
        <f>R154</f>
        <v>0.67013888888888884</v>
      </c>
      <c r="AQ154" s="105">
        <f t="shared" si="40"/>
        <v>0.75347222222222221</v>
      </c>
      <c r="AR154" s="106" t="str">
        <f t="shared" si="41"/>
        <v>Predators v Maple Leafs</v>
      </c>
      <c r="AS154" s="104" t="str">
        <f t="shared" si="10"/>
        <v>NHL</v>
      </c>
      <c r="AT154" s="104" t="str">
        <f t="shared" si="11"/>
        <v>28 v 15</v>
      </c>
      <c r="AU154" s="104" t="str">
        <f t="shared" si="12"/>
        <v>Primary</v>
      </c>
      <c r="AW154" s="84"/>
      <c r="AX154" s="85">
        <f t="shared" si="42"/>
        <v>0.67013888888888884</v>
      </c>
      <c r="AY154" s="85">
        <f t="shared" si="43"/>
        <v>0.79513888888888884</v>
      </c>
      <c r="AZ154" s="86" t="str">
        <f t="shared" si="13"/>
        <v>Predators v Maple Leafs</v>
      </c>
      <c r="BA154" s="84" t="str">
        <f t="shared" si="14"/>
        <v>NHL</v>
      </c>
      <c r="BB154" s="84" t="str">
        <f t="shared" si="15"/>
        <v>28 v 15</v>
      </c>
      <c r="BC154" s="84" t="str">
        <f t="shared" si="44"/>
        <v>Primary</v>
      </c>
      <c r="BE154" s="43"/>
      <c r="BF154" s="41">
        <f t="shared" si="45"/>
        <v>0.67013888888888884</v>
      </c>
      <c r="BG154" s="41">
        <f t="shared" si="16"/>
        <v>0.75347222222222221</v>
      </c>
      <c r="BH154" s="42" t="str">
        <f t="shared" si="17"/>
        <v>Predators v Maple Leafs</v>
      </c>
      <c r="BI154" s="43" t="str">
        <f t="shared" si="18"/>
        <v>NHL</v>
      </c>
      <c r="BJ154" s="43" t="str">
        <f t="shared" si="19"/>
        <v>28 v 15</v>
      </c>
      <c r="BK154" s="43" t="str">
        <f t="shared" si="46"/>
        <v>Primary</v>
      </c>
      <c r="BM154" s="120"/>
      <c r="BN154" s="121">
        <f t="shared" si="47"/>
        <v>0.67013888888888884</v>
      </c>
      <c r="BO154" s="121">
        <f t="shared" si="48"/>
        <v>0.79513888888888884</v>
      </c>
      <c r="BP154" s="122" t="str">
        <f t="shared" si="20"/>
        <v>Predators v Maple Leafs</v>
      </c>
      <c r="BQ154" s="120" t="str">
        <f t="shared" si="21"/>
        <v>NHL</v>
      </c>
      <c r="BR154" s="120" t="str">
        <f t="shared" si="22"/>
        <v>28 v 15</v>
      </c>
      <c r="BS154" s="120" t="str">
        <f t="shared" si="49"/>
        <v>Primary</v>
      </c>
      <c r="BU154" s="104"/>
      <c r="BV154" s="105">
        <f t="shared" si="50"/>
        <v>0.67013888888888884</v>
      </c>
      <c r="BW154" s="105">
        <f t="shared" si="23"/>
        <v>0.75347222222222221</v>
      </c>
      <c r="BX154" s="106" t="str">
        <f t="shared" si="55"/>
        <v>Predators v Maple Leafs</v>
      </c>
      <c r="BY154" s="104" t="str">
        <f t="shared" si="25"/>
        <v>NHL</v>
      </c>
      <c r="BZ154" s="104" t="str">
        <f t="shared" si="26"/>
        <v>28 v 15</v>
      </c>
      <c r="CA154" s="104" t="str">
        <f t="shared" si="51"/>
        <v>Primary</v>
      </c>
      <c r="CC154" s="131"/>
      <c r="CD154" s="132">
        <f t="shared" si="52"/>
        <v>0.67013888888888884</v>
      </c>
      <c r="CE154" s="132">
        <f t="shared" si="53"/>
        <v>0.79513888888888884</v>
      </c>
      <c r="CF154" s="133" t="str">
        <f t="shared" si="27"/>
        <v>Predators v Maple Leafs</v>
      </c>
      <c r="CG154" s="131" t="str">
        <f t="shared" si="28"/>
        <v>NHL</v>
      </c>
      <c r="CH154" s="131" t="str">
        <f t="shared" si="29"/>
        <v>28 v 15</v>
      </c>
      <c r="CI154" s="131" t="str">
        <f t="shared" si="54"/>
        <v>Primary</v>
      </c>
    </row>
    <row r="155" spans="1:87" ht="15" customHeight="1">
      <c r="A155" t="s">
        <v>348</v>
      </c>
      <c r="B155" t="s">
        <v>366</v>
      </c>
      <c r="C155">
        <v>9</v>
      </c>
      <c r="E155">
        <v>5</v>
      </c>
      <c r="F155" t="str">
        <f>LOOKUP(R15,$A$151:$A$182,$B$151:$B$182)</f>
        <v>Islanders</v>
      </c>
      <c r="G155" t="str">
        <f>LOOKUP(S15,$A$151:$A$182,$B$151:$B$182)</f>
        <v>Panthers</v>
      </c>
      <c r="H155" t="s">
        <v>62</v>
      </c>
      <c r="J155" t="str">
        <f t="shared" si="30"/>
        <v>Islanders v Panthers</v>
      </c>
      <c r="L155" t="str">
        <f t="shared" si="31"/>
        <v>11 v 19</v>
      </c>
      <c r="M155">
        <f>IF(ISERROR(INDEX($C:$C,MATCH(R15,$A:$A,0)))*1=1,"",INDEX($C:$C,MATCH(R15,$A:$A,0)))</f>
        <v>11</v>
      </c>
      <c r="N155">
        <f>IF(ISERROR(INDEX($C:$C,MATCH(S15,$A:$A,0)))*1=1,"",INDEX($C:$C,MATCH(S15,$A:$A,0)))</f>
        <v>19</v>
      </c>
      <c r="O155" t="s">
        <v>62</v>
      </c>
      <c r="Q155" s="11"/>
      <c r="R155" s="15">
        <f>T14-TIME(2,55,0)</f>
        <v>0.67013888888888884</v>
      </c>
      <c r="S155" s="11" t="str">
        <f t="shared" si="32"/>
        <v>Islanders v Panthers</v>
      </c>
      <c r="T155" s="14" t="str">
        <f t="shared" si="0"/>
        <v>NHL</v>
      </c>
      <c r="U155" s="14" t="str">
        <f t="shared" si="33"/>
        <v>11 v 19</v>
      </c>
      <c r="V155" s="14" t="str">
        <f t="shared" si="1"/>
        <v>FULL</v>
      </c>
      <c r="X155" s="78"/>
      <c r="Y155" s="79">
        <f t="shared" si="34"/>
        <v>0.67013888888888884</v>
      </c>
      <c r="Z155" s="79">
        <f t="shared" si="35"/>
        <v>0.75347222222222221</v>
      </c>
      <c r="AA155" s="80" t="str">
        <f t="shared" si="36"/>
        <v>Islanders v Panthers</v>
      </c>
      <c r="AB155" s="78" t="str">
        <f t="shared" si="2"/>
        <v>NHL</v>
      </c>
      <c r="AC155" s="78" t="str">
        <f t="shared" si="3"/>
        <v>11 v 19</v>
      </c>
      <c r="AD155" s="78" t="str">
        <f t="shared" si="4"/>
        <v>Primary</v>
      </c>
      <c r="AF155" s="43"/>
      <c r="AG155" s="41">
        <f t="shared" si="5"/>
        <v>0.67013888888888884</v>
      </c>
      <c r="AH155" s="41">
        <f t="shared" si="37"/>
        <v>0.79513888888888884</v>
      </c>
      <c r="AI155" s="42" t="str">
        <f t="shared" si="6"/>
        <v>Islanders v Panthers</v>
      </c>
      <c r="AJ155" s="43" t="str">
        <f t="shared" si="7"/>
        <v>NHL</v>
      </c>
      <c r="AK155" s="43" t="str">
        <f t="shared" si="8"/>
        <v>11 v 19</v>
      </c>
      <c r="AL155" s="43" t="str">
        <f t="shared" si="9"/>
        <v>Primary</v>
      </c>
      <c r="AM155" s="43" t="str">
        <f t="shared" si="38"/>
        <v/>
      </c>
      <c r="AO155" s="104"/>
      <c r="AP155" s="105">
        <f t="shared" si="39"/>
        <v>0.67013888888888884</v>
      </c>
      <c r="AQ155" s="105">
        <f t="shared" si="40"/>
        <v>0.75347222222222221</v>
      </c>
      <c r="AR155" s="106" t="str">
        <f t="shared" si="41"/>
        <v>Islanders v Panthers</v>
      </c>
      <c r="AS155" s="104" t="str">
        <f t="shared" si="10"/>
        <v>NHL</v>
      </c>
      <c r="AT155" s="104" t="str">
        <f t="shared" si="11"/>
        <v>11 v 19</v>
      </c>
      <c r="AU155" s="104" t="str">
        <f t="shared" si="12"/>
        <v>Primary</v>
      </c>
      <c r="AW155" s="84"/>
      <c r="AX155" s="85">
        <f t="shared" si="42"/>
        <v>0.67013888888888884</v>
      </c>
      <c r="AY155" s="85">
        <f t="shared" si="43"/>
        <v>0.79513888888888884</v>
      </c>
      <c r="AZ155" s="86" t="str">
        <f t="shared" si="13"/>
        <v>Islanders v Panthers</v>
      </c>
      <c r="BA155" s="84" t="str">
        <f t="shared" si="14"/>
        <v>NHL</v>
      </c>
      <c r="BB155" s="84" t="str">
        <f t="shared" si="15"/>
        <v>11 v 19</v>
      </c>
      <c r="BC155" s="84" t="str">
        <f t="shared" si="44"/>
        <v>Primary</v>
      </c>
      <c r="BE155" s="110"/>
      <c r="BF155" s="111">
        <f t="shared" si="45"/>
        <v>0.67013888888888884</v>
      </c>
      <c r="BG155" s="111">
        <f t="shared" si="16"/>
        <v>0.75347222222222221</v>
      </c>
      <c r="BH155" s="112" t="str">
        <f t="shared" si="17"/>
        <v>Islanders v Panthers</v>
      </c>
      <c r="BI155" s="110" t="str">
        <f t="shared" si="18"/>
        <v>NHL</v>
      </c>
      <c r="BJ155" s="110" t="str">
        <f t="shared" si="19"/>
        <v>11 v 19</v>
      </c>
      <c r="BK155" s="110" t="str">
        <f t="shared" si="46"/>
        <v>Primary</v>
      </c>
      <c r="BM155" s="115"/>
      <c r="BN155" s="116">
        <f t="shared" si="47"/>
        <v>0.67013888888888884</v>
      </c>
      <c r="BO155" s="116">
        <f t="shared" si="48"/>
        <v>0.79513888888888884</v>
      </c>
      <c r="BP155" s="117" t="str">
        <f t="shared" si="20"/>
        <v>Islanders v Panthers</v>
      </c>
      <c r="BQ155" s="115" t="str">
        <f t="shared" si="21"/>
        <v>NHL</v>
      </c>
      <c r="BR155" s="115" t="str">
        <f t="shared" si="22"/>
        <v>11 v 19</v>
      </c>
      <c r="BS155" s="115" t="str">
        <f t="shared" si="49"/>
        <v>Primary</v>
      </c>
      <c r="BU155" s="125"/>
      <c r="BV155" s="126">
        <f t="shared" si="50"/>
        <v>0.67013888888888884</v>
      </c>
      <c r="BW155" s="126">
        <f t="shared" si="23"/>
        <v>0.75347222222222221</v>
      </c>
      <c r="BX155" s="127" t="str">
        <f t="shared" si="55"/>
        <v>Islanders v Panthers</v>
      </c>
      <c r="BY155" s="125" t="str">
        <f t="shared" si="25"/>
        <v>NHL</v>
      </c>
      <c r="BZ155" s="125" t="str">
        <f t="shared" si="26"/>
        <v>11 v 19</v>
      </c>
      <c r="CA155" s="125" t="str">
        <f t="shared" si="51"/>
        <v>Primary</v>
      </c>
      <c r="CC155" s="78"/>
      <c r="CD155" s="79">
        <f t="shared" si="52"/>
        <v>0.67013888888888884</v>
      </c>
      <c r="CE155" s="79">
        <f t="shared" si="53"/>
        <v>0.79513888888888884</v>
      </c>
      <c r="CF155" s="80" t="str">
        <f t="shared" si="27"/>
        <v>Islanders v Panthers</v>
      </c>
      <c r="CG155" s="78" t="str">
        <f t="shared" si="28"/>
        <v>NHL</v>
      </c>
      <c r="CH155" s="78" t="str">
        <f t="shared" si="29"/>
        <v>11 v 19</v>
      </c>
      <c r="CI155" s="78" t="str">
        <f t="shared" si="54"/>
        <v>Primary</v>
      </c>
    </row>
    <row r="156" spans="1:87" ht="15" customHeight="1">
      <c r="A156" t="s">
        <v>198</v>
      </c>
      <c r="B156" t="s">
        <v>367</v>
      </c>
      <c r="C156">
        <v>27</v>
      </c>
      <c r="E156">
        <v>6</v>
      </c>
      <c r="F156" t="str">
        <f>LOOKUP(R17,$A$151:$A$182,$B$151:$B$182)</f>
        <v>Senators</v>
      </c>
      <c r="G156" t="str">
        <f>LOOKUP(S17,$A$151:$A$182,$B$151:$B$182)</f>
        <v>Devils</v>
      </c>
      <c r="H156" t="s">
        <v>62</v>
      </c>
      <c r="J156" t="str">
        <f t="shared" si="30"/>
        <v>Senators v Devils</v>
      </c>
      <c r="L156" t="str">
        <f t="shared" si="31"/>
        <v>24 v 7</v>
      </c>
      <c r="M156">
        <f>IF(ISERROR(INDEX($C:$C,MATCH(R17,$A:$A,0)))*1=1,"",INDEX($C:$C,MATCH(R17,$A:$A,0)))</f>
        <v>24</v>
      </c>
      <c r="N156">
        <f>IF(ISERROR(INDEX($C:$C,MATCH(S17,$A:$A,0)))*1=1,"",INDEX($C:$C,MATCH(S17,$A:$A,0)))</f>
        <v>7</v>
      </c>
      <c r="O156" t="s">
        <v>62</v>
      </c>
      <c r="Q156" s="11"/>
      <c r="R156" s="15">
        <f>T16-TIME(2,55,0)</f>
        <v>0.67013888888888884</v>
      </c>
      <c r="S156" s="11" t="str">
        <f t="shared" si="32"/>
        <v>Senators v Devils</v>
      </c>
      <c r="T156" s="14" t="str">
        <f t="shared" si="0"/>
        <v>NHL</v>
      </c>
      <c r="U156" s="14" t="str">
        <f t="shared" si="33"/>
        <v>24 v 7</v>
      </c>
      <c r="V156" s="14" t="str">
        <f t="shared" si="1"/>
        <v>FULL</v>
      </c>
      <c r="X156" s="78"/>
      <c r="Y156" s="79">
        <f t="shared" si="34"/>
        <v>0.67013888888888884</v>
      </c>
      <c r="Z156" s="79">
        <f t="shared" si="35"/>
        <v>0.75347222222222221</v>
      </c>
      <c r="AA156" s="80" t="str">
        <f t="shared" si="36"/>
        <v>Senators v Devils</v>
      </c>
      <c r="AB156" s="78" t="str">
        <f t="shared" si="2"/>
        <v>NHL</v>
      </c>
      <c r="AC156" s="78" t="str">
        <f t="shared" si="3"/>
        <v>24 v 7</v>
      </c>
      <c r="AD156" s="78" t="str">
        <f t="shared" si="4"/>
        <v>Primary</v>
      </c>
      <c r="AF156" s="43"/>
      <c r="AG156" s="41">
        <f t="shared" si="5"/>
        <v>0.67013888888888884</v>
      </c>
      <c r="AH156" s="41">
        <f t="shared" si="37"/>
        <v>0.79513888888888884</v>
      </c>
      <c r="AI156" s="42" t="str">
        <f t="shared" si="6"/>
        <v>Senators v Devils</v>
      </c>
      <c r="AJ156" s="43" t="str">
        <f t="shared" si="7"/>
        <v>NHL</v>
      </c>
      <c r="AK156" s="43" t="str">
        <f t="shared" si="8"/>
        <v>24 v 7</v>
      </c>
      <c r="AL156" s="43" t="str">
        <f t="shared" si="9"/>
        <v>Primary</v>
      </c>
      <c r="AM156" s="43" t="str">
        <f t="shared" si="38"/>
        <v/>
      </c>
      <c r="AO156" s="104"/>
      <c r="AP156" s="105">
        <f t="shared" si="39"/>
        <v>0.67013888888888884</v>
      </c>
      <c r="AQ156" s="105">
        <f t="shared" si="40"/>
        <v>0.75347222222222221</v>
      </c>
      <c r="AR156" s="106" t="str">
        <f t="shared" si="41"/>
        <v>Senators v Devils</v>
      </c>
      <c r="AS156" s="104" t="str">
        <f t="shared" si="10"/>
        <v>NHL</v>
      </c>
      <c r="AT156" s="104" t="str">
        <f t="shared" si="11"/>
        <v>24 v 7</v>
      </c>
      <c r="AU156" s="104" t="str">
        <f t="shared" si="12"/>
        <v>Primary</v>
      </c>
      <c r="AW156" s="84"/>
      <c r="AX156" s="85">
        <f t="shared" si="42"/>
        <v>0.67013888888888884</v>
      </c>
      <c r="AY156" s="85">
        <f t="shared" si="43"/>
        <v>0.79513888888888884</v>
      </c>
      <c r="AZ156" s="86" t="str">
        <f t="shared" si="13"/>
        <v>Senators v Devils</v>
      </c>
      <c r="BA156" s="84" t="str">
        <f t="shared" si="14"/>
        <v>NHL</v>
      </c>
      <c r="BB156" s="84" t="str">
        <f t="shared" si="15"/>
        <v>24 v 7</v>
      </c>
      <c r="BC156" s="84" t="str">
        <f t="shared" si="44"/>
        <v>Primary</v>
      </c>
      <c r="BE156" s="43"/>
      <c r="BF156" s="41">
        <f t="shared" si="45"/>
        <v>0.67013888888888884</v>
      </c>
      <c r="BG156" s="41">
        <f t="shared" si="16"/>
        <v>0.75347222222222221</v>
      </c>
      <c r="BH156" s="42" t="str">
        <f t="shared" si="17"/>
        <v>Senators v Devils</v>
      </c>
      <c r="BI156" s="43" t="str">
        <f t="shared" si="18"/>
        <v>NHL</v>
      </c>
      <c r="BJ156" s="43" t="str">
        <f t="shared" si="19"/>
        <v>24 v 7</v>
      </c>
      <c r="BK156" s="43" t="str">
        <f t="shared" si="46"/>
        <v>Primary</v>
      </c>
      <c r="BM156" s="120"/>
      <c r="BN156" s="121">
        <f t="shared" si="47"/>
        <v>0.67013888888888884</v>
      </c>
      <c r="BO156" s="121">
        <f t="shared" si="48"/>
        <v>0.79513888888888884</v>
      </c>
      <c r="BP156" s="122" t="str">
        <f t="shared" si="20"/>
        <v>Senators v Devils</v>
      </c>
      <c r="BQ156" s="120" t="str">
        <f t="shared" si="21"/>
        <v>NHL</v>
      </c>
      <c r="BR156" s="120" t="str">
        <f t="shared" si="22"/>
        <v>24 v 7</v>
      </c>
      <c r="BS156" s="120" t="str">
        <f t="shared" si="49"/>
        <v>Primary</v>
      </c>
      <c r="BU156" s="104"/>
      <c r="BV156" s="105">
        <f t="shared" si="50"/>
        <v>0.67013888888888884</v>
      </c>
      <c r="BW156" s="105">
        <f t="shared" si="23"/>
        <v>0.75347222222222221</v>
      </c>
      <c r="BX156" s="106" t="str">
        <f t="shared" si="55"/>
        <v>Senators v Devils</v>
      </c>
      <c r="BY156" s="104" t="str">
        <f t="shared" si="25"/>
        <v>NHL</v>
      </c>
      <c r="BZ156" s="104" t="str">
        <f t="shared" si="26"/>
        <v>24 v 7</v>
      </c>
      <c r="CA156" s="104" t="str">
        <f t="shared" si="51"/>
        <v>Primary</v>
      </c>
      <c r="CC156" s="131"/>
      <c r="CD156" s="132">
        <f t="shared" si="52"/>
        <v>0.67013888888888884</v>
      </c>
      <c r="CE156" s="132">
        <f t="shared" si="53"/>
        <v>0.79513888888888884</v>
      </c>
      <c r="CF156" s="133" t="str">
        <f t="shared" si="27"/>
        <v>Senators v Devils</v>
      </c>
      <c r="CG156" s="131" t="str">
        <f t="shared" si="28"/>
        <v>NHL</v>
      </c>
      <c r="CH156" s="131" t="str">
        <f t="shared" si="29"/>
        <v>24 v 7</v>
      </c>
      <c r="CI156" s="131" t="str">
        <f t="shared" si="54"/>
        <v>Primary</v>
      </c>
    </row>
    <row r="157" spans="1:87" ht="15" customHeight="1">
      <c r="A157" t="s">
        <v>199</v>
      </c>
      <c r="B157" t="s">
        <v>368</v>
      </c>
      <c r="C157">
        <v>1</v>
      </c>
      <c r="E157">
        <v>7</v>
      </c>
      <c r="F157" t="str">
        <f>LOOKUP(R19,$A$151:$A$182,$B$151:$B$182)</f>
        <v>Canadiens</v>
      </c>
      <c r="G157" t="str">
        <f>LOOKUP(S19,$A$151:$A$182,$B$151:$B$182)</f>
        <v>Rangers</v>
      </c>
      <c r="H157" t="s">
        <v>62</v>
      </c>
      <c r="J157" t="str">
        <f t="shared" si="30"/>
        <v>Canadiens v Rangers</v>
      </c>
      <c r="L157" t="str">
        <f t="shared" si="31"/>
        <v>4 v 21</v>
      </c>
      <c r="M157">
        <f>IF(ISERROR(INDEX($C:$C,MATCH(R19,$A:$A,0)))*1=1,"",INDEX($C:$C,MATCH(R19,$A:$A,0)))</f>
        <v>4</v>
      </c>
      <c r="N157">
        <f>IF(ISERROR(INDEX($C:$C,MATCH(S19,$A:$A,0)))*1=1,"",INDEX($C:$C,MATCH(S19,$A:$A,0)))</f>
        <v>21</v>
      </c>
      <c r="O157" t="s">
        <v>62</v>
      </c>
      <c r="Q157" s="11"/>
      <c r="R157" s="15">
        <f>T18-TIME(2,55,0)</f>
        <v>0.67013888888888884</v>
      </c>
      <c r="S157" s="11" t="str">
        <f t="shared" si="32"/>
        <v>Canadiens v Rangers</v>
      </c>
      <c r="T157" s="14" t="str">
        <f t="shared" si="0"/>
        <v>NHL</v>
      </c>
      <c r="U157" s="14" t="str">
        <f t="shared" si="33"/>
        <v>4 v 21</v>
      </c>
      <c r="V157" s="14" t="str">
        <f t="shared" si="1"/>
        <v>FULL</v>
      </c>
      <c r="X157" s="78"/>
      <c r="Y157" s="79">
        <f t="shared" si="34"/>
        <v>0.67013888888888884</v>
      </c>
      <c r="Z157" s="79">
        <f t="shared" si="35"/>
        <v>0.75347222222222221</v>
      </c>
      <c r="AA157" s="80" t="str">
        <f t="shared" si="36"/>
        <v>Canadiens v Rangers</v>
      </c>
      <c r="AB157" s="78" t="str">
        <f t="shared" si="2"/>
        <v>NHL</v>
      </c>
      <c r="AC157" s="78" t="str">
        <f t="shared" si="3"/>
        <v>4 v 21</v>
      </c>
      <c r="AD157" s="78" t="str">
        <f t="shared" si="4"/>
        <v>Primary</v>
      </c>
      <c r="AF157" s="43"/>
      <c r="AG157" s="41">
        <f t="shared" si="5"/>
        <v>0.67013888888888884</v>
      </c>
      <c r="AH157" s="41">
        <f t="shared" si="37"/>
        <v>0.79513888888888884</v>
      </c>
      <c r="AI157" s="42" t="str">
        <f t="shared" si="6"/>
        <v>Canadiens v Rangers</v>
      </c>
      <c r="AJ157" s="43" t="str">
        <f t="shared" si="7"/>
        <v>NHL</v>
      </c>
      <c r="AK157" s="43" t="str">
        <f t="shared" si="8"/>
        <v>4 v 21</v>
      </c>
      <c r="AL157" s="43" t="str">
        <f t="shared" si="9"/>
        <v>Primary</v>
      </c>
      <c r="AM157" s="43" t="str">
        <f t="shared" si="38"/>
        <v/>
      </c>
      <c r="AO157" s="104"/>
      <c r="AP157" s="105">
        <f t="shared" si="39"/>
        <v>0.67013888888888884</v>
      </c>
      <c r="AQ157" s="105">
        <f t="shared" si="40"/>
        <v>0.75347222222222221</v>
      </c>
      <c r="AR157" s="106" t="str">
        <f t="shared" si="41"/>
        <v>Canadiens v Rangers</v>
      </c>
      <c r="AS157" s="104" t="str">
        <f t="shared" si="10"/>
        <v>NHL</v>
      </c>
      <c r="AT157" s="104" t="str">
        <f t="shared" si="11"/>
        <v>4 v 21</v>
      </c>
      <c r="AU157" s="104" t="str">
        <f t="shared" si="12"/>
        <v>Primary</v>
      </c>
      <c r="AW157" s="84"/>
      <c r="AX157" s="85">
        <f t="shared" si="42"/>
        <v>0.67013888888888884</v>
      </c>
      <c r="AY157" s="85">
        <f t="shared" si="43"/>
        <v>0.79513888888888884</v>
      </c>
      <c r="AZ157" s="86" t="str">
        <f t="shared" si="13"/>
        <v>Canadiens v Rangers</v>
      </c>
      <c r="BA157" s="84" t="str">
        <f t="shared" si="14"/>
        <v>NHL</v>
      </c>
      <c r="BB157" s="84" t="str">
        <f t="shared" si="15"/>
        <v>4 v 21</v>
      </c>
      <c r="BC157" s="84" t="str">
        <f t="shared" si="44"/>
        <v>Primary</v>
      </c>
      <c r="BE157" s="110"/>
      <c r="BF157" s="111">
        <f t="shared" si="45"/>
        <v>0.67013888888888884</v>
      </c>
      <c r="BG157" s="111">
        <f t="shared" si="16"/>
        <v>0.75347222222222221</v>
      </c>
      <c r="BH157" s="112" t="str">
        <f t="shared" si="17"/>
        <v>Canadiens v Rangers</v>
      </c>
      <c r="BI157" s="110" t="str">
        <f t="shared" si="18"/>
        <v>NHL</v>
      </c>
      <c r="BJ157" s="110" t="str">
        <f t="shared" si="19"/>
        <v>4 v 21</v>
      </c>
      <c r="BK157" s="110" t="str">
        <f t="shared" si="46"/>
        <v>Primary</v>
      </c>
      <c r="BM157" s="115"/>
      <c r="BN157" s="116">
        <f t="shared" si="47"/>
        <v>0.67013888888888884</v>
      </c>
      <c r="BO157" s="116">
        <f t="shared" si="48"/>
        <v>0.79513888888888884</v>
      </c>
      <c r="BP157" s="117" t="str">
        <f t="shared" si="20"/>
        <v>Canadiens v Rangers</v>
      </c>
      <c r="BQ157" s="115" t="str">
        <f t="shared" si="21"/>
        <v>NHL</v>
      </c>
      <c r="BR157" s="115" t="str">
        <f t="shared" si="22"/>
        <v>4 v 21</v>
      </c>
      <c r="BS157" s="115" t="str">
        <f t="shared" si="49"/>
        <v>Primary</v>
      </c>
      <c r="BU157" s="125"/>
      <c r="BV157" s="126">
        <f t="shared" si="50"/>
        <v>0.67013888888888884</v>
      </c>
      <c r="BW157" s="126">
        <f t="shared" si="23"/>
        <v>0.75347222222222221</v>
      </c>
      <c r="BX157" s="127" t="str">
        <f t="shared" si="55"/>
        <v>Canadiens v Rangers</v>
      </c>
      <c r="BY157" s="125" t="str">
        <f t="shared" si="25"/>
        <v>NHL</v>
      </c>
      <c r="BZ157" s="125" t="str">
        <f t="shared" si="26"/>
        <v>4 v 21</v>
      </c>
      <c r="CA157" s="125" t="str">
        <f t="shared" si="51"/>
        <v>Primary</v>
      </c>
      <c r="CC157" s="78"/>
      <c r="CD157" s="79">
        <f t="shared" si="52"/>
        <v>0.67013888888888884</v>
      </c>
      <c r="CE157" s="79">
        <f t="shared" si="53"/>
        <v>0.79513888888888884</v>
      </c>
      <c r="CF157" s="80" t="str">
        <f t="shared" si="27"/>
        <v>Canadiens v Rangers</v>
      </c>
      <c r="CG157" s="78" t="str">
        <f t="shared" si="28"/>
        <v>NHL</v>
      </c>
      <c r="CH157" s="78" t="str">
        <f t="shared" si="29"/>
        <v>4 v 21</v>
      </c>
      <c r="CI157" s="78" t="str">
        <f t="shared" si="54"/>
        <v>Primary</v>
      </c>
    </row>
    <row r="158" spans="1:87" ht="15" customHeight="1">
      <c r="A158" t="s">
        <v>170</v>
      </c>
      <c r="B158" t="s">
        <v>369</v>
      </c>
      <c r="C158">
        <v>16</v>
      </c>
      <c r="E158">
        <v>8</v>
      </c>
      <c r="F158" t="str">
        <f>LOOKUP(R21,$A$151:$A$182,$B$151:$B$182)</f>
        <v>Flames</v>
      </c>
      <c r="G158" t="str">
        <f>LOOKUP(S21,$A$151:$A$182,$B$151:$B$182)</f>
        <v>Flyers</v>
      </c>
      <c r="H158" t="s">
        <v>62</v>
      </c>
      <c r="J158" t="str">
        <f t="shared" si="30"/>
        <v>Flames v Flyers</v>
      </c>
      <c r="L158" t="str">
        <f t="shared" si="31"/>
        <v>9 v 10</v>
      </c>
      <c r="M158">
        <f>IF(ISERROR(INDEX($C:$C,MATCH(R21,$A:$A,0)))*1=1,"",INDEX($C:$C,MATCH(R21,$A:$A,0)))</f>
        <v>9</v>
      </c>
      <c r="N158">
        <f>IF(ISERROR(INDEX($C:$C,MATCH(S21,$A:$A,0)))*1=1,"",INDEX($C:$C,MATCH(S21,$A:$A,0)))</f>
        <v>10</v>
      </c>
      <c r="O158" t="s">
        <v>62</v>
      </c>
      <c r="Q158" s="11"/>
      <c r="R158" s="15">
        <f>T20-TIME(2,55,0)</f>
        <v>0.67013888888888884</v>
      </c>
      <c r="S158" s="11" t="str">
        <f t="shared" si="32"/>
        <v>Flames v Flyers</v>
      </c>
      <c r="T158" s="14" t="str">
        <f t="shared" si="0"/>
        <v>NHL</v>
      </c>
      <c r="U158" s="14" t="str">
        <f t="shared" si="33"/>
        <v>9 v 10</v>
      </c>
      <c r="V158" s="14" t="str">
        <f t="shared" si="1"/>
        <v>FULL</v>
      </c>
      <c r="X158" s="78"/>
      <c r="Y158" s="79">
        <f t="shared" si="34"/>
        <v>0.67013888888888884</v>
      </c>
      <c r="Z158" s="79">
        <f t="shared" si="35"/>
        <v>0.75347222222222221</v>
      </c>
      <c r="AA158" s="80" t="str">
        <f t="shared" si="36"/>
        <v>Flames v Flyers</v>
      </c>
      <c r="AB158" s="78" t="str">
        <f t="shared" si="2"/>
        <v>NHL</v>
      </c>
      <c r="AC158" s="78" t="str">
        <f t="shared" si="3"/>
        <v>9 v 10</v>
      </c>
      <c r="AD158" s="78" t="str">
        <f t="shared" si="4"/>
        <v>Primary</v>
      </c>
      <c r="AF158" s="43"/>
      <c r="AG158" s="41">
        <f t="shared" si="5"/>
        <v>0.67013888888888884</v>
      </c>
      <c r="AH158" s="41">
        <f t="shared" si="37"/>
        <v>0.79513888888888884</v>
      </c>
      <c r="AI158" s="42" t="str">
        <f t="shared" si="6"/>
        <v>Flames v Flyers</v>
      </c>
      <c r="AJ158" s="43" t="str">
        <f t="shared" si="7"/>
        <v>NHL</v>
      </c>
      <c r="AK158" s="43" t="str">
        <f t="shared" si="8"/>
        <v>9 v 10</v>
      </c>
      <c r="AL158" s="43" t="str">
        <f t="shared" si="9"/>
        <v>Primary</v>
      </c>
      <c r="AM158" s="43" t="str">
        <f t="shared" si="38"/>
        <v/>
      </c>
      <c r="AO158" s="104"/>
      <c r="AP158" s="105">
        <f t="shared" si="39"/>
        <v>0.67013888888888884</v>
      </c>
      <c r="AQ158" s="105">
        <f t="shared" si="40"/>
        <v>0.75347222222222221</v>
      </c>
      <c r="AR158" s="106" t="str">
        <f t="shared" si="41"/>
        <v>Flames v Flyers</v>
      </c>
      <c r="AS158" s="104" t="str">
        <f t="shared" si="10"/>
        <v>NHL</v>
      </c>
      <c r="AT158" s="104" t="str">
        <f t="shared" si="11"/>
        <v>9 v 10</v>
      </c>
      <c r="AU158" s="104" t="str">
        <f t="shared" si="12"/>
        <v>Primary</v>
      </c>
      <c r="AW158" s="84"/>
      <c r="AX158" s="85">
        <f t="shared" si="42"/>
        <v>0.67013888888888884</v>
      </c>
      <c r="AY158" s="85">
        <f t="shared" si="43"/>
        <v>0.79513888888888884</v>
      </c>
      <c r="AZ158" s="86" t="str">
        <f t="shared" si="13"/>
        <v>Flames v Flyers</v>
      </c>
      <c r="BA158" s="84" t="str">
        <f t="shared" si="14"/>
        <v>NHL</v>
      </c>
      <c r="BB158" s="84" t="str">
        <f t="shared" si="15"/>
        <v>9 v 10</v>
      </c>
      <c r="BC158" s="84" t="str">
        <f t="shared" si="44"/>
        <v>Primary</v>
      </c>
      <c r="BE158" s="43"/>
      <c r="BF158" s="41">
        <f t="shared" si="45"/>
        <v>0.67013888888888884</v>
      </c>
      <c r="BG158" s="41">
        <f t="shared" si="16"/>
        <v>0.75347222222222221</v>
      </c>
      <c r="BH158" s="42" t="str">
        <f t="shared" si="17"/>
        <v>Flames v Flyers</v>
      </c>
      <c r="BI158" s="43" t="str">
        <f t="shared" si="18"/>
        <v>NHL</v>
      </c>
      <c r="BJ158" s="43" t="str">
        <f t="shared" si="19"/>
        <v>9 v 10</v>
      </c>
      <c r="BK158" s="43" t="str">
        <f t="shared" si="46"/>
        <v>Primary</v>
      </c>
      <c r="BM158" s="120"/>
      <c r="BN158" s="121">
        <f t="shared" si="47"/>
        <v>0.67013888888888884</v>
      </c>
      <c r="BO158" s="121">
        <f t="shared" si="48"/>
        <v>0.79513888888888884</v>
      </c>
      <c r="BP158" s="122" t="str">
        <f t="shared" si="20"/>
        <v>Flames v Flyers</v>
      </c>
      <c r="BQ158" s="120" t="str">
        <f t="shared" si="21"/>
        <v>NHL</v>
      </c>
      <c r="BR158" s="120" t="str">
        <f t="shared" si="22"/>
        <v>9 v 10</v>
      </c>
      <c r="BS158" s="120" t="str">
        <f t="shared" si="49"/>
        <v>Primary</v>
      </c>
      <c r="BU158" s="104"/>
      <c r="BV158" s="105">
        <f t="shared" si="50"/>
        <v>0.67013888888888884</v>
      </c>
      <c r="BW158" s="105">
        <f t="shared" si="23"/>
        <v>0.75347222222222221</v>
      </c>
      <c r="BX158" s="106" t="str">
        <f t="shared" si="55"/>
        <v>Flames v Flyers</v>
      </c>
      <c r="BY158" s="104" t="str">
        <f t="shared" si="25"/>
        <v>NHL</v>
      </c>
      <c r="BZ158" s="104" t="str">
        <f t="shared" si="26"/>
        <v>9 v 10</v>
      </c>
      <c r="CA158" s="104" t="str">
        <f t="shared" si="51"/>
        <v>Primary</v>
      </c>
      <c r="CC158" s="131"/>
      <c r="CD158" s="132">
        <f t="shared" si="52"/>
        <v>0.67013888888888884</v>
      </c>
      <c r="CE158" s="132">
        <f t="shared" si="53"/>
        <v>0.79513888888888884</v>
      </c>
      <c r="CF158" s="133" t="str">
        <f t="shared" si="27"/>
        <v>Flames v Flyers</v>
      </c>
      <c r="CG158" s="131" t="str">
        <f t="shared" si="28"/>
        <v>NHL</v>
      </c>
      <c r="CH158" s="131" t="str">
        <f t="shared" si="29"/>
        <v>9 v 10</v>
      </c>
      <c r="CI158" s="131" t="str">
        <f t="shared" si="54"/>
        <v>Primary</v>
      </c>
    </row>
    <row r="159" spans="1:87" ht="15" customHeight="1">
      <c r="A159" t="s">
        <v>349</v>
      </c>
      <c r="B159" t="s">
        <v>370</v>
      </c>
      <c r="C159">
        <v>26</v>
      </c>
      <c r="E159">
        <v>9</v>
      </c>
      <c r="F159" t="str">
        <f>LOOKUP(R23,$A$151:$A$182,$B$151:$B$182)</f>
        <v>Sabres</v>
      </c>
      <c r="G159" t="str">
        <f>LOOKUP(S23,$A$151:$A$182,$B$151:$B$182)</f>
        <v>Penguins</v>
      </c>
      <c r="H159" t="s">
        <v>62</v>
      </c>
      <c r="J159" t="str">
        <f t="shared" si="30"/>
        <v>Sabres v Penguins</v>
      </c>
      <c r="L159" t="str">
        <f t="shared" si="31"/>
        <v>23 v 20</v>
      </c>
      <c r="M159">
        <f>IF(ISERROR(INDEX($C:$C,MATCH(R23,$A:$A,0)))*1=1,"",INDEX($C:$C,MATCH(R23,$A:$A,0)))</f>
        <v>23</v>
      </c>
      <c r="N159">
        <f>IF(ISERROR(INDEX($C:$C,MATCH(S23,$A:$A,0)))*1=1,"",INDEX($C:$C,MATCH(S23,$A:$A,0)))</f>
        <v>20</v>
      </c>
      <c r="O159" t="s">
        <v>62</v>
      </c>
      <c r="Q159" s="11"/>
      <c r="R159" s="15">
        <f>T22-TIME(2,55,0)</f>
        <v>0.67013888888888884</v>
      </c>
      <c r="S159" s="11" t="str">
        <f t="shared" si="32"/>
        <v>Sabres v Penguins</v>
      </c>
      <c r="T159" s="14" t="str">
        <f t="shared" si="0"/>
        <v>NHL</v>
      </c>
      <c r="U159" s="14" t="str">
        <f t="shared" si="33"/>
        <v>23 v 20</v>
      </c>
      <c r="V159" s="14" t="str">
        <f t="shared" si="1"/>
        <v>FULL</v>
      </c>
      <c r="X159" s="78"/>
      <c r="Y159" s="79">
        <f t="shared" si="34"/>
        <v>0.67013888888888884</v>
      </c>
      <c r="Z159" s="79">
        <f t="shared" si="35"/>
        <v>0.75347222222222221</v>
      </c>
      <c r="AA159" s="80" t="str">
        <f t="shared" si="36"/>
        <v>Sabres v Penguins</v>
      </c>
      <c r="AB159" s="78" t="str">
        <f t="shared" si="2"/>
        <v>NHL</v>
      </c>
      <c r="AC159" s="78" t="str">
        <f t="shared" si="3"/>
        <v>23 v 20</v>
      </c>
      <c r="AD159" s="78" t="str">
        <f t="shared" si="4"/>
        <v>Primary</v>
      </c>
      <c r="AF159" s="43"/>
      <c r="AG159" s="41">
        <f t="shared" si="5"/>
        <v>0.67013888888888884</v>
      </c>
      <c r="AH159" s="41">
        <f t="shared" si="37"/>
        <v>0.79513888888888884</v>
      </c>
      <c r="AI159" s="42" t="str">
        <f t="shared" si="6"/>
        <v>Sabres v Penguins</v>
      </c>
      <c r="AJ159" s="43" t="str">
        <f t="shared" si="7"/>
        <v>NHL</v>
      </c>
      <c r="AK159" s="43" t="str">
        <f t="shared" si="8"/>
        <v>23 v 20</v>
      </c>
      <c r="AL159" s="43" t="str">
        <f t="shared" si="9"/>
        <v>Primary</v>
      </c>
      <c r="AM159" s="43" t="str">
        <f t="shared" si="38"/>
        <v/>
      </c>
      <c r="AO159" s="104"/>
      <c r="AP159" s="105">
        <f t="shared" si="39"/>
        <v>0.67013888888888884</v>
      </c>
      <c r="AQ159" s="105">
        <f t="shared" si="40"/>
        <v>0.75347222222222221</v>
      </c>
      <c r="AR159" s="106" t="str">
        <f t="shared" si="41"/>
        <v>Sabres v Penguins</v>
      </c>
      <c r="AS159" s="104" t="str">
        <f t="shared" si="10"/>
        <v>NHL</v>
      </c>
      <c r="AT159" s="104" t="str">
        <f t="shared" si="11"/>
        <v>23 v 20</v>
      </c>
      <c r="AU159" s="104" t="str">
        <f t="shared" si="12"/>
        <v>Primary</v>
      </c>
      <c r="AW159" s="84"/>
      <c r="AX159" s="85">
        <f t="shared" si="42"/>
        <v>0.67013888888888884</v>
      </c>
      <c r="AY159" s="85">
        <f t="shared" si="43"/>
        <v>0.79513888888888884</v>
      </c>
      <c r="AZ159" s="86" t="str">
        <f t="shared" si="13"/>
        <v>Sabres v Penguins</v>
      </c>
      <c r="BA159" s="84" t="str">
        <f t="shared" si="14"/>
        <v>NHL</v>
      </c>
      <c r="BB159" s="84" t="str">
        <f t="shared" si="15"/>
        <v>23 v 20</v>
      </c>
      <c r="BC159" s="84" t="str">
        <f t="shared" si="44"/>
        <v>Primary</v>
      </c>
      <c r="BE159" s="110"/>
      <c r="BF159" s="111">
        <f t="shared" si="45"/>
        <v>0.67013888888888884</v>
      </c>
      <c r="BG159" s="111">
        <f t="shared" si="16"/>
        <v>0.75347222222222221</v>
      </c>
      <c r="BH159" s="112" t="str">
        <f t="shared" si="17"/>
        <v>Sabres v Penguins</v>
      </c>
      <c r="BI159" s="110" t="str">
        <f t="shared" si="18"/>
        <v>NHL</v>
      </c>
      <c r="BJ159" s="110" t="str">
        <f t="shared" si="19"/>
        <v>23 v 20</v>
      </c>
      <c r="BK159" s="110" t="str">
        <f t="shared" si="46"/>
        <v>Primary</v>
      </c>
      <c r="BM159" s="115"/>
      <c r="BN159" s="116">
        <f t="shared" si="47"/>
        <v>0.67013888888888884</v>
      </c>
      <c r="BO159" s="116">
        <f t="shared" si="48"/>
        <v>0.79513888888888884</v>
      </c>
      <c r="BP159" s="117" t="str">
        <f t="shared" si="20"/>
        <v>Sabres v Penguins</v>
      </c>
      <c r="BQ159" s="115" t="str">
        <f t="shared" si="21"/>
        <v>NHL</v>
      </c>
      <c r="BR159" s="115" t="str">
        <f t="shared" si="22"/>
        <v>23 v 20</v>
      </c>
      <c r="BS159" s="115" t="str">
        <f t="shared" si="49"/>
        <v>Primary</v>
      </c>
      <c r="BU159" s="125"/>
      <c r="BV159" s="126">
        <f t="shared" si="50"/>
        <v>0.67013888888888884</v>
      </c>
      <c r="BW159" s="126">
        <f t="shared" si="23"/>
        <v>0.75347222222222221</v>
      </c>
      <c r="BX159" s="127" t="str">
        <f t="shared" si="55"/>
        <v>Sabres v Penguins</v>
      </c>
      <c r="BY159" s="125" t="str">
        <f t="shared" si="25"/>
        <v>NHL</v>
      </c>
      <c r="BZ159" s="125" t="str">
        <f t="shared" si="26"/>
        <v>23 v 20</v>
      </c>
      <c r="CA159" s="125" t="str">
        <f t="shared" si="51"/>
        <v>Primary</v>
      </c>
      <c r="CC159" s="78"/>
      <c r="CD159" s="79">
        <f t="shared" si="52"/>
        <v>0.67013888888888884</v>
      </c>
      <c r="CE159" s="79">
        <f t="shared" si="53"/>
        <v>0.79513888888888884</v>
      </c>
      <c r="CF159" s="80" t="str">
        <f t="shared" si="27"/>
        <v>Sabres v Penguins</v>
      </c>
      <c r="CG159" s="78" t="str">
        <f t="shared" si="28"/>
        <v>NHL</v>
      </c>
      <c r="CH159" s="78" t="str">
        <f t="shared" si="29"/>
        <v>23 v 20</v>
      </c>
      <c r="CI159" s="78" t="str">
        <f t="shared" si="54"/>
        <v>Primary</v>
      </c>
    </row>
    <row r="160" spans="1:87" ht="15" customHeight="1">
      <c r="A160" t="s">
        <v>200</v>
      </c>
      <c r="B160" t="s">
        <v>371</v>
      </c>
      <c r="C160">
        <v>17</v>
      </c>
      <c r="E160">
        <v>10</v>
      </c>
      <c r="F160" t="str">
        <f>LOOKUP(R25,$A$151:$A$182,$B$151:$B$182)</f>
        <v>Coyotes</v>
      </c>
      <c r="G160" t="str">
        <f>LOOKUP(S25,$A$151:$A$182,$B$151:$B$182)</f>
        <v>Blues</v>
      </c>
      <c r="H160" t="s">
        <v>62</v>
      </c>
      <c r="J160" t="str">
        <f t="shared" si="30"/>
        <v>Coyotes v Blues</v>
      </c>
      <c r="L160" t="str">
        <f t="shared" si="31"/>
        <v>12 v 2</v>
      </c>
      <c r="M160">
        <f>IF(ISERROR(INDEX($C:$C,MATCH(R25,$A:$A,0)))*1=1,"",INDEX($C:$C,MATCH(R25,$A:$A,0)))</f>
        <v>12</v>
      </c>
      <c r="N160">
        <f>IF(ISERROR(INDEX($C:$C,MATCH(S25,$A:$A,0)))*1=1,"",INDEX($C:$C,MATCH(S25,$A:$A,0)))</f>
        <v>2</v>
      </c>
      <c r="O160" t="s">
        <v>62</v>
      </c>
      <c r="Q160" s="11"/>
      <c r="R160" s="15">
        <f>T24-TIME(2,55,0)</f>
        <v>0.71180555555555558</v>
      </c>
      <c r="S160" s="11" t="str">
        <f t="shared" si="32"/>
        <v>Coyotes v Blues</v>
      </c>
      <c r="T160" s="14" t="str">
        <f t="shared" si="0"/>
        <v>NHL</v>
      </c>
      <c r="U160" s="14" t="str">
        <f t="shared" si="33"/>
        <v>12 v 2</v>
      </c>
      <c r="V160" s="14" t="str">
        <f t="shared" si="1"/>
        <v>FULL</v>
      </c>
      <c r="X160" s="78"/>
      <c r="Y160" s="79">
        <f t="shared" si="34"/>
        <v>0.71180555555555558</v>
      </c>
      <c r="Z160" s="79">
        <f t="shared" si="35"/>
        <v>0.79513888888888895</v>
      </c>
      <c r="AA160" s="80" t="str">
        <f t="shared" si="36"/>
        <v>Coyotes v Blues</v>
      </c>
      <c r="AB160" s="78" t="str">
        <f t="shared" si="2"/>
        <v>NHL</v>
      </c>
      <c r="AC160" s="78" t="str">
        <f t="shared" si="3"/>
        <v>12 v 2</v>
      </c>
      <c r="AD160" s="78" t="str">
        <f t="shared" si="4"/>
        <v>Primary</v>
      </c>
      <c r="AF160" s="43"/>
      <c r="AG160" s="41">
        <f t="shared" si="5"/>
        <v>0.71180555555555558</v>
      </c>
      <c r="AH160" s="41">
        <f t="shared" si="37"/>
        <v>0.83680555555555558</v>
      </c>
      <c r="AI160" s="42" t="str">
        <f t="shared" si="6"/>
        <v>Coyotes v Blues</v>
      </c>
      <c r="AJ160" s="43" t="str">
        <f t="shared" si="7"/>
        <v>NHL</v>
      </c>
      <c r="AK160" s="43" t="str">
        <f t="shared" si="8"/>
        <v>12 v 2</v>
      </c>
      <c r="AL160" s="43" t="str">
        <f t="shared" si="9"/>
        <v>Primary</v>
      </c>
      <c r="AM160" s="43" t="str">
        <f t="shared" si="38"/>
        <v/>
      </c>
      <c r="AO160" s="104"/>
      <c r="AP160" s="105">
        <f t="shared" si="39"/>
        <v>0.71180555555555558</v>
      </c>
      <c r="AQ160" s="105">
        <f t="shared" si="40"/>
        <v>0.79513888888888895</v>
      </c>
      <c r="AR160" s="106" t="str">
        <f t="shared" si="41"/>
        <v>Coyotes v Blues</v>
      </c>
      <c r="AS160" s="104" t="str">
        <f t="shared" si="10"/>
        <v>NHL</v>
      </c>
      <c r="AT160" s="104" t="str">
        <f t="shared" si="11"/>
        <v>12 v 2</v>
      </c>
      <c r="AU160" s="104" t="str">
        <f t="shared" si="12"/>
        <v>Primary</v>
      </c>
      <c r="AW160" s="84"/>
      <c r="AX160" s="85">
        <f t="shared" si="42"/>
        <v>0.71180555555555558</v>
      </c>
      <c r="AY160" s="85">
        <f t="shared" si="43"/>
        <v>0.83680555555555558</v>
      </c>
      <c r="AZ160" s="86" t="str">
        <f t="shared" si="13"/>
        <v>Coyotes v Blues</v>
      </c>
      <c r="BA160" s="84" t="str">
        <f t="shared" si="14"/>
        <v>NHL</v>
      </c>
      <c r="BB160" s="84" t="str">
        <f t="shared" si="15"/>
        <v>12 v 2</v>
      </c>
      <c r="BC160" s="84" t="str">
        <f t="shared" si="44"/>
        <v>Primary</v>
      </c>
      <c r="BE160" s="43"/>
      <c r="BF160" s="41">
        <f t="shared" si="45"/>
        <v>0.71180555555555558</v>
      </c>
      <c r="BG160" s="41">
        <f t="shared" si="16"/>
        <v>0.79513888888888895</v>
      </c>
      <c r="BH160" s="42" t="str">
        <f t="shared" si="17"/>
        <v>Coyotes v Blues</v>
      </c>
      <c r="BI160" s="43" t="str">
        <f t="shared" si="18"/>
        <v>NHL</v>
      </c>
      <c r="BJ160" s="43" t="str">
        <f t="shared" si="19"/>
        <v>12 v 2</v>
      </c>
      <c r="BK160" s="43" t="str">
        <f t="shared" si="46"/>
        <v>Primary</v>
      </c>
      <c r="BM160" s="120"/>
      <c r="BN160" s="121">
        <f t="shared" si="47"/>
        <v>0.71180555555555558</v>
      </c>
      <c r="BO160" s="121">
        <f t="shared" si="48"/>
        <v>0.83680555555555558</v>
      </c>
      <c r="BP160" s="122" t="str">
        <f t="shared" si="20"/>
        <v>Coyotes v Blues</v>
      </c>
      <c r="BQ160" s="120" t="str">
        <f t="shared" si="21"/>
        <v>NHL</v>
      </c>
      <c r="BR160" s="120" t="str">
        <f t="shared" si="22"/>
        <v>12 v 2</v>
      </c>
      <c r="BS160" s="120" t="str">
        <f t="shared" si="49"/>
        <v>Primary</v>
      </c>
      <c r="BU160" s="104"/>
      <c r="BV160" s="105">
        <f t="shared" si="50"/>
        <v>0.71180555555555558</v>
      </c>
      <c r="BW160" s="105">
        <f t="shared" si="23"/>
        <v>0.79513888888888895</v>
      </c>
      <c r="BX160" s="106" t="str">
        <f t="shared" si="55"/>
        <v>Coyotes v Blues</v>
      </c>
      <c r="BY160" s="104" t="str">
        <f t="shared" si="25"/>
        <v>NHL</v>
      </c>
      <c r="BZ160" s="104" t="str">
        <f t="shared" si="26"/>
        <v>12 v 2</v>
      </c>
      <c r="CA160" s="104" t="str">
        <f t="shared" si="51"/>
        <v>Primary</v>
      </c>
      <c r="CC160" s="131"/>
      <c r="CD160" s="132">
        <f t="shared" si="52"/>
        <v>0.71180555555555558</v>
      </c>
      <c r="CE160" s="132">
        <f t="shared" si="53"/>
        <v>0.83680555555555558</v>
      </c>
      <c r="CF160" s="133" t="str">
        <f t="shared" si="27"/>
        <v>Coyotes v Blues</v>
      </c>
      <c r="CG160" s="131" t="str">
        <f t="shared" si="28"/>
        <v>NHL</v>
      </c>
      <c r="CH160" s="131" t="str">
        <f t="shared" si="29"/>
        <v>12 v 2</v>
      </c>
      <c r="CI160" s="131" t="str">
        <f t="shared" si="54"/>
        <v>Primary</v>
      </c>
    </row>
    <row r="161" spans="1:87" ht="15" customHeight="1">
      <c r="A161" t="s">
        <v>155</v>
      </c>
      <c r="B161" t="s">
        <v>372</v>
      </c>
      <c r="C161">
        <v>22</v>
      </c>
      <c r="E161">
        <v>11</v>
      </c>
      <c r="F161" t="str">
        <f>LOOKUP(R27,$A$151:$A$182,$B$151:$B$182)</f>
        <v>Sharks</v>
      </c>
      <c r="G161" t="str">
        <f>LOOKUP(S27,$A$151:$A$182,$B$151:$B$182)</f>
        <v>Wild</v>
      </c>
      <c r="H161" t="s">
        <v>62</v>
      </c>
      <c r="J161" t="str">
        <f t="shared" si="30"/>
        <v>Sharks v Wild</v>
      </c>
      <c r="L161" t="str">
        <f t="shared" si="31"/>
        <v>25 v 30</v>
      </c>
      <c r="M161">
        <f>IF(ISERROR(INDEX($C:$C,MATCH(R27,$A:$A,0)))*1=1,"",INDEX($C:$C,MATCH(R27,$A:$A,0)))</f>
        <v>25</v>
      </c>
      <c r="N161">
        <f>IF(ISERROR(INDEX($C:$C,MATCH(S27,$A:$A,0)))*1=1,"",INDEX($C:$C,MATCH(S27,$A:$A,0)))</f>
        <v>30</v>
      </c>
      <c r="O161" t="s">
        <v>62</v>
      </c>
      <c r="Q161" s="11"/>
      <c r="R161" s="15">
        <f>T26-TIME(2,55,0)</f>
        <v>0.71180555555555558</v>
      </c>
      <c r="S161" s="11" t="str">
        <f t="shared" si="32"/>
        <v>Sharks v Wild</v>
      </c>
      <c r="T161" s="14" t="str">
        <f t="shared" si="0"/>
        <v>NHL</v>
      </c>
      <c r="U161" s="14" t="str">
        <f t="shared" si="33"/>
        <v>25 v 30</v>
      </c>
      <c r="V161" s="14" t="str">
        <f t="shared" si="1"/>
        <v>FULL</v>
      </c>
      <c r="X161" s="78"/>
      <c r="Y161" s="79">
        <f t="shared" si="34"/>
        <v>0.71180555555555558</v>
      </c>
      <c r="Z161" s="79">
        <f t="shared" si="35"/>
        <v>0.79513888888888895</v>
      </c>
      <c r="AA161" s="80" t="str">
        <f t="shared" si="36"/>
        <v>Sharks v Wild</v>
      </c>
      <c r="AB161" s="78" t="str">
        <f t="shared" si="2"/>
        <v>NHL</v>
      </c>
      <c r="AC161" s="78" t="str">
        <f t="shared" si="3"/>
        <v>25 v 30</v>
      </c>
      <c r="AD161" s="78" t="str">
        <f t="shared" si="4"/>
        <v>Primary</v>
      </c>
      <c r="AF161" s="43"/>
      <c r="AG161" s="41">
        <f t="shared" si="5"/>
        <v>0.71180555555555558</v>
      </c>
      <c r="AH161" s="41">
        <f t="shared" si="37"/>
        <v>0.83680555555555558</v>
      </c>
      <c r="AI161" s="42" t="str">
        <f t="shared" si="6"/>
        <v>Sharks v Wild</v>
      </c>
      <c r="AJ161" s="43" t="str">
        <f t="shared" si="7"/>
        <v>NHL</v>
      </c>
      <c r="AK161" s="43" t="str">
        <f t="shared" si="8"/>
        <v>25 v 30</v>
      </c>
      <c r="AL161" s="43" t="str">
        <f t="shared" si="9"/>
        <v>Primary</v>
      </c>
      <c r="AM161" s="43" t="str">
        <f t="shared" si="38"/>
        <v/>
      </c>
      <c r="AO161" s="104"/>
      <c r="AP161" s="105">
        <f t="shared" si="39"/>
        <v>0.71180555555555558</v>
      </c>
      <c r="AQ161" s="105">
        <f t="shared" si="40"/>
        <v>0.79513888888888895</v>
      </c>
      <c r="AR161" s="106" t="str">
        <f t="shared" si="41"/>
        <v>Sharks v Wild</v>
      </c>
      <c r="AS161" s="104" t="str">
        <f t="shared" si="10"/>
        <v>NHL</v>
      </c>
      <c r="AT161" s="104" t="str">
        <f t="shared" si="11"/>
        <v>25 v 30</v>
      </c>
      <c r="AU161" s="104" t="str">
        <f t="shared" si="12"/>
        <v>Primary</v>
      </c>
      <c r="AW161" s="84"/>
      <c r="AX161" s="85">
        <f t="shared" si="42"/>
        <v>0.71180555555555558</v>
      </c>
      <c r="AY161" s="85">
        <f t="shared" si="43"/>
        <v>0.83680555555555558</v>
      </c>
      <c r="AZ161" s="86" t="str">
        <f t="shared" si="13"/>
        <v>Sharks v Wild</v>
      </c>
      <c r="BA161" s="84" t="str">
        <f t="shared" si="14"/>
        <v>NHL</v>
      </c>
      <c r="BB161" s="84" t="str">
        <f t="shared" si="15"/>
        <v>25 v 30</v>
      </c>
      <c r="BC161" s="84" t="str">
        <f t="shared" si="44"/>
        <v>Primary</v>
      </c>
      <c r="BE161" s="110"/>
      <c r="BF161" s="111">
        <f t="shared" si="45"/>
        <v>0.71180555555555558</v>
      </c>
      <c r="BG161" s="111">
        <f t="shared" si="16"/>
        <v>0.79513888888888895</v>
      </c>
      <c r="BH161" s="112" t="str">
        <f t="shared" si="17"/>
        <v>Sharks v Wild</v>
      </c>
      <c r="BI161" s="110" t="str">
        <f t="shared" si="18"/>
        <v>NHL</v>
      </c>
      <c r="BJ161" s="110" t="str">
        <f t="shared" si="19"/>
        <v>25 v 30</v>
      </c>
      <c r="BK161" s="110" t="str">
        <f t="shared" si="46"/>
        <v>Primary</v>
      </c>
      <c r="BM161" s="115"/>
      <c r="BN161" s="116">
        <f t="shared" si="47"/>
        <v>0.71180555555555558</v>
      </c>
      <c r="BO161" s="116">
        <f t="shared" si="48"/>
        <v>0.83680555555555558</v>
      </c>
      <c r="BP161" s="117" t="str">
        <f t="shared" si="20"/>
        <v>Sharks v Wild</v>
      </c>
      <c r="BQ161" s="115" t="str">
        <f t="shared" si="21"/>
        <v>NHL</v>
      </c>
      <c r="BR161" s="115" t="str">
        <f t="shared" si="22"/>
        <v>25 v 30</v>
      </c>
      <c r="BS161" s="115" t="str">
        <f t="shared" si="49"/>
        <v>Primary</v>
      </c>
      <c r="BU161" s="125"/>
      <c r="BV161" s="126">
        <f t="shared" si="50"/>
        <v>0.71180555555555558</v>
      </c>
      <c r="BW161" s="126">
        <f t="shared" si="23"/>
        <v>0.79513888888888895</v>
      </c>
      <c r="BX161" s="127" t="str">
        <f t="shared" si="55"/>
        <v>Sharks v Wild</v>
      </c>
      <c r="BY161" s="125" t="str">
        <f t="shared" si="25"/>
        <v>NHL</v>
      </c>
      <c r="BZ161" s="125" t="str">
        <f t="shared" si="26"/>
        <v>25 v 30</v>
      </c>
      <c r="CA161" s="125" t="str">
        <f t="shared" si="51"/>
        <v>Primary</v>
      </c>
      <c r="CC161" s="78"/>
      <c r="CD161" s="79">
        <f t="shared" si="52"/>
        <v>0.71180555555555558</v>
      </c>
      <c r="CE161" s="79">
        <f t="shared" si="53"/>
        <v>0.83680555555555558</v>
      </c>
      <c r="CF161" s="80" t="str">
        <f t="shared" si="27"/>
        <v>Sharks v Wild</v>
      </c>
      <c r="CG161" s="78" t="str">
        <f t="shared" si="28"/>
        <v>NHL</v>
      </c>
      <c r="CH161" s="78" t="str">
        <f t="shared" si="29"/>
        <v>25 v 30</v>
      </c>
      <c r="CI161" s="78" t="str">
        <f t="shared" si="54"/>
        <v>Primary</v>
      </c>
    </row>
    <row r="162" spans="1:87" ht="15" customHeight="1">
      <c r="A162" t="s">
        <v>350</v>
      </c>
      <c r="B162" t="s">
        <v>373</v>
      </c>
      <c r="C162">
        <v>18</v>
      </c>
      <c r="E162">
        <v>12</v>
      </c>
      <c r="F162" t="str">
        <f>LOOKUP(R29,$A$151:$A$182,$B$151:$B$182)</f>
        <v>Oilers</v>
      </c>
      <c r="G162" t="str">
        <f>LOOKUP(S29,$A$151:$A$182,$B$151:$B$182)</f>
        <v>Jets</v>
      </c>
      <c r="H162" t="s">
        <v>62</v>
      </c>
      <c r="J162" t="str">
        <f t="shared" si="30"/>
        <v>Oilers v Jets</v>
      </c>
      <c r="L162" t="str">
        <f t="shared" si="31"/>
        <v>18 v 29</v>
      </c>
      <c r="M162">
        <f>IF(ISERROR(INDEX($C:$C,MATCH(R29,$A:$A,0)))*1=1,"",INDEX($C:$C,MATCH(R29,$A:$A,0)))</f>
        <v>18</v>
      </c>
      <c r="N162">
        <f>IF(ISERROR(INDEX($C:$C,MATCH(S29,$A:$A,0)))*1=1,"",INDEX($C:$C,MATCH(S29,$A:$A,0)))</f>
        <v>29</v>
      </c>
      <c r="O162" t="s">
        <v>62</v>
      </c>
      <c r="Q162" s="11"/>
      <c r="R162" s="15">
        <f>T28-TIME(2,55,0)</f>
        <v>0.71180555555555558</v>
      </c>
      <c r="S162" s="11" t="str">
        <f t="shared" si="32"/>
        <v>Oilers v Jets</v>
      </c>
      <c r="T162" s="14" t="str">
        <f t="shared" si="0"/>
        <v>NHL</v>
      </c>
      <c r="U162" s="14" t="str">
        <f t="shared" si="33"/>
        <v>18 v 29</v>
      </c>
      <c r="V162" s="14" t="str">
        <f t="shared" si="1"/>
        <v>FULL</v>
      </c>
      <c r="X162" s="78"/>
      <c r="Y162" s="79">
        <f t="shared" si="34"/>
        <v>0.71180555555555558</v>
      </c>
      <c r="Z162" s="79">
        <f t="shared" si="35"/>
        <v>0.79513888888888895</v>
      </c>
      <c r="AA162" s="80" t="str">
        <f t="shared" si="36"/>
        <v>Oilers v Jets</v>
      </c>
      <c r="AB162" s="78" t="str">
        <f t="shared" si="2"/>
        <v>NHL</v>
      </c>
      <c r="AC162" s="78" t="str">
        <f t="shared" si="3"/>
        <v>18 v 29</v>
      </c>
      <c r="AD162" s="78" t="str">
        <f t="shared" si="4"/>
        <v>Primary</v>
      </c>
      <c r="AF162" s="43"/>
      <c r="AG162" s="41">
        <f t="shared" si="5"/>
        <v>0.71180555555555558</v>
      </c>
      <c r="AH162" s="41">
        <f t="shared" si="37"/>
        <v>0.83680555555555558</v>
      </c>
      <c r="AI162" s="42" t="str">
        <f t="shared" si="6"/>
        <v>Oilers v Jets</v>
      </c>
      <c r="AJ162" s="43" t="str">
        <f t="shared" si="7"/>
        <v>NHL</v>
      </c>
      <c r="AK162" s="43" t="str">
        <f t="shared" si="8"/>
        <v>18 v 29</v>
      </c>
      <c r="AL162" s="43" t="str">
        <f t="shared" si="9"/>
        <v>Primary</v>
      </c>
      <c r="AM162" s="43" t="str">
        <f t="shared" si="38"/>
        <v/>
      </c>
      <c r="AO162" s="104"/>
      <c r="AP162" s="105">
        <f t="shared" si="39"/>
        <v>0.71180555555555558</v>
      </c>
      <c r="AQ162" s="105">
        <f t="shared" si="40"/>
        <v>0.79513888888888895</v>
      </c>
      <c r="AR162" s="106" t="str">
        <f t="shared" si="41"/>
        <v>Oilers v Jets</v>
      </c>
      <c r="AS162" s="104" t="str">
        <f t="shared" si="10"/>
        <v>NHL</v>
      </c>
      <c r="AT162" s="104" t="str">
        <f t="shared" si="11"/>
        <v>18 v 29</v>
      </c>
      <c r="AU162" s="104" t="str">
        <f t="shared" si="12"/>
        <v>Primary</v>
      </c>
      <c r="AW162" s="84"/>
      <c r="AX162" s="85">
        <f t="shared" si="42"/>
        <v>0.71180555555555558</v>
      </c>
      <c r="AY162" s="85">
        <f t="shared" si="43"/>
        <v>0.83680555555555558</v>
      </c>
      <c r="AZ162" s="86" t="str">
        <f t="shared" si="13"/>
        <v>Oilers v Jets</v>
      </c>
      <c r="BA162" s="84" t="str">
        <f t="shared" si="14"/>
        <v>NHL</v>
      </c>
      <c r="BB162" s="84" t="str">
        <f t="shared" si="15"/>
        <v>18 v 29</v>
      </c>
      <c r="BC162" s="84" t="str">
        <f t="shared" si="44"/>
        <v>Primary</v>
      </c>
      <c r="BE162" s="43"/>
      <c r="BF162" s="41">
        <f t="shared" si="45"/>
        <v>0.71180555555555558</v>
      </c>
      <c r="BG162" s="41">
        <f t="shared" si="16"/>
        <v>0.79513888888888895</v>
      </c>
      <c r="BH162" s="42" t="str">
        <f t="shared" si="17"/>
        <v>Oilers v Jets</v>
      </c>
      <c r="BI162" s="43" t="str">
        <f t="shared" si="18"/>
        <v>NHL</v>
      </c>
      <c r="BJ162" s="43" t="str">
        <f t="shared" si="19"/>
        <v>18 v 29</v>
      </c>
      <c r="BK162" s="43" t="str">
        <f t="shared" si="46"/>
        <v>Primary</v>
      </c>
      <c r="BM162" s="120"/>
      <c r="BN162" s="121">
        <f t="shared" si="47"/>
        <v>0.71180555555555558</v>
      </c>
      <c r="BO162" s="121">
        <f t="shared" si="48"/>
        <v>0.83680555555555558</v>
      </c>
      <c r="BP162" s="122" t="str">
        <f t="shared" si="20"/>
        <v>Oilers v Jets</v>
      </c>
      <c r="BQ162" s="120" t="str">
        <f t="shared" si="21"/>
        <v>NHL</v>
      </c>
      <c r="BR162" s="120" t="str">
        <f t="shared" si="22"/>
        <v>18 v 29</v>
      </c>
      <c r="BS162" s="120" t="str">
        <f t="shared" si="49"/>
        <v>Primary</v>
      </c>
      <c r="BU162" s="104"/>
      <c r="BV162" s="105">
        <f t="shared" si="50"/>
        <v>0.71180555555555558</v>
      </c>
      <c r="BW162" s="105">
        <f t="shared" si="23"/>
        <v>0.79513888888888895</v>
      </c>
      <c r="BX162" s="106" t="str">
        <f t="shared" si="55"/>
        <v>Oilers v Jets</v>
      </c>
      <c r="BY162" s="104" t="str">
        <f t="shared" si="25"/>
        <v>NHL</v>
      </c>
      <c r="BZ162" s="104" t="str">
        <f t="shared" si="26"/>
        <v>18 v 29</v>
      </c>
      <c r="CA162" s="104" t="str">
        <f t="shared" si="51"/>
        <v>Primary</v>
      </c>
      <c r="CC162" s="131"/>
      <c r="CD162" s="132">
        <f t="shared" si="52"/>
        <v>0.71180555555555558</v>
      </c>
      <c r="CE162" s="132">
        <f t="shared" si="53"/>
        <v>0.83680555555555558</v>
      </c>
      <c r="CF162" s="133" t="str">
        <f t="shared" si="27"/>
        <v>Oilers v Jets</v>
      </c>
      <c r="CG162" s="131" t="str">
        <f t="shared" si="28"/>
        <v>NHL</v>
      </c>
      <c r="CH162" s="131" t="str">
        <f t="shared" si="29"/>
        <v>18 v 29</v>
      </c>
      <c r="CI162" s="131" t="str">
        <f t="shared" si="54"/>
        <v>Primary</v>
      </c>
    </row>
    <row r="163" spans="1:87" ht="15" customHeight="1">
      <c r="A163" t="s">
        <v>262</v>
      </c>
      <c r="B163" t="s">
        <v>215</v>
      </c>
      <c r="C163">
        <v>19</v>
      </c>
      <c r="E163">
        <v>13</v>
      </c>
      <c r="F163" t="str">
        <f>LOOKUP(R31,$A$151:$A$182,$B$151:$B$182)</f>
        <v>Red Wings</v>
      </c>
      <c r="G163" t="str">
        <f>LOOKUP(S31,$A$151:$A$182,$B$151:$B$182)</f>
        <v>Stars</v>
      </c>
      <c r="H163" t="s">
        <v>62</v>
      </c>
      <c r="J163" t="str">
        <f t="shared" si="30"/>
        <v>Red Wings v Stars</v>
      </c>
      <c r="L163" t="str">
        <f t="shared" si="31"/>
        <v>22 v 17</v>
      </c>
      <c r="M163">
        <f>IF(ISERROR(INDEX($C:$C,MATCH(R31,$A:$A,0)))*1=1,"",INDEX($C:$C,MATCH(R31,$A:$A,0)))</f>
        <v>22</v>
      </c>
      <c r="N163">
        <f>IF(ISERROR(INDEX($C:$C,MATCH(S31,$A:$A,0)))*1=1,"",INDEX($C:$C,MATCH(S31,$A:$A,0)))</f>
        <v>17</v>
      </c>
      <c r="O163" t="s">
        <v>62</v>
      </c>
      <c r="Q163" s="11"/>
      <c r="R163" s="15">
        <f>T30-TIME(2,55,0)</f>
        <v>0.73263888888888884</v>
      </c>
      <c r="S163" s="11" t="str">
        <f t="shared" si="32"/>
        <v>Red Wings v Stars</v>
      </c>
      <c r="T163" s="14" t="str">
        <f t="shared" si="0"/>
        <v>NHL</v>
      </c>
      <c r="U163" s="14" t="str">
        <f t="shared" si="33"/>
        <v>22 v 17</v>
      </c>
      <c r="V163" s="14" t="str">
        <f t="shared" si="1"/>
        <v>FULL</v>
      </c>
      <c r="X163" s="78"/>
      <c r="Y163" s="79">
        <f t="shared" si="34"/>
        <v>0.73263888888888884</v>
      </c>
      <c r="Z163" s="79">
        <f t="shared" si="35"/>
        <v>0.81597222222222221</v>
      </c>
      <c r="AA163" s="80" t="str">
        <f t="shared" si="36"/>
        <v>Red Wings v Stars</v>
      </c>
      <c r="AB163" s="78" t="str">
        <f t="shared" si="2"/>
        <v>NHL</v>
      </c>
      <c r="AC163" s="78" t="str">
        <f t="shared" si="3"/>
        <v>22 v 17</v>
      </c>
      <c r="AD163" s="78" t="str">
        <f t="shared" si="4"/>
        <v>Primary</v>
      </c>
      <c r="AF163" s="43"/>
      <c r="AG163" s="41">
        <f t="shared" si="5"/>
        <v>0.73263888888888884</v>
      </c>
      <c r="AH163" s="41">
        <f t="shared" si="37"/>
        <v>0.85763888888888884</v>
      </c>
      <c r="AI163" s="42" t="str">
        <f t="shared" si="6"/>
        <v>Red Wings v Stars</v>
      </c>
      <c r="AJ163" s="43" t="str">
        <f t="shared" si="7"/>
        <v>NHL</v>
      </c>
      <c r="AK163" s="43" t="str">
        <f t="shared" si="8"/>
        <v>22 v 17</v>
      </c>
      <c r="AL163" s="43" t="str">
        <f t="shared" si="9"/>
        <v>Primary</v>
      </c>
      <c r="AM163" s="43" t="str">
        <f t="shared" si="38"/>
        <v>DO NOT MAP</v>
      </c>
      <c r="AO163" s="104"/>
      <c r="AP163" s="105">
        <f t="shared" si="39"/>
        <v>0.73263888888888884</v>
      </c>
      <c r="AQ163" s="105">
        <f t="shared" si="40"/>
        <v>0.81597222222222221</v>
      </c>
      <c r="AR163" s="106" t="str">
        <f t="shared" si="41"/>
        <v>Red Wings v Stars</v>
      </c>
      <c r="AS163" s="104" t="str">
        <f t="shared" si="10"/>
        <v>NHL</v>
      </c>
      <c r="AT163" s="104" t="str">
        <f t="shared" si="11"/>
        <v>22 v 17</v>
      </c>
      <c r="AU163" s="104" t="str">
        <f t="shared" si="12"/>
        <v>Primary</v>
      </c>
      <c r="AW163" s="84"/>
      <c r="AX163" s="85">
        <f t="shared" si="42"/>
        <v>0.73263888888888884</v>
      </c>
      <c r="AY163" s="85">
        <f t="shared" si="43"/>
        <v>0.85763888888888884</v>
      </c>
      <c r="AZ163" s="86" t="str">
        <f t="shared" si="13"/>
        <v>Red Wings v Stars</v>
      </c>
      <c r="BA163" s="84" t="str">
        <f t="shared" si="14"/>
        <v>NHL</v>
      </c>
      <c r="BB163" s="84" t="str">
        <f t="shared" si="15"/>
        <v>22 v 17</v>
      </c>
      <c r="BC163" s="84" t="str">
        <f t="shared" si="44"/>
        <v>Primary</v>
      </c>
      <c r="BE163" s="110"/>
      <c r="BF163" s="111">
        <f t="shared" si="45"/>
        <v>0.73263888888888884</v>
      </c>
      <c r="BG163" s="111">
        <f t="shared" si="16"/>
        <v>0.81597222222222221</v>
      </c>
      <c r="BH163" s="112" t="str">
        <f t="shared" si="17"/>
        <v>Red Wings v Stars</v>
      </c>
      <c r="BI163" s="110" t="str">
        <f t="shared" si="18"/>
        <v>NHL</v>
      </c>
      <c r="BJ163" s="110" t="str">
        <f t="shared" si="19"/>
        <v>22 v 17</v>
      </c>
      <c r="BK163" s="110" t="str">
        <f t="shared" si="46"/>
        <v>Primary</v>
      </c>
      <c r="BM163" s="115"/>
      <c r="BN163" s="116">
        <f t="shared" si="47"/>
        <v>0.73263888888888884</v>
      </c>
      <c r="BO163" s="116">
        <f t="shared" si="48"/>
        <v>0.85763888888888884</v>
      </c>
      <c r="BP163" s="117" t="str">
        <f t="shared" si="20"/>
        <v>Red Wings v Stars</v>
      </c>
      <c r="BQ163" s="115" t="str">
        <f t="shared" si="21"/>
        <v>NHL</v>
      </c>
      <c r="BR163" s="115" t="str">
        <f t="shared" si="22"/>
        <v>22 v 17</v>
      </c>
      <c r="BS163" s="115" t="str">
        <f t="shared" si="49"/>
        <v>Primary</v>
      </c>
      <c r="BU163" s="125"/>
      <c r="BV163" s="126">
        <f t="shared" si="50"/>
        <v>0.73263888888888884</v>
      </c>
      <c r="BW163" s="126">
        <f t="shared" si="23"/>
        <v>0.81597222222222221</v>
      </c>
      <c r="BX163" s="127" t="str">
        <f t="shared" si="55"/>
        <v>Red Wings v Stars</v>
      </c>
      <c r="BY163" s="125" t="str">
        <f t="shared" si="25"/>
        <v>NHL</v>
      </c>
      <c r="BZ163" s="125" t="str">
        <f t="shared" si="26"/>
        <v>22 v 17</v>
      </c>
      <c r="CA163" s="125" t="str">
        <f t="shared" si="51"/>
        <v>Primary</v>
      </c>
      <c r="CC163" s="78"/>
      <c r="CD163" s="79">
        <f t="shared" si="52"/>
        <v>0.73263888888888884</v>
      </c>
      <c r="CE163" s="79">
        <f t="shared" si="53"/>
        <v>0.85763888888888884</v>
      </c>
      <c r="CF163" s="80" t="str">
        <f t="shared" si="27"/>
        <v>Red Wings v Stars</v>
      </c>
      <c r="CG163" s="78" t="str">
        <f t="shared" si="28"/>
        <v>NHL</v>
      </c>
      <c r="CH163" s="78" t="str">
        <f t="shared" si="29"/>
        <v>22 v 17</v>
      </c>
      <c r="CI163" s="78" t="str">
        <f t="shared" si="54"/>
        <v>Primary</v>
      </c>
    </row>
    <row r="164" spans="1:87" ht="15" customHeight="1">
      <c r="A164" t="s">
        <v>351</v>
      </c>
      <c r="B164" t="s">
        <v>374</v>
      </c>
      <c r="C164">
        <v>13</v>
      </c>
      <c r="E164">
        <v>14</v>
      </c>
      <c r="F164" t="str">
        <f>LOOKUP(R33,$A$151:$A$182,$B$151:$B$182)</f>
        <v>Hurricanes</v>
      </c>
      <c r="G164" t="str">
        <f>LOOKUP(S33,$A$151:$A$182,$B$151:$B$182)</f>
        <v>Golden Knights</v>
      </c>
      <c r="H164" t="s">
        <v>62</v>
      </c>
      <c r="J164" t="str">
        <f t="shared" si="30"/>
        <v>Hurricanes v Golden Knights</v>
      </c>
      <c r="L164" t="str">
        <f t="shared" si="31"/>
        <v>27 v 31</v>
      </c>
      <c r="M164">
        <f>IF(ISERROR(INDEX($C:$C,MATCH(R33,$A:$A,0)))*1=1,"",INDEX($C:$C,MATCH(R33,$A:$A,0)))</f>
        <v>27</v>
      </c>
      <c r="N164">
        <f>IF(ISERROR(INDEX($C:$C,MATCH(S33,$A:$A,0)))*1=1,"",INDEX($C:$C,MATCH(S33,$A:$A,0)))</f>
        <v>31</v>
      </c>
      <c r="O164" t="s">
        <v>62</v>
      </c>
      <c r="Q164" s="11"/>
      <c r="R164" s="15">
        <f>T32-TIME(2,55,0)</f>
        <v>0.79513888888888884</v>
      </c>
      <c r="S164" s="11" t="str">
        <f t="shared" si="32"/>
        <v>Hurricanes v Golden Knights</v>
      </c>
      <c r="T164" s="14" t="str">
        <f t="shared" si="0"/>
        <v>NHL</v>
      </c>
      <c r="U164" s="14" t="str">
        <f t="shared" si="33"/>
        <v>27 v 31</v>
      </c>
      <c r="V164" s="14" t="str">
        <f t="shared" si="1"/>
        <v>FULL</v>
      </c>
      <c r="X164" s="78"/>
      <c r="Y164" s="79">
        <f t="shared" si="34"/>
        <v>0.79513888888888884</v>
      </c>
      <c r="Z164" s="79">
        <f t="shared" si="35"/>
        <v>0.87847222222222221</v>
      </c>
      <c r="AA164" s="80" t="str">
        <f t="shared" si="36"/>
        <v>Hurricanes v Golden Knights</v>
      </c>
      <c r="AB164" s="78" t="str">
        <f t="shared" si="2"/>
        <v>NHL</v>
      </c>
      <c r="AC164" s="78" t="str">
        <f t="shared" si="3"/>
        <v>27 v 31</v>
      </c>
      <c r="AD164" s="78" t="str">
        <f t="shared" si="4"/>
        <v>Primary</v>
      </c>
      <c r="AF164" s="43"/>
      <c r="AG164" s="41">
        <f t="shared" si="5"/>
        <v>0.79513888888888884</v>
      </c>
      <c r="AH164" s="41">
        <f t="shared" si="37"/>
        <v>0.92013888888888884</v>
      </c>
      <c r="AI164" s="42" t="str">
        <f t="shared" si="6"/>
        <v>Hurricanes v Golden Knights</v>
      </c>
      <c r="AJ164" s="43" t="str">
        <f t="shared" si="7"/>
        <v>NHL</v>
      </c>
      <c r="AK164" s="43" t="str">
        <f t="shared" si="8"/>
        <v>27 v 31</v>
      </c>
      <c r="AL164" s="43" t="str">
        <f t="shared" si="9"/>
        <v>Primary</v>
      </c>
      <c r="AM164" s="43" t="str">
        <f t="shared" si="38"/>
        <v/>
      </c>
      <c r="AO164" s="104"/>
      <c r="AP164" s="105">
        <f t="shared" si="39"/>
        <v>0.79513888888888884</v>
      </c>
      <c r="AQ164" s="105">
        <f t="shared" si="40"/>
        <v>0.87847222222222221</v>
      </c>
      <c r="AR164" s="106" t="str">
        <f t="shared" si="41"/>
        <v>Hurricanes v Golden Knights</v>
      </c>
      <c r="AS164" s="104" t="str">
        <f t="shared" si="10"/>
        <v>NHL</v>
      </c>
      <c r="AT164" s="104" t="str">
        <f t="shared" si="11"/>
        <v>27 v 31</v>
      </c>
      <c r="AU164" s="104" t="str">
        <f t="shared" si="12"/>
        <v>Primary</v>
      </c>
      <c r="AW164" s="84"/>
      <c r="AX164" s="85">
        <f t="shared" si="42"/>
        <v>0.79513888888888884</v>
      </c>
      <c r="AY164" s="85">
        <f t="shared" si="43"/>
        <v>0.92013888888888884</v>
      </c>
      <c r="AZ164" s="86" t="str">
        <f t="shared" si="13"/>
        <v>Hurricanes v Golden Knights</v>
      </c>
      <c r="BA164" s="84" t="str">
        <f t="shared" si="14"/>
        <v>NHL</v>
      </c>
      <c r="BB164" s="84" t="str">
        <f t="shared" si="15"/>
        <v>27 v 31</v>
      </c>
      <c r="BC164" s="84" t="str">
        <f t="shared" si="44"/>
        <v>Primary</v>
      </c>
      <c r="BE164" s="43"/>
      <c r="BF164" s="41">
        <f t="shared" si="45"/>
        <v>0.79513888888888884</v>
      </c>
      <c r="BG164" s="41">
        <f t="shared" si="16"/>
        <v>0.87847222222222221</v>
      </c>
      <c r="BH164" s="42" t="str">
        <f t="shared" si="17"/>
        <v>Hurricanes v Golden Knights</v>
      </c>
      <c r="BI164" s="43" t="str">
        <f t="shared" si="18"/>
        <v>NHL</v>
      </c>
      <c r="BJ164" s="43" t="str">
        <f t="shared" si="19"/>
        <v>27 v 31</v>
      </c>
      <c r="BK164" s="43" t="str">
        <f t="shared" si="46"/>
        <v>Primary</v>
      </c>
      <c r="BM164" s="120"/>
      <c r="BN164" s="121">
        <f t="shared" si="47"/>
        <v>0.79513888888888884</v>
      </c>
      <c r="BO164" s="121">
        <f t="shared" si="48"/>
        <v>0.92013888888888884</v>
      </c>
      <c r="BP164" s="122" t="str">
        <f t="shared" si="20"/>
        <v>Hurricanes v Golden Knights</v>
      </c>
      <c r="BQ164" s="120" t="str">
        <f t="shared" si="21"/>
        <v>NHL</v>
      </c>
      <c r="BR164" s="120" t="str">
        <f t="shared" si="22"/>
        <v>27 v 31</v>
      </c>
      <c r="BS164" s="120" t="str">
        <f t="shared" si="49"/>
        <v>Primary</v>
      </c>
      <c r="BU164" s="104"/>
      <c r="BV164" s="105">
        <f t="shared" si="50"/>
        <v>0.79513888888888884</v>
      </c>
      <c r="BW164" s="105">
        <f t="shared" si="23"/>
        <v>0.87847222222222221</v>
      </c>
      <c r="BX164" s="106" t="str">
        <f t="shared" si="55"/>
        <v>Hurricanes v Golden Knights</v>
      </c>
      <c r="BY164" s="104" t="str">
        <f t="shared" si="25"/>
        <v>NHL</v>
      </c>
      <c r="BZ164" s="104" t="str">
        <f t="shared" si="26"/>
        <v>27 v 31</v>
      </c>
      <c r="CA164" s="104" t="str">
        <f t="shared" si="51"/>
        <v>Primary</v>
      </c>
      <c r="CC164" s="131"/>
      <c r="CD164" s="132">
        <f t="shared" si="52"/>
        <v>0.79513888888888884</v>
      </c>
      <c r="CE164" s="132">
        <f t="shared" si="53"/>
        <v>0.92013888888888884</v>
      </c>
      <c r="CF164" s="133" t="str">
        <f t="shared" si="27"/>
        <v>Hurricanes v Golden Knights</v>
      </c>
      <c r="CG164" s="131" t="str">
        <f t="shared" si="28"/>
        <v>NHL</v>
      </c>
      <c r="CH164" s="131" t="str">
        <f t="shared" si="29"/>
        <v>27 v 31</v>
      </c>
      <c r="CI164" s="131" t="str">
        <f t="shared" si="54"/>
        <v>Primary</v>
      </c>
    </row>
    <row r="165" spans="1:87" ht="15" customHeight="1">
      <c r="A165" t="s">
        <v>154</v>
      </c>
      <c r="B165" t="s">
        <v>375</v>
      </c>
      <c r="C165">
        <v>30</v>
      </c>
      <c r="E165">
        <v>15</v>
      </c>
      <c r="F165" t="str">
        <f>LOOKUP(R35,$A$151:$A$182,$B$151:$B$182)</f>
        <v>Capitals</v>
      </c>
      <c r="G165" t="str">
        <f>LOOKUP(S35,$A$151:$A$182,$B$151:$B$182)</f>
        <v>Ducks</v>
      </c>
      <c r="H165" t="s">
        <v>62</v>
      </c>
      <c r="J165" t="str">
        <f t="shared" si="30"/>
        <v>Capitals v Ducks</v>
      </c>
      <c r="L165" t="str">
        <f t="shared" si="31"/>
        <v>6 v 8</v>
      </c>
      <c r="M165">
        <f>IF(ISERROR(INDEX($C:$C,MATCH(R35,$A:$A,0)))*1=1,"",INDEX($C:$C,MATCH(R35,$A:$A,0)))</f>
        <v>6</v>
      </c>
      <c r="N165">
        <f>IF(ISERROR(INDEX($C:$C,MATCH(S35,$A:$A,0)))*1=1,"",INDEX($C:$C,MATCH(S35,$A:$A,0)))</f>
        <v>8</v>
      </c>
      <c r="O165" t="s">
        <v>62</v>
      </c>
      <c r="Q165" s="11"/>
      <c r="R165" s="15">
        <f>T34-TIME(2,55,0)</f>
        <v>0.79513888888888884</v>
      </c>
      <c r="S165" s="11" t="str">
        <f t="shared" si="32"/>
        <v>Capitals v Ducks</v>
      </c>
      <c r="T165" s="14" t="str">
        <f t="shared" si="0"/>
        <v>NHL</v>
      </c>
      <c r="U165" s="14" t="str">
        <f t="shared" si="33"/>
        <v>6 v 8</v>
      </c>
      <c r="V165" s="14" t="str">
        <f t="shared" si="1"/>
        <v>FULL</v>
      </c>
      <c r="X165" s="78"/>
      <c r="Y165" s="79">
        <f t="shared" si="34"/>
        <v>0.79513888888888884</v>
      </c>
      <c r="Z165" s="79">
        <f t="shared" si="35"/>
        <v>0.87847222222222221</v>
      </c>
      <c r="AA165" s="80" t="str">
        <f t="shared" si="36"/>
        <v>Capitals v Ducks</v>
      </c>
      <c r="AB165" s="78" t="str">
        <f t="shared" si="2"/>
        <v>NHL</v>
      </c>
      <c r="AC165" s="78" t="str">
        <f t="shared" si="3"/>
        <v>6 v 8</v>
      </c>
      <c r="AD165" s="78" t="str">
        <f t="shared" si="4"/>
        <v>Primary</v>
      </c>
      <c r="AF165" s="43"/>
      <c r="AG165" s="41">
        <f t="shared" si="5"/>
        <v>0.79513888888888884</v>
      </c>
      <c r="AH165" s="41">
        <f t="shared" si="37"/>
        <v>0.92013888888888884</v>
      </c>
      <c r="AI165" s="42" t="str">
        <f t="shared" si="6"/>
        <v>Capitals v Ducks</v>
      </c>
      <c r="AJ165" s="43" t="str">
        <f t="shared" si="7"/>
        <v>NHL</v>
      </c>
      <c r="AK165" s="43" t="str">
        <f t="shared" si="8"/>
        <v>6 v 8</v>
      </c>
      <c r="AL165" s="43" t="str">
        <f t="shared" si="9"/>
        <v>Primary</v>
      </c>
      <c r="AM165" s="43" t="str">
        <f t="shared" si="38"/>
        <v/>
      </c>
      <c r="AO165" s="104"/>
      <c r="AP165" s="105">
        <f t="shared" si="39"/>
        <v>0.79513888888888884</v>
      </c>
      <c r="AQ165" s="105">
        <f t="shared" si="40"/>
        <v>0.87847222222222221</v>
      </c>
      <c r="AR165" s="106" t="str">
        <f t="shared" si="41"/>
        <v>Capitals v Ducks</v>
      </c>
      <c r="AS165" s="104" t="str">
        <f t="shared" si="10"/>
        <v>NHL</v>
      </c>
      <c r="AT165" s="104" t="str">
        <f t="shared" si="11"/>
        <v>6 v 8</v>
      </c>
      <c r="AU165" s="104" t="str">
        <f t="shared" si="12"/>
        <v>Primary</v>
      </c>
      <c r="AW165" s="84"/>
      <c r="AX165" s="85">
        <f t="shared" si="42"/>
        <v>0.79513888888888884</v>
      </c>
      <c r="AY165" s="85">
        <f t="shared" si="43"/>
        <v>0.92013888888888884</v>
      </c>
      <c r="AZ165" s="86" t="str">
        <f t="shared" si="13"/>
        <v>Capitals v Ducks</v>
      </c>
      <c r="BA165" s="84" t="str">
        <f t="shared" si="14"/>
        <v>NHL</v>
      </c>
      <c r="BB165" s="84" t="str">
        <f t="shared" si="15"/>
        <v>6 v 8</v>
      </c>
      <c r="BC165" s="84" t="str">
        <f t="shared" si="44"/>
        <v>Primary</v>
      </c>
      <c r="BE165" s="110"/>
      <c r="BF165" s="111">
        <f t="shared" si="45"/>
        <v>0.79513888888888884</v>
      </c>
      <c r="BG165" s="111">
        <f t="shared" si="16"/>
        <v>0.87847222222222221</v>
      </c>
      <c r="BH165" s="112" t="str">
        <f>AI165</f>
        <v>Capitals v Ducks</v>
      </c>
      <c r="BI165" s="110" t="str">
        <f t="shared" si="18"/>
        <v>NHL</v>
      </c>
      <c r="BJ165" s="110" t="str">
        <f t="shared" si="19"/>
        <v>6 v 8</v>
      </c>
      <c r="BK165" s="110" t="str">
        <f t="shared" si="46"/>
        <v>Primary</v>
      </c>
      <c r="BM165" s="115"/>
      <c r="BN165" s="116">
        <f t="shared" si="47"/>
        <v>0.79513888888888884</v>
      </c>
      <c r="BO165" s="116">
        <f t="shared" si="48"/>
        <v>0.92013888888888884</v>
      </c>
      <c r="BP165" s="117" t="str">
        <f t="shared" si="20"/>
        <v>Capitals v Ducks</v>
      </c>
      <c r="BQ165" s="115" t="str">
        <f t="shared" si="21"/>
        <v>NHL</v>
      </c>
      <c r="BR165" s="115" t="str">
        <f t="shared" si="22"/>
        <v>6 v 8</v>
      </c>
      <c r="BS165" s="115" t="str">
        <f t="shared" si="49"/>
        <v>Primary</v>
      </c>
      <c r="BU165" s="125"/>
      <c r="BV165" s="126">
        <f t="shared" si="50"/>
        <v>0.79513888888888884</v>
      </c>
      <c r="BW165" s="126">
        <f t="shared" si="23"/>
        <v>0.87847222222222221</v>
      </c>
      <c r="BX165" s="127" t="str">
        <f>AZ165</f>
        <v>Capitals v Ducks</v>
      </c>
      <c r="BY165" s="125" t="str">
        <f t="shared" si="25"/>
        <v>NHL</v>
      </c>
      <c r="BZ165" s="125" t="str">
        <f t="shared" si="26"/>
        <v>6 v 8</v>
      </c>
      <c r="CA165" s="125" t="str">
        <f t="shared" si="51"/>
        <v>Primary</v>
      </c>
      <c r="CC165" s="78"/>
      <c r="CD165" s="79">
        <f t="shared" si="52"/>
        <v>0.79513888888888884</v>
      </c>
      <c r="CE165" s="79">
        <f t="shared" si="53"/>
        <v>0.92013888888888884</v>
      </c>
      <c r="CF165" s="80" t="str">
        <f t="shared" si="27"/>
        <v>Capitals v Ducks</v>
      </c>
      <c r="CG165" s="78" t="str">
        <f t="shared" si="28"/>
        <v>NHL</v>
      </c>
      <c r="CH165" s="78" t="str">
        <f t="shared" si="29"/>
        <v>6 v 8</v>
      </c>
      <c r="CI165" s="78" t="str">
        <f t="shared" si="54"/>
        <v>Primary</v>
      </c>
    </row>
    <row r="166" spans="1:87" ht="15" customHeight="1">
      <c r="A166" t="s">
        <v>352</v>
      </c>
      <c r="B166" t="s">
        <v>376</v>
      </c>
      <c r="C166">
        <v>4</v>
      </c>
      <c r="E166">
        <v>16</v>
      </c>
      <c r="F166" t="e">
        <f>LOOKUP(R37,$A$151:$A$182,$B$151:$B$182)</f>
        <v>#N/A</v>
      </c>
      <c r="G166" t="e">
        <f>LOOKUP(S37,$A$151:$A$182,$B$151:$B$182)</f>
        <v>#N/A</v>
      </c>
      <c r="H166" t="s">
        <v>62</v>
      </c>
      <c r="J166" t="e">
        <f t="shared" si="30"/>
        <v>#N/A</v>
      </c>
      <c r="L166" t="str">
        <f t="shared" si="31"/>
        <v xml:space="preserve"> v </v>
      </c>
      <c r="M166" t="str">
        <f>IF(ISERROR(INDEX($C:$C,MATCH(R37,$A:$A,0)))*1=1,"",INDEX($C:$C,MATCH(R37,$A:$A,0)))</f>
        <v/>
      </c>
      <c r="N166" t="str">
        <f>IF(ISERROR(INDEX($C:$C,MATCH(S37,$A:$A,0)))*1=1,"",INDEX($C:$C,MATCH(S37,$A:$A,0)))</f>
        <v/>
      </c>
      <c r="O166" t="s">
        <v>62</v>
      </c>
      <c r="Q166" s="11"/>
      <c r="R166" s="15">
        <f>T36-TIME(2,55,0)</f>
        <v>-0.12152777777777778</v>
      </c>
      <c r="S166" s="11" t="e">
        <f t="shared" si="32"/>
        <v>#N/A</v>
      </c>
      <c r="T166" s="14" t="str">
        <f t="shared" si="0"/>
        <v>NHL</v>
      </c>
      <c r="U166" s="14" t="str">
        <f t="shared" si="33"/>
        <v xml:space="preserve"> v </v>
      </c>
      <c r="V166" s="14" t="str">
        <f t="shared" si="1"/>
        <v>FULL</v>
      </c>
      <c r="X166" s="78"/>
      <c r="Y166" s="79">
        <f t="shared" si="34"/>
        <v>-0.12152777777777778</v>
      </c>
      <c r="Z166" s="79">
        <f t="shared" si="35"/>
        <v>-3.8194444444444448E-2</v>
      </c>
      <c r="AA166" s="80" t="e">
        <f t="shared" si="36"/>
        <v>#N/A</v>
      </c>
      <c r="AB166" s="78" t="str">
        <f t="shared" si="2"/>
        <v>NHL</v>
      </c>
      <c r="AC166" s="78" t="str">
        <f t="shared" si="3"/>
        <v xml:space="preserve"> v </v>
      </c>
      <c r="AD166" s="78" t="str">
        <f t="shared" si="4"/>
        <v>Primary</v>
      </c>
      <c r="AF166" s="43"/>
      <c r="AG166" s="41">
        <f t="shared" si="5"/>
        <v>-0.12152777777777778</v>
      </c>
      <c r="AH166" s="41">
        <f t="shared" si="37"/>
        <v>3.4722222222222238E-3</v>
      </c>
      <c r="AI166" s="42" t="e">
        <f t="shared" si="6"/>
        <v>#N/A</v>
      </c>
      <c r="AJ166" s="43" t="str">
        <f t="shared" si="7"/>
        <v>NHL</v>
      </c>
      <c r="AK166" s="43" t="str">
        <f t="shared" si="8"/>
        <v xml:space="preserve"> v </v>
      </c>
      <c r="AL166" s="43" t="str">
        <f t="shared" si="9"/>
        <v>Primary</v>
      </c>
      <c r="AM166" s="43" t="e">
        <f t="shared" si="38"/>
        <v>#N/A</v>
      </c>
      <c r="AO166" s="104"/>
      <c r="AP166" s="105">
        <f t="shared" si="39"/>
        <v>-0.12152777777777778</v>
      </c>
      <c r="AQ166" s="105">
        <f t="shared" si="40"/>
        <v>-3.8194444444444448E-2</v>
      </c>
      <c r="AR166" s="106" t="e">
        <f t="shared" si="41"/>
        <v>#N/A</v>
      </c>
      <c r="AS166" s="104" t="str">
        <f t="shared" si="10"/>
        <v>NHL</v>
      </c>
      <c r="AT166" s="104" t="str">
        <f t="shared" si="11"/>
        <v xml:space="preserve"> v </v>
      </c>
      <c r="AU166" s="104" t="str">
        <f t="shared" si="12"/>
        <v>Primary</v>
      </c>
      <c r="AW166" s="84"/>
      <c r="AX166" s="85">
        <f t="shared" si="42"/>
        <v>-0.12152777777777778</v>
      </c>
      <c r="AY166" s="85">
        <f t="shared" si="43"/>
        <v>3.4722222222222238E-3</v>
      </c>
      <c r="AZ166" s="86" t="e">
        <f t="shared" si="13"/>
        <v>#N/A</v>
      </c>
      <c r="BA166" s="84" t="str">
        <f t="shared" si="14"/>
        <v>NHL</v>
      </c>
      <c r="BB166" s="84" t="str">
        <f t="shared" si="15"/>
        <v xml:space="preserve"> v </v>
      </c>
      <c r="BC166" s="84" t="str">
        <f t="shared" si="44"/>
        <v>Primary</v>
      </c>
      <c r="BE166" s="43"/>
      <c r="BF166" s="41">
        <f t="shared" si="45"/>
        <v>-0.12152777777777778</v>
      </c>
      <c r="BG166" s="41">
        <f t="shared" si="16"/>
        <v>-3.8194444444444448E-2</v>
      </c>
      <c r="BH166" s="42" t="e">
        <f t="shared" si="17"/>
        <v>#N/A</v>
      </c>
      <c r="BI166" s="43" t="str">
        <f t="shared" si="18"/>
        <v>NHL</v>
      </c>
      <c r="BJ166" s="43" t="str">
        <f t="shared" si="19"/>
        <v xml:space="preserve"> v </v>
      </c>
      <c r="BK166" s="43" t="str">
        <f t="shared" si="46"/>
        <v>Primary</v>
      </c>
      <c r="BM166" s="120"/>
      <c r="BN166" s="121">
        <f t="shared" si="47"/>
        <v>-0.12152777777777778</v>
      </c>
      <c r="BO166" s="121">
        <f t="shared" si="48"/>
        <v>3.4722222222222238E-3</v>
      </c>
      <c r="BP166" s="122" t="e">
        <f t="shared" si="20"/>
        <v>#N/A</v>
      </c>
      <c r="BQ166" s="120" t="str">
        <f t="shared" si="21"/>
        <v>NHL</v>
      </c>
      <c r="BR166" s="120" t="str">
        <f t="shared" si="22"/>
        <v xml:space="preserve"> v </v>
      </c>
      <c r="BS166" s="120" t="str">
        <f t="shared" si="49"/>
        <v>Primary</v>
      </c>
      <c r="BU166" s="104"/>
      <c r="BV166" s="105">
        <f t="shared" si="50"/>
        <v>-0.12152777777777778</v>
      </c>
      <c r="BW166" s="105">
        <f t="shared" si="23"/>
        <v>-3.8194444444444448E-2</v>
      </c>
      <c r="BX166" s="106" t="e">
        <f t="shared" ref="BX166:BX221" si="56">AZ166</f>
        <v>#N/A</v>
      </c>
      <c r="BY166" s="104" t="str">
        <f t="shared" si="25"/>
        <v>NHL</v>
      </c>
      <c r="BZ166" s="104" t="str">
        <f t="shared" si="26"/>
        <v xml:space="preserve"> v </v>
      </c>
      <c r="CA166" s="104" t="str">
        <f t="shared" si="51"/>
        <v>Primary</v>
      </c>
      <c r="CC166" s="131"/>
      <c r="CD166" s="132">
        <f t="shared" si="52"/>
        <v>-0.12152777777777778</v>
      </c>
      <c r="CE166" s="132">
        <f t="shared" si="53"/>
        <v>3.4722222222222238E-3</v>
      </c>
      <c r="CF166" s="133" t="e">
        <f t="shared" si="27"/>
        <v>#N/A</v>
      </c>
      <c r="CG166" s="131" t="str">
        <f t="shared" si="28"/>
        <v>NHL</v>
      </c>
      <c r="CH166" s="131" t="str">
        <f t="shared" si="29"/>
        <v xml:space="preserve"> v </v>
      </c>
      <c r="CI166" s="131" t="str">
        <f t="shared" si="54"/>
        <v>Primary</v>
      </c>
    </row>
    <row r="167" spans="1:87" ht="15" customHeight="1">
      <c r="A167" t="s">
        <v>353</v>
      </c>
      <c r="B167" t="s">
        <v>377</v>
      </c>
      <c r="C167">
        <v>11</v>
      </c>
      <c r="E167">
        <v>17</v>
      </c>
      <c r="F167" t="str">
        <f>LOOKUP(R39,$A$151:$A$182,$B$151:$B$182)</f>
        <v>Avalanche</v>
      </c>
      <c r="G167" t="str">
        <f>LOOKUP(S39,$A$151:$A$182,$B$151:$B$182)</f>
        <v>Canucks</v>
      </c>
      <c r="H167" t="s">
        <v>62</v>
      </c>
      <c r="J167" t="str">
        <f t="shared" si="30"/>
        <v>Avalanche v Canucks</v>
      </c>
      <c r="L167" t="str">
        <f t="shared" si="31"/>
        <v>16 v 5</v>
      </c>
      <c r="M167">
        <f>IF(ISERROR(INDEX($C:$C,MATCH(R39,$A:$A,0)))*1=1,"",INDEX($C:$C,MATCH(R39,$A:$A,0)))</f>
        <v>16</v>
      </c>
      <c r="N167">
        <f>IF(ISERROR(INDEX($C:$C,MATCH(S39,$A:$A,0)))*1=1,"",INDEX($C:$C,MATCH(S39,$A:$A,0)))</f>
        <v>5</v>
      </c>
      <c r="O167" t="s">
        <v>62</v>
      </c>
      <c r="Q167" s="11"/>
      <c r="R167" s="15">
        <f>T38-TIME(2,55,0)</f>
        <v>0.75347222222222221</v>
      </c>
      <c r="S167" s="11" t="str">
        <f t="shared" si="32"/>
        <v>Avalanche v Canucks</v>
      </c>
      <c r="T167" s="14" t="str">
        <f t="shared" si="0"/>
        <v>NHL</v>
      </c>
      <c r="U167" s="14" t="str">
        <f t="shared" si="33"/>
        <v>16 v 5</v>
      </c>
      <c r="V167" s="14" t="str">
        <f t="shared" si="1"/>
        <v>FULL</v>
      </c>
      <c r="X167" s="78"/>
      <c r="Y167" s="79">
        <f t="shared" si="34"/>
        <v>0.75347222222222221</v>
      </c>
      <c r="Z167" s="79">
        <f t="shared" si="35"/>
        <v>0.83680555555555558</v>
      </c>
      <c r="AA167" s="80" t="str">
        <f t="shared" si="36"/>
        <v>Avalanche v Canucks</v>
      </c>
      <c r="AB167" s="78" t="str">
        <f t="shared" si="2"/>
        <v>NHL</v>
      </c>
      <c r="AC167" s="78" t="str">
        <f t="shared" si="3"/>
        <v>16 v 5</v>
      </c>
      <c r="AD167" s="78" t="str">
        <f t="shared" si="4"/>
        <v>Primary</v>
      </c>
      <c r="AF167" s="43"/>
      <c r="AG167" s="41">
        <f>R167</f>
        <v>0.75347222222222221</v>
      </c>
      <c r="AH167" s="41">
        <f t="shared" si="37"/>
        <v>0.87847222222222221</v>
      </c>
      <c r="AI167" s="42" t="str">
        <f t="shared" si="6"/>
        <v>Avalanche v Canucks</v>
      </c>
      <c r="AJ167" s="43" t="str">
        <f t="shared" si="7"/>
        <v>NHL</v>
      </c>
      <c r="AK167" s="43" t="str">
        <f t="shared" si="8"/>
        <v>16 v 5</v>
      </c>
      <c r="AL167" s="43" t="str">
        <f t="shared" si="9"/>
        <v>Primary</v>
      </c>
      <c r="AM167" s="43" t="str">
        <f t="shared" si="38"/>
        <v/>
      </c>
      <c r="AO167" s="104"/>
      <c r="AP167" s="105">
        <f t="shared" si="39"/>
        <v>0.75347222222222221</v>
      </c>
      <c r="AQ167" s="105">
        <f t="shared" si="40"/>
        <v>0.83680555555555558</v>
      </c>
      <c r="AR167" s="106" t="str">
        <f t="shared" si="41"/>
        <v>Avalanche v Canucks</v>
      </c>
      <c r="AS167" s="104" t="str">
        <f t="shared" si="10"/>
        <v>NHL</v>
      </c>
      <c r="AT167" s="104" t="str">
        <f t="shared" si="11"/>
        <v>16 v 5</v>
      </c>
      <c r="AU167" s="104" t="str">
        <f t="shared" si="12"/>
        <v>Primary</v>
      </c>
      <c r="AW167" s="84"/>
      <c r="AX167" s="85">
        <f t="shared" si="42"/>
        <v>0.75347222222222221</v>
      </c>
      <c r="AY167" s="85">
        <f t="shared" si="43"/>
        <v>0.87847222222222221</v>
      </c>
      <c r="AZ167" s="86" t="str">
        <f t="shared" si="13"/>
        <v>Avalanche v Canucks</v>
      </c>
      <c r="BA167" s="84" t="str">
        <f t="shared" si="14"/>
        <v>NHL</v>
      </c>
      <c r="BB167" s="84" t="str">
        <f t="shared" si="15"/>
        <v>16 v 5</v>
      </c>
      <c r="BC167" s="84" t="str">
        <f t="shared" si="44"/>
        <v>Primary</v>
      </c>
      <c r="BE167" s="110"/>
      <c r="BF167" s="111">
        <f t="shared" si="45"/>
        <v>0.75347222222222221</v>
      </c>
      <c r="BG167" s="111">
        <f t="shared" si="16"/>
        <v>0.83680555555555558</v>
      </c>
      <c r="BH167" s="112" t="str">
        <f t="shared" si="17"/>
        <v>Avalanche v Canucks</v>
      </c>
      <c r="BI167" s="110" t="str">
        <f t="shared" si="18"/>
        <v>NHL</v>
      </c>
      <c r="BJ167" s="110" t="str">
        <f t="shared" si="19"/>
        <v>16 v 5</v>
      </c>
      <c r="BK167" s="110" t="str">
        <f t="shared" si="46"/>
        <v>Primary</v>
      </c>
      <c r="BM167" s="115"/>
      <c r="BN167" s="116">
        <f t="shared" si="47"/>
        <v>0.75347222222222221</v>
      </c>
      <c r="BO167" s="116">
        <f t="shared" si="48"/>
        <v>0.87847222222222221</v>
      </c>
      <c r="BP167" s="117" t="str">
        <f t="shared" si="20"/>
        <v>Avalanche v Canucks</v>
      </c>
      <c r="BQ167" s="115" t="str">
        <f t="shared" si="21"/>
        <v>NHL</v>
      </c>
      <c r="BR167" s="115" t="str">
        <f t="shared" si="22"/>
        <v>16 v 5</v>
      </c>
      <c r="BS167" s="115" t="str">
        <f t="shared" si="49"/>
        <v>Primary</v>
      </c>
      <c r="BU167" s="125"/>
      <c r="BV167" s="126">
        <f t="shared" si="50"/>
        <v>0.75347222222222221</v>
      </c>
      <c r="BW167" s="126">
        <f t="shared" si="23"/>
        <v>0.83680555555555558</v>
      </c>
      <c r="BX167" s="127" t="str">
        <f t="shared" si="56"/>
        <v>Avalanche v Canucks</v>
      </c>
      <c r="BY167" s="125" t="str">
        <f t="shared" si="25"/>
        <v>NHL</v>
      </c>
      <c r="BZ167" s="125" t="str">
        <f t="shared" si="26"/>
        <v>16 v 5</v>
      </c>
      <c r="CA167" s="125" t="str">
        <f t="shared" si="51"/>
        <v>Primary</v>
      </c>
      <c r="CC167" s="78"/>
      <c r="CD167" s="79">
        <f t="shared" si="52"/>
        <v>0.75347222222222221</v>
      </c>
      <c r="CE167" s="79">
        <f t="shared" si="53"/>
        <v>0.87847222222222221</v>
      </c>
      <c r="CF167" s="80" t="str">
        <f t="shared" si="27"/>
        <v>Avalanche v Canucks</v>
      </c>
      <c r="CG167" s="78" t="str">
        <f t="shared" si="28"/>
        <v>NHL</v>
      </c>
      <c r="CH167" s="78" t="str">
        <f t="shared" si="29"/>
        <v>16 v 5</v>
      </c>
      <c r="CI167" s="78" t="str">
        <f t="shared" si="54"/>
        <v>Primary</v>
      </c>
    </row>
    <row r="168" spans="1:87" ht="15" customHeight="1">
      <c r="A168" t="s">
        <v>354</v>
      </c>
      <c r="B168" t="s">
        <v>108</v>
      </c>
      <c r="C168">
        <v>21</v>
      </c>
      <c r="E168">
        <v>18</v>
      </c>
      <c r="F168" t="str">
        <f>LOOKUP(R41,$A$151:$A$182,$B$151:$B$182)</f>
        <v>Blackhawks</v>
      </c>
      <c r="G168" t="str">
        <f>LOOKUP(S41,$A$151:$A$182,$B$151:$B$182)</f>
        <v>Kraken</v>
      </c>
      <c r="H168" t="s">
        <v>62</v>
      </c>
      <c r="J168" t="str">
        <f t="shared" si="30"/>
        <v>Blackhawks v Kraken</v>
      </c>
      <c r="L168" t="str">
        <f t="shared" si="31"/>
        <v>1 v 33</v>
      </c>
      <c r="M168">
        <f>IF(ISERROR(INDEX($C:$C,MATCH(R41,$A:$A,0)))*1=1,"",INDEX($C:$C,MATCH(R41,$A:$A,0)))</f>
        <v>1</v>
      </c>
      <c r="N168">
        <f>IF(ISERROR(INDEX($C:$C,MATCH(S41,$A:$A,0)))*1=1,"",INDEX($C:$C,MATCH(S41,$A:$A,0)))</f>
        <v>33</v>
      </c>
      <c r="O168" t="s">
        <v>62</v>
      </c>
      <c r="Q168" s="11"/>
      <c r="R168" s="15">
        <f>T40-TIME(2,55,0)</f>
        <v>0.79513888888888884</v>
      </c>
      <c r="S168" s="11" t="str">
        <f t="shared" si="32"/>
        <v>Blackhawks v Kraken</v>
      </c>
      <c r="T168" s="14" t="str">
        <f t="shared" si="0"/>
        <v>NHL</v>
      </c>
      <c r="U168" s="14" t="str">
        <f t="shared" si="33"/>
        <v>1 v 33</v>
      </c>
      <c r="V168" s="14" t="str">
        <f t="shared" si="1"/>
        <v>FULL</v>
      </c>
      <c r="X168" s="78"/>
      <c r="Y168" s="79">
        <f t="shared" si="34"/>
        <v>0.79513888888888884</v>
      </c>
      <c r="Z168" s="79">
        <f t="shared" si="35"/>
        <v>0.87847222222222221</v>
      </c>
      <c r="AA168" s="80" t="str">
        <f t="shared" si="36"/>
        <v>Blackhawks v Kraken</v>
      </c>
      <c r="AB168" s="78" t="str">
        <f t="shared" si="2"/>
        <v>NHL</v>
      </c>
      <c r="AC168" s="78" t="str">
        <f t="shared" si="3"/>
        <v>1 v 33</v>
      </c>
      <c r="AD168" s="78" t="str">
        <f t="shared" si="4"/>
        <v>Primary</v>
      </c>
      <c r="AF168" s="43"/>
      <c r="AG168" s="41">
        <f t="shared" si="5"/>
        <v>0.79513888888888884</v>
      </c>
      <c r="AH168" s="41">
        <f t="shared" si="37"/>
        <v>0.92013888888888884</v>
      </c>
      <c r="AI168" s="42" t="str">
        <f t="shared" si="6"/>
        <v>Blackhawks v Kraken</v>
      </c>
      <c r="AJ168" s="43" t="str">
        <f t="shared" si="7"/>
        <v>NHL</v>
      </c>
      <c r="AK168" s="43" t="str">
        <f t="shared" si="8"/>
        <v>1 v 33</v>
      </c>
      <c r="AL168" s="43" t="str">
        <f t="shared" si="9"/>
        <v>Primary</v>
      </c>
      <c r="AM168" s="43" t="str">
        <f t="shared" si="38"/>
        <v/>
      </c>
      <c r="AO168" s="104"/>
      <c r="AP168" s="105">
        <f t="shared" si="39"/>
        <v>0.79513888888888884</v>
      </c>
      <c r="AQ168" s="105">
        <f t="shared" si="40"/>
        <v>0.87847222222222221</v>
      </c>
      <c r="AR168" s="106" t="str">
        <f t="shared" si="41"/>
        <v>Blackhawks v Kraken</v>
      </c>
      <c r="AS168" s="104" t="str">
        <f t="shared" si="10"/>
        <v>NHL</v>
      </c>
      <c r="AT168" s="104" t="str">
        <f t="shared" si="11"/>
        <v>1 v 33</v>
      </c>
      <c r="AU168" s="104" t="str">
        <f t="shared" si="12"/>
        <v>Primary</v>
      </c>
      <c r="AW168" s="84"/>
      <c r="AX168" s="85">
        <f t="shared" si="42"/>
        <v>0.79513888888888884</v>
      </c>
      <c r="AY168" s="85">
        <f t="shared" si="43"/>
        <v>0.92013888888888884</v>
      </c>
      <c r="AZ168" s="86" t="str">
        <f t="shared" si="13"/>
        <v>Blackhawks v Kraken</v>
      </c>
      <c r="BA168" s="84" t="str">
        <f t="shared" si="14"/>
        <v>NHL</v>
      </c>
      <c r="BB168" s="84" t="str">
        <f t="shared" si="15"/>
        <v>1 v 33</v>
      </c>
      <c r="BC168" s="84" t="str">
        <f t="shared" si="44"/>
        <v>Primary</v>
      </c>
      <c r="BE168" s="43"/>
      <c r="BF168" s="41">
        <f t="shared" si="45"/>
        <v>0.79513888888888884</v>
      </c>
      <c r="BG168" s="41">
        <f t="shared" si="16"/>
        <v>0.87847222222222221</v>
      </c>
      <c r="BH168" s="42" t="str">
        <f t="shared" si="17"/>
        <v>Blackhawks v Kraken</v>
      </c>
      <c r="BI168" s="43" t="str">
        <f t="shared" si="18"/>
        <v>NHL</v>
      </c>
      <c r="BJ168" s="43" t="str">
        <f t="shared" si="19"/>
        <v>1 v 33</v>
      </c>
      <c r="BK168" s="43" t="str">
        <f t="shared" si="46"/>
        <v>Primary</v>
      </c>
      <c r="BM168" s="120"/>
      <c r="BN168" s="121">
        <f t="shared" si="47"/>
        <v>0.79513888888888884</v>
      </c>
      <c r="BO168" s="121">
        <f t="shared" si="48"/>
        <v>0.92013888888888884</v>
      </c>
      <c r="BP168" s="122" t="str">
        <f t="shared" si="20"/>
        <v>Blackhawks v Kraken</v>
      </c>
      <c r="BQ168" s="120" t="str">
        <f t="shared" si="21"/>
        <v>NHL</v>
      </c>
      <c r="BR168" s="120" t="str">
        <f t="shared" si="22"/>
        <v>1 v 33</v>
      </c>
      <c r="BS168" s="120" t="str">
        <f t="shared" si="49"/>
        <v>Primary</v>
      </c>
      <c r="BU168" s="104"/>
      <c r="BV168" s="105">
        <f t="shared" si="50"/>
        <v>0.79513888888888884</v>
      </c>
      <c r="BW168" s="105">
        <f t="shared" si="23"/>
        <v>0.87847222222222221</v>
      </c>
      <c r="BX168" s="106" t="str">
        <f t="shared" si="56"/>
        <v>Blackhawks v Kraken</v>
      </c>
      <c r="BY168" s="104" t="str">
        <f t="shared" si="25"/>
        <v>NHL</v>
      </c>
      <c r="BZ168" s="104" t="str">
        <f t="shared" si="26"/>
        <v>1 v 33</v>
      </c>
      <c r="CA168" s="104" t="str">
        <f t="shared" si="51"/>
        <v>Primary</v>
      </c>
      <c r="CC168" s="131"/>
      <c r="CD168" s="132">
        <f t="shared" si="52"/>
        <v>0.79513888888888884</v>
      </c>
      <c r="CE168" s="132">
        <f t="shared" si="53"/>
        <v>0.92013888888888884</v>
      </c>
      <c r="CF168" s="133" t="str">
        <f t="shared" si="27"/>
        <v>Blackhawks v Kraken</v>
      </c>
      <c r="CG168" s="131" t="str">
        <f t="shared" si="28"/>
        <v>NHL</v>
      </c>
      <c r="CH168" s="131" t="str">
        <f t="shared" si="29"/>
        <v>1 v 33</v>
      </c>
      <c r="CI168" s="131" t="str">
        <f t="shared" si="54"/>
        <v>Primary</v>
      </c>
    </row>
    <row r="169" spans="1:87" ht="15" customHeight="1">
      <c r="A169" t="s">
        <v>355</v>
      </c>
      <c r="B169" t="s">
        <v>378</v>
      </c>
      <c r="C169">
        <v>28</v>
      </c>
      <c r="E169">
        <v>19</v>
      </c>
      <c r="F169" t="str">
        <f>LOOKUP(R43,$A$151:$A$182,$B$151:$B$182)</f>
        <v>Capitals</v>
      </c>
      <c r="G169" t="str">
        <f>LOOKUP(S43,$A$151:$A$182,$B$151:$B$182)</f>
        <v>Kings</v>
      </c>
      <c r="H169" t="s">
        <v>62</v>
      </c>
      <c r="J169" t="str">
        <f t="shared" si="30"/>
        <v>Capitals v Kings</v>
      </c>
      <c r="L169" t="str">
        <f t="shared" si="31"/>
        <v>6 v 13</v>
      </c>
      <c r="M169">
        <f>IF(ISERROR(INDEX($C:$C,MATCH(R43,$A:$A,0)))*1=1,"",INDEX($C:$C,MATCH(R43,$A:$A,0)))</f>
        <v>6</v>
      </c>
      <c r="N169">
        <f>IF(ISERROR(INDEX($C:$C,MATCH(S43,$A:$A,0)))*1=1,"",INDEX($C:$C,MATCH(S43,$A:$A,0)))</f>
        <v>13</v>
      </c>
      <c r="O169" t="s">
        <v>62</v>
      </c>
      <c r="Q169" s="11"/>
      <c r="R169" s="15">
        <f>T42-TIME(2,55,0)</f>
        <v>0.81597222222222221</v>
      </c>
      <c r="S169" s="11" t="str">
        <f t="shared" si="32"/>
        <v>Capitals v Kings</v>
      </c>
      <c r="T169" s="14" t="str">
        <f t="shared" si="0"/>
        <v>NHL</v>
      </c>
      <c r="U169" s="14" t="str">
        <f t="shared" si="33"/>
        <v>6 v 13</v>
      </c>
      <c r="V169" s="14" t="str">
        <f t="shared" si="1"/>
        <v>FULL</v>
      </c>
      <c r="X169" s="78"/>
      <c r="Y169" s="79">
        <f t="shared" si="34"/>
        <v>0.81597222222222221</v>
      </c>
      <c r="Z169" s="79">
        <f t="shared" si="35"/>
        <v>0.89930555555555558</v>
      </c>
      <c r="AA169" s="80" t="str">
        <f t="shared" si="36"/>
        <v>Capitals v Kings</v>
      </c>
      <c r="AB169" s="78" t="str">
        <f t="shared" si="2"/>
        <v>NHL</v>
      </c>
      <c r="AC169" s="78" t="str">
        <f t="shared" si="3"/>
        <v>6 v 13</v>
      </c>
      <c r="AD169" s="78" t="str">
        <f t="shared" si="4"/>
        <v>Primary</v>
      </c>
      <c r="AF169" s="43"/>
      <c r="AG169" s="41">
        <f t="shared" si="5"/>
        <v>0.81597222222222221</v>
      </c>
      <c r="AH169" s="41">
        <f t="shared" si="37"/>
        <v>0.94097222222222221</v>
      </c>
      <c r="AI169" s="42" t="str">
        <f t="shared" si="6"/>
        <v>Capitals v Kings</v>
      </c>
      <c r="AJ169" s="43" t="str">
        <f t="shared" si="7"/>
        <v>NHL</v>
      </c>
      <c r="AK169" s="43" t="str">
        <f t="shared" si="8"/>
        <v>6 v 13</v>
      </c>
      <c r="AL169" s="43" t="str">
        <f t="shared" si="9"/>
        <v>Primary</v>
      </c>
      <c r="AM169" s="43" t="str">
        <f t="shared" si="38"/>
        <v/>
      </c>
      <c r="AO169" s="104"/>
      <c r="AP169" s="105">
        <f t="shared" si="39"/>
        <v>0.81597222222222221</v>
      </c>
      <c r="AQ169" s="105">
        <f t="shared" si="40"/>
        <v>0.89930555555555558</v>
      </c>
      <c r="AR169" s="106" t="str">
        <f t="shared" si="41"/>
        <v>Capitals v Kings</v>
      </c>
      <c r="AS169" s="104" t="str">
        <f t="shared" si="10"/>
        <v>NHL</v>
      </c>
      <c r="AT169" s="104" t="str">
        <f t="shared" si="11"/>
        <v>6 v 13</v>
      </c>
      <c r="AU169" s="104" t="str">
        <f t="shared" si="12"/>
        <v>Primary</v>
      </c>
      <c r="AW169" s="84"/>
      <c r="AX169" s="85">
        <f t="shared" si="42"/>
        <v>0.81597222222222221</v>
      </c>
      <c r="AY169" s="85">
        <f t="shared" si="43"/>
        <v>0.94097222222222221</v>
      </c>
      <c r="AZ169" s="86" t="str">
        <f t="shared" si="13"/>
        <v>Capitals v Kings</v>
      </c>
      <c r="BA169" s="84" t="str">
        <f t="shared" si="14"/>
        <v>NHL</v>
      </c>
      <c r="BB169" s="84" t="str">
        <f t="shared" si="15"/>
        <v>6 v 13</v>
      </c>
      <c r="BC169" s="84" t="str">
        <f t="shared" si="44"/>
        <v>Primary</v>
      </c>
      <c r="BE169" s="110"/>
      <c r="BF169" s="111">
        <f t="shared" si="45"/>
        <v>0.81597222222222221</v>
      </c>
      <c r="BG169" s="111">
        <f t="shared" si="16"/>
        <v>0.89930555555555558</v>
      </c>
      <c r="BH169" s="112" t="str">
        <f t="shared" si="17"/>
        <v>Capitals v Kings</v>
      </c>
      <c r="BI169" s="110" t="str">
        <f t="shared" si="18"/>
        <v>NHL</v>
      </c>
      <c r="BJ169" s="110" t="str">
        <f t="shared" si="19"/>
        <v>6 v 13</v>
      </c>
      <c r="BK169" s="110" t="str">
        <f t="shared" si="46"/>
        <v>Primary</v>
      </c>
      <c r="BM169" s="115"/>
      <c r="BN169" s="116">
        <f t="shared" si="47"/>
        <v>0.81597222222222221</v>
      </c>
      <c r="BO169" s="116">
        <f t="shared" si="48"/>
        <v>0.94097222222222221</v>
      </c>
      <c r="BP169" s="117" t="str">
        <f t="shared" si="20"/>
        <v>Capitals v Kings</v>
      </c>
      <c r="BQ169" s="115" t="str">
        <f t="shared" si="21"/>
        <v>NHL</v>
      </c>
      <c r="BR169" s="115" t="str">
        <f t="shared" si="22"/>
        <v>6 v 13</v>
      </c>
      <c r="BS169" s="115" t="str">
        <f t="shared" si="49"/>
        <v>Primary</v>
      </c>
      <c r="BU169" s="125"/>
      <c r="BV169" s="126">
        <f t="shared" si="50"/>
        <v>0.81597222222222221</v>
      </c>
      <c r="BW169" s="126">
        <f t="shared" si="23"/>
        <v>0.89930555555555558</v>
      </c>
      <c r="BX169" s="127" t="str">
        <f t="shared" si="56"/>
        <v>Capitals v Kings</v>
      </c>
      <c r="BY169" s="125" t="str">
        <f t="shared" si="25"/>
        <v>NHL</v>
      </c>
      <c r="BZ169" s="125" t="str">
        <f t="shared" si="26"/>
        <v>6 v 13</v>
      </c>
      <c r="CA169" s="125" t="str">
        <f t="shared" si="51"/>
        <v>Primary</v>
      </c>
      <c r="CC169" s="78"/>
      <c r="CD169" s="79">
        <f t="shared" si="52"/>
        <v>0.81597222222222221</v>
      </c>
      <c r="CE169" s="79">
        <f t="shared" si="53"/>
        <v>0.94097222222222221</v>
      </c>
      <c r="CF169" s="80" t="str">
        <f t="shared" si="27"/>
        <v>Capitals v Kings</v>
      </c>
      <c r="CG169" s="78" t="str">
        <f t="shared" si="28"/>
        <v>NHL</v>
      </c>
      <c r="CH169" s="78" t="str">
        <f t="shared" si="29"/>
        <v>6 v 13</v>
      </c>
      <c r="CI169" s="78" t="str">
        <f t="shared" si="54"/>
        <v>Primary</v>
      </c>
    </row>
    <row r="170" spans="1:87" ht="15" customHeight="1">
      <c r="A170" t="s">
        <v>356</v>
      </c>
      <c r="B170" t="s">
        <v>379</v>
      </c>
      <c r="C170">
        <v>7</v>
      </c>
      <c r="E170">
        <v>20</v>
      </c>
      <c r="F170" t="e">
        <f>LOOKUP(R45,$A$151:$A$182,$B$151:$B$182)</f>
        <v>#N/A</v>
      </c>
      <c r="G170" t="e">
        <f>LOOKUP(S45,$A$151:$A$182,$B$151:$B$182)</f>
        <v>#N/A</v>
      </c>
      <c r="H170" t="s">
        <v>62</v>
      </c>
      <c r="J170" t="e">
        <f t="shared" si="30"/>
        <v>#N/A</v>
      </c>
      <c r="L170" t="str">
        <f t="shared" si="31"/>
        <v xml:space="preserve"> v </v>
      </c>
      <c r="M170" t="str">
        <f>IF(ISERROR(INDEX($C:$C,MATCH(R45,$A:$A,0)))*1=1,"",INDEX($C:$C,MATCH(R45,$A:$A,0)))</f>
        <v/>
      </c>
      <c r="N170" t="str">
        <f>IF(ISERROR(INDEX($C:$C,MATCH(S45,$A:$A,0)))*1=1,"",INDEX($C:$C,MATCH(S45,$A:$A,0)))</f>
        <v/>
      </c>
      <c r="O170" t="s">
        <v>62</v>
      </c>
      <c r="Q170" s="11"/>
      <c r="R170" s="15">
        <f>T44-TIME(2,55,0)</f>
        <v>-0.12152777777777778</v>
      </c>
      <c r="S170" s="11" t="e">
        <f t="shared" si="32"/>
        <v>#N/A</v>
      </c>
      <c r="T170" s="14" t="str">
        <f t="shared" si="0"/>
        <v>NHL</v>
      </c>
      <c r="U170" s="14" t="str">
        <f t="shared" si="33"/>
        <v xml:space="preserve"> v </v>
      </c>
      <c r="V170" s="14" t="str">
        <f t="shared" si="1"/>
        <v>FULL</v>
      </c>
      <c r="X170" s="78"/>
      <c r="Y170" s="79">
        <f t="shared" si="34"/>
        <v>-0.12152777777777778</v>
      </c>
      <c r="Z170" s="79">
        <f>Y170+TIME(2,0,0)</f>
        <v>-3.8194444444444448E-2</v>
      </c>
      <c r="AA170" s="80" t="e">
        <f t="shared" si="36"/>
        <v>#N/A</v>
      </c>
      <c r="AB170" s="78" t="str">
        <f t="shared" si="2"/>
        <v>NHL</v>
      </c>
      <c r="AC170" s="78" t="str">
        <f t="shared" si="3"/>
        <v xml:space="preserve"> v </v>
      </c>
      <c r="AD170" s="78" t="str">
        <f t="shared" si="4"/>
        <v>Primary</v>
      </c>
      <c r="AF170" s="43"/>
      <c r="AG170" s="41">
        <f t="shared" si="5"/>
        <v>-0.12152777777777778</v>
      </c>
      <c r="AH170" s="41">
        <f t="shared" si="37"/>
        <v>3.4722222222222238E-3</v>
      </c>
      <c r="AI170" s="42" t="e">
        <f t="shared" si="6"/>
        <v>#N/A</v>
      </c>
      <c r="AJ170" s="43" t="str">
        <f t="shared" si="7"/>
        <v>NHL</v>
      </c>
      <c r="AK170" s="43" t="str">
        <f t="shared" si="8"/>
        <v xml:space="preserve"> v </v>
      </c>
      <c r="AL170" s="43" t="str">
        <f t="shared" si="9"/>
        <v>Primary</v>
      </c>
      <c r="AM170" s="43" t="e">
        <f t="shared" si="38"/>
        <v>#N/A</v>
      </c>
      <c r="AO170" s="104"/>
      <c r="AP170" s="105">
        <f t="shared" si="39"/>
        <v>-0.12152777777777778</v>
      </c>
      <c r="AQ170" s="105">
        <f>AP170+TIME(2,0,0)</f>
        <v>-3.8194444444444448E-2</v>
      </c>
      <c r="AR170" s="106" t="e">
        <f t="shared" si="41"/>
        <v>#N/A</v>
      </c>
      <c r="AS170" s="104" t="str">
        <f t="shared" si="10"/>
        <v>NHL</v>
      </c>
      <c r="AT170" s="104" t="str">
        <f t="shared" si="11"/>
        <v xml:space="preserve"> v </v>
      </c>
      <c r="AU170" s="104" t="str">
        <f t="shared" si="12"/>
        <v>Primary</v>
      </c>
      <c r="AW170" s="84"/>
      <c r="AX170" s="85">
        <f t="shared" si="42"/>
        <v>-0.12152777777777778</v>
      </c>
      <c r="AY170" s="85">
        <f t="shared" si="43"/>
        <v>3.4722222222222238E-3</v>
      </c>
      <c r="AZ170" s="86" t="e">
        <f t="shared" si="13"/>
        <v>#N/A</v>
      </c>
      <c r="BA170" s="84" t="str">
        <f t="shared" si="14"/>
        <v>NHL</v>
      </c>
      <c r="BB170" s="84" t="str">
        <f t="shared" si="15"/>
        <v xml:space="preserve"> v </v>
      </c>
      <c r="BC170" s="84" t="str">
        <f t="shared" si="44"/>
        <v>Primary</v>
      </c>
      <c r="BE170" s="43"/>
      <c r="BF170" s="41">
        <f t="shared" si="45"/>
        <v>-0.12152777777777778</v>
      </c>
      <c r="BG170" s="41">
        <f t="shared" si="16"/>
        <v>-3.8194444444444448E-2</v>
      </c>
      <c r="BH170" s="42" t="e">
        <f t="shared" si="17"/>
        <v>#N/A</v>
      </c>
      <c r="BI170" s="43" t="str">
        <f t="shared" si="18"/>
        <v>NHL</v>
      </c>
      <c r="BJ170" s="43" t="str">
        <f t="shared" si="19"/>
        <v xml:space="preserve"> v </v>
      </c>
      <c r="BK170" s="43" t="str">
        <f t="shared" si="46"/>
        <v>Primary</v>
      </c>
      <c r="BM170" s="120"/>
      <c r="BN170" s="121">
        <f t="shared" si="47"/>
        <v>-0.12152777777777778</v>
      </c>
      <c r="BO170" s="121">
        <f t="shared" si="48"/>
        <v>3.4722222222222238E-3</v>
      </c>
      <c r="BP170" s="122" t="e">
        <f t="shared" si="20"/>
        <v>#N/A</v>
      </c>
      <c r="BQ170" s="120" t="str">
        <f t="shared" si="21"/>
        <v>NHL</v>
      </c>
      <c r="BR170" s="120" t="str">
        <f t="shared" si="22"/>
        <v xml:space="preserve"> v </v>
      </c>
      <c r="BS170" s="120" t="str">
        <f t="shared" si="49"/>
        <v>Primary</v>
      </c>
      <c r="BU170" s="104"/>
      <c r="BV170" s="105">
        <f t="shared" si="50"/>
        <v>-0.12152777777777778</v>
      </c>
      <c r="BW170" s="105">
        <f t="shared" si="23"/>
        <v>-3.8194444444444448E-2</v>
      </c>
      <c r="BX170" s="106" t="e">
        <f t="shared" si="56"/>
        <v>#N/A</v>
      </c>
      <c r="BY170" s="104" t="str">
        <f t="shared" si="25"/>
        <v>NHL</v>
      </c>
      <c r="BZ170" s="104" t="str">
        <f t="shared" si="26"/>
        <v xml:space="preserve"> v </v>
      </c>
      <c r="CA170" s="104" t="str">
        <f t="shared" si="51"/>
        <v>Primary</v>
      </c>
      <c r="CC170" s="131"/>
      <c r="CD170" s="132">
        <f t="shared" si="52"/>
        <v>-0.12152777777777778</v>
      </c>
      <c r="CE170" s="132">
        <f t="shared" si="53"/>
        <v>3.4722222222222238E-3</v>
      </c>
      <c r="CF170" s="133" t="e">
        <f t="shared" si="27"/>
        <v>#N/A</v>
      </c>
      <c r="CG170" s="131" t="str">
        <f t="shared" si="28"/>
        <v>NHL</v>
      </c>
      <c r="CH170" s="131" t="str">
        <f t="shared" si="29"/>
        <v xml:space="preserve"> v </v>
      </c>
      <c r="CI170" s="131" t="str">
        <f t="shared" si="54"/>
        <v>Primary</v>
      </c>
    </row>
    <row r="171" spans="1:87" ht="15" customHeight="1">
      <c r="A171" t="s">
        <v>357</v>
      </c>
      <c r="B171" t="s">
        <v>380</v>
      </c>
      <c r="C171">
        <v>24</v>
      </c>
      <c r="E171">
        <v>21</v>
      </c>
      <c r="F171" t="str">
        <f>LOOKUP(R47,$A$151:$A$182,$B$151:$B$182)</f>
        <v>Flames</v>
      </c>
      <c r="G171" t="str">
        <f>LOOKUP(S47,$A$151:$A$182,$B$151:$B$182)</f>
        <v>Sabres</v>
      </c>
      <c r="H171" t="s">
        <v>62</v>
      </c>
      <c r="J171" t="str">
        <f t="shared" ref="J171:J203" si="57">CONCATENATE(F171," ", H171, " ",G171)</f>
        <v>Flames v Sabres</v>
      </c>
      <c r="L171" t="str">
        <f t="shared" si="31"/>
        <v>9 v 23</v>
      </c>
      <c r="M171">
        <f>IF(ISERROR(INDEX($C:$C,MATCH(R47,$A:$A,0)))*1=1,"",INDEX($C:$C,MATCH(R47,$A:$A,0)))</f>
        <v>9</v>
      </c>
      <c r="N171">
        <f>IF(ISERROR(INDEX($C:$C,MATCH(S47,$A:$A,0)))*1=1,"",INDEX($C:$C,MATCH(S47,$A:$A,0)))</f>
        <v>23</v>
      </c>
      <c r="O171" t="s">
        <v>62</v>
      </c>
      <c r="Q171" s="11"/>
      <c r="R171" s="15">
        <f>T46-TIME(2,55,0)</f>
        <v>0.67013888888888884</v>
      </c>
      <c r="S171" s="11" t="str">
        <f t="shared" ref="S171:S203" si="58">J171</f>
        <v>Flames v Sabres</v>
      </c>
      <c r="T171" s="14" t="str">
        <f t="shared" si="0"/>
        <v>NHL</v>
      </c>
      <c r="U171" s="14" t="str">
        <f t="shared" ref="U171:U203" si="59">L171</f>
        <v>9 v 23</v>
      </c>
      <c r="V171" s="14" t="str">
        <f t="shared" si="1"/>
        <v>FULL</v>
      </c>
      <c r="X171" s="78"/>
      <c r="Y171" s="79">
        <f t="shared" si="34"/>
        <v>0.67013888888888884</v>
      </c>
      <c r="Z171" s="79">
        <f t="shared" ref="Z171:Z202" si="60">Y171+TIME(2,0,0)</f>
        <v>0.75347222222222221</v>
      </c>
      <c r="AA171" s="80" t="str">
        <f t="shared" si="36"/>
        <v>Flames v Sabres</v>
      </c>
      <c r="AB171" s="78" t="str">
        <f t="shared" si="2"/>
        <v>NHL</v>
      </c>
      <c r="AC171" s="78" t="str">
        <f t="shared" si="3"/>
        <v>9 v 23</v>
      </c>
      <c r="AD171" s="78" t="str">
        <f t="shared" si="4"/>
        <v>Primary</v>
      </c>
      <c r="AF171" s="43"/>
      <c r="AG171" s="41">
        <f t="shared" si="5"/>
        <v>0.67013888888888884</v>
      </c>
      <c r="AH171" s="41">
        <f t="shared" ref="AH171:AH203" si="61">AG171+TIME(3,0,0)</f>
        <v>0.79513888888888884</v>
      </c>
      <c r="AI171" s="42" t="str">
        <f t="shared" si="6"/>
        <v>Flames v Sabres</v>
      </c>
      <c r="AJ171" s="43" t="str">
        <f t="shared" si="7"/>
        <v>NHL</v>
      </c>
      <c r="AK171" s="43" t="str">
        <f t="shared" si="8"/>
        <v>9 v 23</v>
      </c>
      <c r="AL171" s="43" t="str">
        <f t="shared" si="9"/>
        <v>Primary</v>
      </c>
      <c r="AM171" s="43" t="str">
        <f t="shared" si="38"/>
        <v/>
      </c>
      <c r="AO171" s="104"/>
      <c r="AP171" s="105">
        <f t="shared" si="39"/>
        <v>0.67013888888888884</v>
      </c>
      <c r="AQ171" s="105">
        <f t="shared" ref="AQ171:AQ202" si="62">AP171+TIME(2,0,0)</f>
        <v>0.75347222222222221</v>
      </c>
      <c r="AR171" s="106" t="str">
        <f t="shared" ref="AR171:AR203" si="63">AI171</f>
        <v>Flames v Sabres</v>
      </c>
      <c r="AS171" s="104" t="str">
        <f t="shared" ref="AS171:AS203" si="64">AJ171</f>
        <v>NHL</v>
      </c>
      <c r="AT171" s="104" t="str">
        <f t="shared" ref="AT171:AT203" si="65">AK171</f>
        <v>9 v 23</v>
      </c>
      <c r="AU171" s="104" t="str">
        <f t="shared" si="12"/>
        <v>Primary</v>
      </c>
      <c r="AW171" s="84"/>
      <c r="AX171" s="85">
        <f t="shared" si="42"/>
        <v>0.67013888888888884</v>
      </c>
      <c r="AY171" s="85">
        <f t="shared" si="43"/>
        <v>0.79513888888888884</v>
      </c>
      <c r="AZ171" s="86" t="str">
        <f t="shared" si="13"/>
        <v>Flames v Sabres</v>
      </c>
      <c r="BA171" s="84" t="str">
        <f t="shared" si="14"/>
        <v>NHL</v>
      </c>
      <c r="BB171" s="84" t="str">
        <f t="shared" si="15"/>
        <v>9 v 23</v>
      </c>
      <c r="BC171" s="84" t="str">
        <f t="shared" si="44"/>
        <v>Primary</v>
      </c>
      <c r="BE171" s="110"/>
      <c r="BF171" s="111">
        <f t="shared" si="45"/>
        <v>0.67013888888888884</v>
      </c>
      <c r="BG171" s="111">
        <f t="shared" si="16"/>
        <v>0.75347222222222221</v>
      </c>
      <c r="BH171" s="112" t="str">
        <f t="shared" si="17"/>
        <v>Flames v Sabres</v>
      </c>
      <c r="BI171" s="110" t="str">
        <f t="shared" si="18"/>
        <v>NHL</v>
      </c>
      <c r="BJ171" s="110" t="str">
        <f t="shared" si="19"/>
        <v>9 v 23</v>
      </c>
      <c r="BK171" s="110" t="str">
        <f t="shared" si="46"/>
        <v>Primary</v>
      </c>
      <c r="BM171" s="115"/>
      <c r="BN171" s="116">
        <f>$R171</f>
        <v>0.67013888888888884</v>
      </c>
      <c r="BO171" s="116">
        <f t="shared" si="48"/>
        <v>0.79513888888888884</v>
      </c>
      <c r="BP171" s="117" t="str">
        <f t="shared" si="20"/>
        <v>Flames v Sabres</v>
      </c>
      <c r="BQ171" s="115" t="str">
        <f t="shared" si="21"/>
        <v>NHL</v>
      </c>
      <c r="BR171" s="115" t="str">
        <f t="shared" si="22"/>
        <v>9 v 23</v>
      </c>
      <c r="BS171" s="115" t="str">
        <f t="shared" si="49"/>
        <v>Primary</v>
      </c>
      <c r="BU171" s="125"/>
      <c r="BV171" s="126">
        <f t="shared" si="50"/>
        <v>0.67013888888888884</v>
      </c>
      <c r="BW171" s="126">
        <f t="shared" si="23"/>
        <v>0.75347222222222221</v>
      </c>
      <c r="BX171" s="127" t="str">
        <f t="shared" si="56"/>
        <v>Flames v Sabres</v>
      </c>
      <c r="BY171" s="125" t="str">
        <f t="shared" si="25"/>
        <v>NHL</v>
      </c>
      <c r="BZ171" s="125" t="str">
        <f t="shared" si="26"/>
        <v>9 v 23</v>
      </c>
      <c r="CA171" s="125" t="str">
        <f t="shared" si="51"/>
        <v>Primary</v>
      </c>
      <c r="CC171" s="78"/>
      <c r="CD171" s="79">
        <f t="shared" si="52"/>
        <v>0.67013888888888884</v>
      </c>
      <c r="CE171" s="79">
        <f t="shared" si="53"/>
        <v>0.79513888888888884</v>
      </c>
      <c r="CF171" s="80" t="str">
        <f t="shared" si="27"/>
        <v>Flames v Sabres</v>
      </c>
      <c r="CG171" s="78" t="str">
        <f t="shared" si="28"/>
        <v>NHL</v>
      </c>
      <c r="CH171" s="78" t="str">
        <f t="shared" si="29"/>
        <v>9 v 23</v>
      </c>
      <c r="CI171" s="78" t="str">
        <f t="shared" si="54"/>
        <v>Primary</v>
      </c>
    </row>
    <row r="172" spans="1:87" ht="15" customHeight="1">
      <c r="A172" t="s">
        <v>151</v>
      </c>
      <c r="B172" t="s">
        <v>381</v>
      </c>
      <c r="C172">
        <v>10</v>
      </c>
      <c r="E172">
        <v>22</v>
      </c>
      <c r="F172" t="str">
        <f>LOOKUP(R49,$A$151:$A$182,$B$151:$B$182)</f>
        <v>Rangers</v>
      </c>
      <c r="G172" t="str">
        <f>LOOKUP(S49,$A$151:$A$182,$B$151:$B$182)</f>
        <v>Maple Leafs</v>
      </c>
      <c r="H172" t="s">
        <v>62</v>
      </c>
      <c r="J172" t="str">
        <f t="shared" si="57"/>
        <v>Rangers v Maple Leafs</v>
      </c>
      <c r="L172" t="str">
        <f t="shared" si="31"/>
        <v>21 v 15</v>
      </c>
      <c r="M172">
        <f>IF(ISERROR(INDEX($C:$C,MATCH(R49,$A:$A,0)))*1=1,"",INDEX($C:$C,MATCH(R49,$A:$A,0)))</f>
        <v>21</v>
      </c>
      <c r="N172">
        <f>IF(ISERROR(INDEX($C:$C,MATCH(S49,$A:$A,0)))*1=1,"",INDEX($C:$C,MATCH(S49,$A:$A,0)))</f>
        <v>15</v>
      </c>
      <c r="O172" t="s">
        <v>62</v>
      </c>
      <c r="Q172" s="11"/>
      <c r="R172" s="15">
        <f>T48-TIME(2,55,0)</f>
        <v>0.67013888888888884</v>
      </c>
      <c r="S172" s="11" t="str">
        <f t="shared" si="58"/>
        <v>Rangers v Maple Leafs</v>
      </c>
      <c r="T172" s="14" t="str">
        <f t="shared" si="0"/>
        <v>NHL</v>
      </c>
      <c r="U172" s="14" t="str">
        <f t="shared" si="59"/>
        <v>21 v 15</v>
      </c>
      <c r="V172" s="14" t="str">
        <f t="shared" si="1"/>
        <v>FULL</v>
      </c>
      <c r="X172" s="78"/>
      <c r="Y172" s="79">
        <f t="shared" si="34"/>
        <v>0.67013888888888884</v>
      </c>
      <c r="Z172" s="79">
        <f t="shared" si="60"/>
        <v>0.75347222222222221</v>
      </c>
      <c r="AA172" s="80" t="str">
        <f t="shared" si="36"/>
        <v>Rangers v Maple Leafs</v>
      </c>
      <c r="AB172" s="78" t="str">
        <f t="shared" si="2"/>
        <v>NHL</v>
      </c>
      <c r="AC172" s="78" t="str">
        <f t="shared" si="3"/>
        <v>21 v 15</v>
      </c>
      <c r="AD172" s="78" t="str">
        <f t="shared" si="4"/>
        <v>Primary</v>
      </c>
      <c r="AF172" s="43"/>
      <c r="AG172" s="41">
        <f t="shared" si="5"/>
        <v>0.67013888888888884</v>
      </c>
      <c r="AH172" s="41">
        <f t="shared" si="61"/>
        <v>0.79513888888888884</v>
      </c>
      <c r="AI172" s="42" t="str">
        <f t="shared" si="6"/>
        <v>Rangers v Maple Leafs</v>
      </c>
      <c r="AJ172" s="43" t="str">
        <f t="shared" si="7"/>
        <v>NHL</v>
      </c>
      <c r="AK172" s="43" t="str">
        <f t="shared" si="8"/>
        <v>21 v 15</v>
      </c>
      <c r="AL172" s="43" t="str">
        <f t="shared" si="9"/>
        <v>Primary</v>
      </c>
      <c r="AM172" s="43" t="str">
        <f t="shared" si="38"/>
        <v/>
      </c>
      <c r="AO172" s="104"/>
      <c r="AP172" s="105">
        <f t="shared" si="39"/>
        <v>0.67013888888888884</v>
      </c>
      <c r="AQ172" s="105">
        <f t="shared" si="62"/>
        <v>0.75347222222222221</v>
      </c>
      <c r="AR172" s="106" t="str">
        <f t="shared" si="63"/>
        <v>Rangers v Maple Leafs</v>
      </c>
      <c r="AS172" s="104" t="str">
        <f t="shared" si="64"/>
        <v>NHL</v>
      </c>
      <c r="AT172" s="104" t="str">
        <f t="shared" si="65"/>
        <v>21 v 15</v>
      </c>
      <c r="AU172" s="104" t="str">
        <f t="shared" si="12"/>
        <v>Primary</v>
      </c>
      <c r="AW172" s="84"/>
      <c r="AX172" s="85">
        <f t="shared" si="42"/>
        <v>0.67013888888888884</v>
      </c>
      <c r="AY172" s="85">
        <f t="shared" si="43"/>
        <v>0.79513888888888884</v>
      </c>
      <c r="AZ172" s="86" t="str">
        <f t="shared" si="13"/>
        <v>Rangers v Maple Leafs</v>
      </c>
      <c r="BA172" s="84" t="str">
        <f t="shared" si="14"/>
        <v>NHL</v>
      </c>
      <c r="BB172" s="84" t="str">
        <f t="shared" si="15"/>
        <v>21 v 15</v>
      </c>
      <c r="BC172" s="84" t="str">
        <f t="shared" si="44"/>
        <v>Primary</v>
      </c>
      <c r="BE172" s="43"/>
      <c r="BF172" s="41">
        <f t="shared" si="45"/>
        <v>0.67013888888888884</v>
      </c>
      <c r="BG172" s="41">
        <f t="shared" si="16"/>
        <v>0.75347222222222221</v>
      </c>
      <c r="BH172" s="42" t="str">
        <f t="shared" si="17"/>
        <v>Rangers v Maple Leafs</v>
      </c>
      <c r="BI172" s="43" t="str">
        <f t="shared" si="18"/>
        <v>NHL</v>
      </c>
      <c r="BJ172" s="43" t="str">
        <f t="shared" si="19"/>
        <v>21 v 15</v>
      </c>
      <c r="BK172" s="43" t="str">
        <f t="shared" si="46"/>
        <v>Primary</v>
      </c>
      <c r="BM172" s="120"/>
      <c r="BN172" s="121">
        <f t="shared" si="47"/>
        <v>0.67013888888888884</v>
      </c>
      <c r="BO172" s="121">
        <f t="shared" si="48"/>
        <v>0.79513888888888884</v>
      </c>
      <c r="BP172" s="122" t="str">
        <f t="shared" si="20"/>
        <v>Rangers v Maple Leafs</v>
      </c>
      <c r="BQ172" s="120" t="str">
        <f t="shared" si="21"/>
        <v>NHL</v>
      </c>
      <c r="BR172" s="120" t="str">
        <f t="shared" si="22"/>
        <v>21 v 15</v>
      </c>
      <c r="BS172" s="120" t="str">
        <f t="shared" si="49"/>
        <v>Primary</v>
      </c>
      <c r="BU172" s="104"/>
      <c r="BV172" s="105">
        <f t="shared" si="50"/>
        <v>0.67013888888888884</v>
      </c>
      <c r="BW172" s="105">
        <f t="shared" si="23"/>
        <v>0.75347222222222221</v>
      </c>
      <c r="BX172" s="106" t="str">
        <f t="shared" si="56"/>
        <v>Rangers v Maple Leafs</v>
      </c>
      <c r="BY172" s="104" t="str">
        <f t="shared" si="25"/>
        <v>NHL</v>
      </c>
      <c r="BZ172" s="104" t="str">
        <f t="shared" si="26"/>
        <v>21 v 15</v>
      </c>
      <c r="CA172" s="104" t="str">
        <f t="shared" si="51"/>
        <v>Primary</v>
      </c>
      <c r="CC172" s="131"/>
      <c r="CD172" s="132">
        <f t="shared" si="52"/>
        <v>0.67013888888888884</v>
      </c>
      <c r="CE172" s="132">
        <f t="shared" si="53"/>
        <v>0.79513888888888884</v>
      </c>
      <c r="CF172" s="133" t="str">
        <f t="shared" si="27"/>
        <v>Rangers v Maple Leafs</v>
      </c>
      <c r="CG172" s="131" t="str">
        <f t="shared" si="28"/>
        <v>NHL</v>
      </c>
      <c r="CH172" s="131" t="str">
        <f t="shared" si="29"/>
        <v>21 v 15</v>
      </c>
      <c r="CI172" s="131" t="str">
        <f t="shared" si="54"/>
        <v>Primary</v>
      </c>
    </row>
    <row r="173" spans="1:87" ht="15" customHeight="1">
      <c r="A173" t="s">
        <v>149</v>
      </c>
      <c r="B173" t="s">
        <v>382</v>
      </c>
      <c r="C173">
        <v>20</v>
      </c>
      <c r="E173">
        <v>23</v>
      </c>
      <c r="F173" t="str">
        <f>LOOKUP(R51,$A$151:$A$182,$B$151:$B$182)</f>
        <v>Penguins</v>
      </c>
      <c r="G173" t="str">
        <f>LOOKUP(S51,$A$151:$A$182,$B$151:$B$182)</f>
        <v>Canadiens</v>
      </c>
      <c r="H173" t="s">
        <v>62</v>
      </c>
      <c r="J173" t="str">
        <f t="shared" si="57"/>
        <v>Penguins v Canadiens</v>
      </c>
      <c r="L173" t="str">
        <f t="shared" si="31"/>
        <v>20 v 4</v>
      </c>
      <c r="M173">
        <f>IF(ISERROR(INDEX($C:$C,MATCH(R51,$A:$A,0)))*1=1,"",INDEX($C:$C,MATCH(R51,$A:$A,0)))</f>
        <v>20</v>
      </c>
      <c r="N173">
        <f>IF(ISERROR(INDEX($C:$C,MATCH(S51,$A:$A,0)))*1=1,"",INDEX($C:$C,MATCH(S51,$A:$A,0)))</f>
        <v>4</v>
      </c>
      <c r="O173" t="s">
        <v>62</v>
      </c>
      <c r="Q173" s="11"/>
      <c r="R173" s="15">
        <f>T50-TIME(2,55,0)</f>
        <v>0.67013888888888884</v>
      </c>
      <c r="S173" s="11" t="str">
        <f t="shared" si="58"/>
        <v>Penguins v Canadiens</v>
      </c>
      <c r="T173" s="14" t="str">
        <f t="shared" si="0"/>
        <v>NHL</v>
      </c>
      <c r="U173" s="14" t="str">
        <f t="shared" si="59"/>
        <v>20 v 4</v>
      </c>
      <c r="V173" s="14" t="str">
        <f t="shared" si="1"/>
        <v>FULL</v>
      </c>
      <c r="X173" s="78"/>
      <c r="Y173" s="79">
        <f t="shared" si="34"/>
        <v>0.67013888888888884</v>
      </c>
      <c r="Z173" s="79">
        <f t="shared" si="60"/>
        <v>0.75347222222222221</v>
      </c>
      <c r="AA173" s="80" t="str">
        <f t="shared" si="36"/>
        <v>Penguins v Canadiens</v>
      </c>
      <c r="AB173" s="78" t="str">
        <f t="shared" si="2"/>
        <v>NHL</v>
      </c>
      <c r="AC173" s="78" t="str">
        <f t="shared" si="3"/>
        <v>20 v 4</v>
      </c>
      <c r="AD173" s="78" t="str">
        <f t="shared" si="4"/>
        <v>Primary</v>
      </c>
      <c r="AF173" s="43"/>
      <c r="AG173" s="41">
        <f t="shared" si="5"/>
        <v>0.67013888888888884</v>
      </c>
      <c r="AH173" s="41">
        <f t="shared" si="61"/>
        <v>0.79513888888888884</v>
      </c>
      <c r="AI173" s="42" t="str">
        <f t="shared" si="6"/>
        <v>Penguins v Canadiens</v>
      </c>
      <c r="AJ173" s="43" t="str">
        <f t="shared" si="7"/>
        <v>NHL</v>
      </c>
      <c r="AK173" s="43" t="str">
        <f t="shared" si="8"/>
        <v>20 v 4</v>
      </c>
      <c r="AL173" s="43" t="str">
        <f t="shared" si="9"/>
        <v>Primary</v>
      </c>
      <c r="AM173" s="43" t="str">
        <f t="shared" si="38"/>
        <v/>
      </c>
      <c r="AO173" s="104"/>
      <c r="AP173" s="105">
        <f t="shared" si="39"/>
        <v>0.67013888888888884</v>
      </c>
      <c r="AQ173" s="105">
        <f t="shared" si="62"/>
        <v>0.75347222222222221</v>
      </c>
      <c r="AR173" s="106" t="str">
        <f t="shared" si="63"/>
        <v>Penguins v Canadiens</v>
      </c>
      <c r="AS173" s="104" t="str">
        <f t="shared" si="64"/>
        <v>NHL</v>
      </c>
      <c r="AT173" s="104" t="str">
        <f t="shared" si="65"/>
        <v>20 v 4</v>
      </c>
      <c r="AU173" s="104" t="str">
        <f t="shared" si="12"/>
        <v>Primary</v>
      </c>
      <c r="AW173" s="84"/>
      <c r="AX173" s="85">
        <f t="shared" si="42"/>
        <v>0.67013888888888884</v>
      </c>
      <c r="AY173" s="85">
        <f t="shared" si="43"/>
        <v>0.79513888888888884</v>
      </c>
      <c r="AZ173" s="86" t="str">
        <f t="shared" si="13"/>
        <v>Penguins v Canadiens</v>
      </c>
      <c r="BA173" s="84" t="str">
        <f t="shared" si="14"/>
        <v>NHL</v>
      </c>
      <c r="BB173" s="84" t="str">
        <f t="shared" si="15"/>
        <v>20 v 4</v>
      </c>
      <c r="BC173" s="84" t="str">
        <f t="shared" si="44"/>
        <v>Primary</v>
      </c>
      <c r="BE173" s="110"/>
      <c r="BF173" s="111">
        <f t="shared" si="45"/>
        <v>0.67013888888888884</v>
      </c>
      <c r="BG173" s="111">
        <f t="shared" si="16"/>
        <v>0.75347222222222221</v>
      </c>
      <c r="BH173" s="112" t="str">
        <f t="shared" si="17"/>
        <v>Penguins v Canadiens</v>
      </c>
      <c r="BI173" s="110" t="str">
        <f t="shared" si="18"/>
        <v>NHL</v>
      </c>
      <c r="BJ173" s="110" t="str">
        <f t="shared" si="19"/>
        <v>20 v 4</v>
      </c>
      <c r="BK173" s="110" t="str">
        <f t="shared" si="46"/>
        <v>Primary</v>
      </c>
      <c r="BM173" s="115"/>
      <c r="BN173" s="116">
        <f t="shared" si="47"/>
        <v>0.67013888888888884</v>
      </c>
      <c r="BO173" s="116">
        <f t="shared" si="48"/>
        <v>0.79513888888888884</v>
      </c>
      <c r="BP173" s="117" t="str">
        <f t="shared" si="20"/>
        <v>Penguins v Canadiens</v>
      </c>
      <c r="BQ173" s="115" t="str">
        <f t="shared" si="21"/>
        <v>NHL</v>
      </c>
      <c r="BR173" s="115" t="str">
        <f t="shared" si="22"/>
        <v>20 v 4</v>
      </c>
      <c r="BS173" s="115" t="str">
        <f t="shared" si="49"/>
        <v>Primary</v>
      </c>
      <c r="BU173" s="125"/>
      <c r="BV173" s="126">
        <f t="shared" si="50"/>
        <v>0.67013888888888884</v>
      </c>
      <c r="BW173" s="126">
        <f t="shared" si="23"/>
        <v>0.75347222222222221</v>
      </c>
      <c r="BX173" s="127" t="str">
        <f t="shared" si="56"/>
        <v>Penguins v Canadiens</v>
      </c>
      <c r="BY173" s="125" t="str">
        <f t="shared" si="25"/>
        <v>NHL</v>
      </c>
      <c r="BZ173" s="125" t="str">
        <f t="shared" si="26"/>
        <v>20 v 4</v>
      </c>
      <c r="CA173" s="125" t="str">
        <f t="shared" si="51"/>
        <v>Primary</v>
      </c>
      <c r="CC173" s="78"/>
      <c r="CD173" s="79">
        <f t="shared" si="52"/>
        <v>0.67013888888888884</v>
      </c>
      <c r="CE173" s="79">
        <f t="shared" si="53"/>
        <v>0.79513888888888884</v>
      </c>
      <c r="CF173" s="80" t="str">
        <f t="shared" si="27"/>
        <v>Penguins v Canadiens</v>
      </c>
      <c r="CG173" s="78" t="str">
        <f t="shared" si="28"/>
        <v>NHL</v>
      </c>
      <c r="CH173" s="78" t="str">
        <f t="shared" si="29"/>
        <v>20 v 4</v>
      </c>
      <c r="CI173" s="78" t="str">
        <f t="shared" si="54"/>
        <v>Primary</v>
      </c>
    </row>
    <row r="174" spans="1:87" ht="15" customHeight="1">
      <c r="A174" t="s">
        <v>358</v>
      </c>
      <c r="B174" t="s">
        <v>383</v>
      </c>
      <c r="C174">
        <v>25</v>
      </c>
      <c r="E174">
        <v>24</v>
      </c>
      <c r="F174" t="str">
        <f>LOOKUP(R53,$A$151:$A$182,$B$151:$B$182)</f>
        <v>Predators</v>
      </c>
      <c r="G174" t="str">
        <f>LOOKUP(S53,$A$151:$A$182,$B$151:$B$182)</f>
        <v>Senators</v>
      </c>
      <c r="H174" t="s">
        <v>62</v>
      </c>
      <c r="J174" t="str">
        <f t="shared" si="57"/>
        <v>Predators v Senators</v>
      </c>
      <c r="L174" t="str">
        <f t="shared" si="31"/>
        <v>28 v 24</v>
      </c>
      <c r="M174">
        <f>IF(ISERROR(INDEX($C:$C,MATCH(R53,$A:$A,0)))*1=1,"",INDEX($C:$C,MATCH(R53,$A:$A,0)))</f>
        <v>28</v>
      </c>
      <c r="N174">
        <f>IF(ISERROR(INDEX($C:$C,MATCH(S53,$A:$A,0)))*1=1,"",INDEX($C:$C,MATCH(S53,$A:$A,0)))</f>
        <v>24</v>
      </c>
      <c r="O174" t="s">
        <v>62</v>
      </c>
      <c r="Q174" s="11"/>
      <c r="R174" s="15">
        <f>T52-TIME(2,55,0)</f>
        <v>0.67013888888888884</v>
      </c>
      <c r="S174" s="11" t="str">
        <f t="shared" si="58"/>
        <v>Predators v Senators</v>
      </c>
      <c r="T174" s="14" t="str">
        <f t="shared" si="0"/>
        <v>NHL</v>
      </c>
      <c r="U174" s="14" t="str">
        <f t="shared" si="59"/>
        <v>28 v 24</v>
      </c>
      <c r="V174" s="14" t="str">
        <f t="shared" si="1"/>
        <v>FULL</v>
      </c>
      <c r="X174" s="78"/>
      <c r="Y174" s="79">
        <f t="shared" si="34"/>
        <v>0.67013888888888884</v>
      </c>
      <c r="Z174" s="79">
        <f t="shared" si="60"/>
        <v>0.75347222222222221</v>
      </c>
      <c r="AA174" s="80" t="str">
        <f t="shared" si="36"/>
        <v>Predators v Senators</v>
      </c>
      <c r="AB174" s="78" t="str">
        <f t="shared" si="2"/>
        <v>NHL</v>
      </c>
      <c r="AC174" s="78" t="str">
        <f t="shared" si="3"/>
        <v>28 v 24</v>
      </c>
      <c r="AD174" s="78" t="str">
        <f t="shared" si="4"/>
        <v>Primary</v>
      </c>
      <c r="AF174" s="43"/>
      <c r="AG174" s="41">
        <f t="shared" si="5"/>
        <v>0.67013888888888884</v>
      </c>
      <c r="AH174" s="41">
        <f t="shared" si="61"/>
        <v>0.79513888888888884</v>
      </c>
      <c r="AI174" s="42" t="str">
        <f t="shared" si="6"/>
        <v>Predators v Senators</v>
      </c>
      <c r="AJ174" s="43" t="str">
        <f t="shared" si="7"/>
        <v>NHL</v>
      </c>
      <c r="AK174" s="43" t="str">
        <f t="shared" si="8"/>
        <v>28 v 24</v>
      </c>
      <c r="AL174" s="43" t="str">
        <f t="shared" si="9"/>
        <v>Primary</v>
      </c>
      <c r="AM174" s="43" t="str">
        <f t="shared" si="38"/>
        <v/>
      </c>
      <c r="AO174" s="104"/>
      <c r="AP174" s="105">
        <f t="shared" si="39"/>
        <v>0.67013888888888884</v>
      </c>
      <c r="AQ174" s="105">
        <f t="shared" si="62"/>
        <v>0.75347222222222221</v>
      </c>
      <c r="AR174" s="106" t="str">
        <f t="shared" si="63"/>
        <v>Predators v Senators</v>
      </c>
      <c r="AS174" s="104" t="str">
        <f t="shared" si="64"/>
        <v>NHL</v>
      </c>
      <c r="AT174" s="104" t="str">
        <f t="shared" si="65"/>
        <v>28 v 24</v>
      </c>
      <c r="AU174" s="104" t="str">
        <f t="shared" si="12"/>
        <v>Primary</v>
      </c>
      <c r="AW174" s="84"/>
      <c r="AX174" s="85">
        <f t="shared" si="42"/>
        <v>0.67013888888888884</v>
      </c>
      <c r="AY174" s="85">
        <f t="shared" ref="AY174:AY215" si="66">AX174+TIME(3,0,0)</f>
        <v>0.79513888888888884</v>
      </c>
      <c r="AZ174" s="86" t="str">
        <f t="shared" si="13"/>
        <v>Predators v Senators</v>
      </c>
      <c r="BA174" s="84" t="str">
        <f t="shared" si="14"/>
        <v>NHL</v>
      </c>
      <c r="BB174" s="84" t="str">
        <f t="shared" si="15"/>
        <v>28 v 24</v>
      </c>
      <c r="BC174" s="84" t="str">
        <f t="shared" si="44"/>
        <v>Primary</v>
      </c>
      <c r="BE174" s="43"/>
      <c r="BF174" s="41">
        <f t="shared" si="45"/>
        <v>0.67013888888888884</v>
      </c>
      <c r="BG174" s="41">
        <f t="shared" si="16"/>
        <v>0.75347222222222221</v>
      </c>
      <c r="BH174" s="42" t="str">
        <f t="shared" si="17"/>
        <v>Predators v Senators</v>
      </c>
      <c r="BI174" s="43" t="str">
        <f t="shared" si="18"/>
        <v>NHL</v>
      </c>
      <c r="BJ174" s="43" t="str">
        <f t="shared" si="19"/>
        <v>28 v 24</v>
      </c>
      <c r="BK174" s="43" t="str">
        <f t="shared" si="46"/>
        <v>Primary</v>
      </c>
      <c r="BM174" s="120"/>
      <c r="BN174" s="121">
        <f t="shared" si="47"/>
        <v>0.67013888888888884</v>
      </c>
      <c r="BO174" s="121">
        <f t="shared" si="48"/>
        <v>0.79513888888888884</v>
      </c>
      <c r="BP174" s="122" t="str">
        <f t="shared" si="20"/>
        <v>Predators v Senators</v>
      </c>
      <c r="BQ174" s="120" t="str">
        <f t="shared" si="21"/>
        <v>NHL</v>
      </c>
      <c r="BR174" s="120" t="str">
        <f t="shared" si="22"/>
        <v>28 v 24</v>
      </c>
      <c r="BS174" s="120" t="str">
        <f t="shared" si="49"/>
        <v>Primary</v>
      </c>
      <c r="BU174" s="104"/>
      <c r="BV174" s="105">
        <f t="shared" si="50"/>
        <v>0.67013888888888884</v>
      </c>
      <c r="BW174" s="105">
        <f t="shared" si="23"/>
        <v>0.75347222222222221</v>
      </c>
      <c r="BX174" s="106" t="str">
        <f t="shared" si="56"/>
        <v>Predators v Senators</v>
      </c>
      <c r="BY174" s="104" t="str">
        <f t="shared" si="25"/>
        <v>NHL</v>
      </c>
      <c r="BZ174" s="104" t="str">
        <f t="shared" si="26"/>
        <v>28 v 24</v>
      </c>
      <c r="CA174" s="104" t="str">
        <f t="shared" si="51"/>
        <v>Primary</v>
      </c>
      <c r="CC174" s="131"/>
      <c r="CD174" s="132">
        <f t="shared" si="52"/>
        <v>0.67013888888888884</v>
      </c>
      <c r="CE174" s="132">
        <f t="shared" si="53"/>
        <v>0.79513888888888884</v>
      </c>
      <c r="CF174" s="133" t="str">
        <f t="shared" si="27"/>
        <v>Predators v Senators</v>
      </c>
      <c r="CG174" s="131" t="str">
        <f t="shared" si="28"/>
        <v>NHL</v>
      </c>
      <c r="CH174" s="131" t="str">
        <f t="shared" si="29"/>
        <v>28 v 24</v>
      </c>
      <c r="CI174" s="131" t="str">
        <f t="shared" si="54"/>
        <v>Primary</v>
      </c>
    </row>
    <row r="175" spans="1:87" ht="15" customHeight="1">
      <c r="A175" t="s">
        <v>164</v>
      </c>
      <c r="B175" t="s">
        <v>1489</v>
      </c>
      <c r="C175">
        <v>33</v>
      </c>
      <c r="E175">
        <v>25</v>
      </c>
      <c r="F175" t="str">
        <f>LOOKUP(R55,$A$151:$A$182,$B$151:$B$182)</f>
        <v>Devils</v>
      </c>
      <c r="G175" t="str">
        <f>LOOKUP(S55,$A$151:$A$182,$B$151:$B$182)</f>
        <v>Panthers</v>
      </c>
      <c r="H175" t="s">
        <v>62</v>
      </c>
      <c r="J175" t="str">
        <f t="shared" si="57"/>
        <v>Devils v Panthers</v>
      </c>
      <c r="L175" t="str">
        <f t="shared" si="31"/>
        <v>7 v 19</v>
      </c>
      <c r="M175">
        <f>IF(ISERROR(INDEX($C:$C,MATCH(R55,$A:$A,0)))*1=1,"",INDEX($C:$C,MATCH(R55,$A:$A,0)))</f>
        <v>7</v>
      </c>
      <c r="N175">
        <f>IF(ISERROR(INDEX($C:$C,MATCH(S55,$A:$A,0)))*1=1,"",INDEX($C:$C,MATCH(S55,$A:$A,0)))</f>
        <v>19</v>
      </c>
      <c r="O175" t="s">
        <v>62</v>
      </c>
      <c r="Q175" s="11"/>
      <c r="R175" s="15">
        <f>T54-TIME(2,55,0)</f>
        <v>0.67013888888888884</v>
      </c>
      <c r="S175" s="11" t="str">
        <f t="shared" si="58"/>
        <v>Devils v Panthers</v>
      </c>
      <c r="T175" s="14" t="str">
        <f t="shared" si="0"/>
        <v>NHL</v>
      </c>
      <c r="U175" s="14" t="str">
        <f t="shared" si="59"/>
        <v>7 v 19</v>
      </c>
      <c r="V175" s="14" t="str">
        <f t="shared" si="1"/>
        <v>FULL</v>
      </c>
      <c r="X175" s="78"/>
      <c r="Y175" s="79">
        <f t="shared" si="34"/>
        <v>0.67013888888888884</v>
      </c>
      <c r="Z175" s="79">
        <f t="shared" si="60"/>
        <v>0.75347222222222221</v>
      </c>
      <c r="AA175" s="80" t="str">
        <f t="shared" si="36"/>
        <v>Devils v Panthers</v>
      </c>
      <c r="AB175" s="78" t="str">
        <f t="shared" si="2"/>
        <v>NHL</v>
      </c>
      <c r="AC175" s="78" t="str">
        <f t="shared" si="3"/>
        <v>7 v 19</v>
      </c>
      <c r="AD175" s="78" t="str">
        <f t="shared" si="4"/>
        <v>Primary</v>
      </c>
      <c r="AF175" s="43"/>
      <c r="AG175" s="41">
        <f t="shared" si="5"/>
        <v>0.67013888888888884</v>
      </c>
      <c r="AH175" s="41">
        <f t="shared" si="61"/>
        <v>0.79513888888888884</v>
      </c>
      <c r="AI175" s="42" t="str">
        <f t="shared" si="6"/>
        <v>Devils v Panthers</v>
      </c>
      <c r="AJ175" s="43" t="str">
        <f t="shared" si="7"/>
        <v>NHL</v>
      </c>
      <c r="AK175" s="43" t="str">
        <f t="shared" si="8"/>
        <v>7 v 19</v>
      </c>
      <c r="AL175" s="43" t="str">
        <f t="shared" si="9"/>
        <v>Primary</v>
      </c>
      <c r="AM175" s="43" t="str">
        <f t="shared" si="38"/>
        <v/>
      </c>
      <c r="AO175" s="104"/>
      <c r="AP175" s="105">
        <f t="shared" si="39"/>
        <v>0.67013888888888884</v>
      </c>
      <c r="AQ175" s="105">
        <f t="shared" si="62"/>
        <v>0.75347222222222221</v>
      </c>
      <c r="AR175" s="106" t="str">
        <f t="shared" si="63"/>
        <v>Devils v Panthers</v>
      </c>
      <c r="AS175" s="104" t="str">
        <f t="shared" si="64"/>
        <v>NHL</v>
      </c>
      <c r="AT175" s="104" t="str">
        <f t="shared" si="65"/>
        <v>7 v 19</v>
      </c>
      <c r="AU175" s="104" t="str">
        <f t="shared" si="12"/>
        <v>Primary</v>
      </c>
      <c r="AW175" s="84"/>
      <c r="AX175" s="85">
        <f t="shared" si="42"/>
        <v>0.67013888888888884</v>
      </c>
      <c r="AY175" s="85">
        <f t="shared" si="66"/>
        <v>0.79513888888888884</v>
      </c>
      <c r="AZ175" s="86" t="str">
        <f t="shared" si="13"/>
        <v>Devils v Panthers</v>
      </c>
      <c r="BA175" s="84" t="str">
        <f t="shared" si="14"/>
        <v>NHL</v>
      </c>
      <c r="BB175" s="84" t="str">
        <f t="shared" si="15"/>
        <v>7 v 19</v>
      </c>
      <c r="BC175" s="84" t="str">
        <f t="shared" si="44"/>
        <v>Primary</v>
      </c>
      <c r="BE175" s="110"/>
      <c r="BF175" s="111">
        <f t="shared" si="45"/>
        <v>0.67013888888888884</v>
      </c>
      <c r="BG175" s="111">
        <f t="shared" si="16"/>
        <v>0.75347222222222221</v>
      </c>
      <c r="BH175" s="112" t="str">
        <f t="shared" si="17"/>
        <v>Devils v Panthers</v>
      </c>
      <c r="BI175" s="110" t="str">
        <f t="shared" si="18"/>
        <v>NHL</v>
      </c>
      <c r="BJ175" s="110" t="str">
        <f t="shared" si="19"/>
        <v>7 v 19</v>
      </c>
      <c r="BK175" s="110" t="str">
        <f t="shared" si="46"/>
        <v>Primary</v>
      </c>
      <c r="BM175" s="115"/>
      <c r="BN175" s="116">
        <f t="shared" si="47"/>
        <v>0.67013888888888884</v>
      </c>
      <c r="BO175" s="116">
        <f t="shared" si="48"/>
        <v>0.79513888888888884</v>
      </c>
      <c r="BP175" s="117" t="str">
        <f t="shared" si="20"/>
        <v>Devils v Panthers</v>
      </c>
      <c r="BQ175" s="115" t="str">
        <f t="shared" si="21"/>
        <v>NHL</v>
      </c>
      <c r="BR175" s="115" t="str">
        <f t="shared" si="22"/>
        <v>7 v 19</v>
      </c>
      <c r="BS175" s="115" t="str">
        <f t="shared" si="49"/>
        <v>Primary</v>
      </c>
      <c r="BU175" s="125"/>
      <c r="BV175" s="126">
        <f t="shared" si="50"/>
        <v>0.67013888888888884</v>
      </c>
      <c r="BW175" s="126">
        <f t="shared" si="23"/>
        <v>0.75347222222222221</v>
      </c>
      <c r="BX175" s="127" t="str">
        <f t="shared" si="56"/>
        <v>Devils v Panthers</v>
      </c>
      <c r="BY175" s="125" t="str">
        <f t="shared" si="25"/>
        <v>NHL</v>
      </c>
      <c r="BZ175" s="125" t="str">
        <f t="shared" si="26"/>
        <v>7 v 19</v>
      </c>
      <c r="CA175" s="125" t="str">
        <f t="shared" si="51"/>
        <v>Primary</v>
      </c>
      <c r="CC175" s="78"/>
      <c r="CD175" s="79">
        <f t="shared" si="52"/>
        <v>0.67013888888888884</v>
      </c>
      <c r="CE175" s="79">
        <f t="shared" si="53"/>
        <v>0.79513888888888884</v>
      </c>
      <c r="CF175" s="80" t="str">
        <f t="shared" si="27"/>
        <v>Devils v Panthers</v>
      </c>
      <c r="CG175" s="78" t="str">
        <f t="shared" si="28"/>
        <v>NHL</v>
      </c>
      <c r="CH175" s="78" t="str">
        <f t="shared" si="29"/>
        <v>7 v 19</v>
      </c>
      <c r="CI175" s="78" t="str">
        <f t="shared" si="54"/>
        <v>Primary</v>
      </c>
    </row>
    <row r="176" spans="1:87" ht="15" customHeight="1">
      <c r="A176" t="s">
        <v>158</v>
      </c>
      <c r="B176" t="s">
        <v>384</v>
      </c>
      <c r="C176">
        <v>2</v>
      </c>
      <c r="E176">
        <v>26</v>
      </c>
      <c r="F176" t="str">
        <f>LOOKUP(R57,$A$151:$A$182,$B$151:$B$182)</f>
        <v>Lightning</v>
      </c>
      <c r="G176" t="str">
        <f>LOOKUP(S57,$A$151:$A$182,$B$151:$B$182)</f>
        <v>Flyers</v>
      </c>
      <c r="H176" t="s">
        <v>62</v>
      </c>
      <c r="J176" t="str">
        <f t="shared" si="57"/>
        <v>Lightning v Flyers</v>
      </c>
      <c r="L176" t="str">
        <f t="shared" si="31"/>
        <v>14 v 10</v>
      </c>
      <c r="M176">
        <f>IF(ISERROR(INDEX($C:$C,MATCH(R57,$A:$A,0)))*1=1,"",INDEX($C:$C,MATCH(R57,$A:$A,0)))</f>
        <v>14</v>
      </c>
      <c r="N176">
        <f>IF(ISERROR(INDEX($C:$C,MATCH(S57,$A:$A,0)))*1=1,"",INDEX($C:$C,MATCH(S57,$A:$A,0)))</f>
        <v>10</v>
      </c>
      <c r="O176" t="s">
        <v>62</v>
      </c>
      <c r="Q176" s="11"/>
      <c r="R176" s="15">
        <f>T56-TIME(2,55,0)</f>
        <v>0.67013888888888884</v>
      </c>
      <c r="S176" s="11" t="str">
        <f t="shared" si="58"/>
        <v>Lightning v Flyers</v>
      </c>
      <c r="T176" s="14" t="str">
        <f t="shared" si="0"/>
        <v>NHL</v>
      </c>
      <c r="U176" s="14" t="str">
        <f t="shared" si="59"/>
        <v>14 v 10</v>
      </c>
      <c r="V176" s="14" t="str">
        <f t="shared" si="1"/>
        <v>FULL</v>
      </c>
      <c r="X176" s="78"/>
      <c r="Y176" s="79">
        <f t="shared" si="34"/>
        <v>0.67013888888888884</v>
      </c>
      <c r="Z176" s="79">
        <f t="shared" si="60"/>
        <v>0.75347222222222221</v>
      </c>
      <c r="AA176" s="80" t="str">
        <f t="shared" si="36"/>
        <v>Lightning v Flyers</v>
      </c>
      <c r="AB176" s="78" t="str">
        <f t="shared" si="2"/>
        <v>NHL</v>
      </c>
      <c r="AC176" s="78" t="str">
        <f t="shared" si="3"/>
        <v>14 v 10</v>
      </c>
      <c r="AD176" s="78" t="str">
        <f t="shared" si="4"/>
        <v>Primary</v>
      </c>
      <c r="AF176" s="43"/>
      <c r="AG176" s="41">
        <f t="shared" si="5"/>
        <v>0.67013888888888884</v>
      </c>
      <c r="AH176" s="41">
        <f t="shared" si="61"/>
        <v>0.79513888888888884</v>
      </c>
      <c r="AI176" s="42" t="str">
        <f t="shared" si="6"/>
        <v>Lightning v Flyers</v>
      </c>
      <c r="AJ176" s="43" t="str">
        <f t="shared" si="7"/>
        <v>NHL</v>
      </c>
      <c r="AK176" s="43" t="str">
        <f t="shared" si="8"/>
        <v>14 v 10</v>
      </c>
      <c r="AL176" s="43" t="str">
        <f t="shared" si="9"/>
        <v>Primary</v>
      </c>
      <c r="AM176" s="43" t="str">
        <f t="shared" si="38"/>
        <v/>
      </c>
      <c r="AO176" s="104"/>
      <c r="AP176" s="105">
        <f t="shared" si="39"/>
        <v>0.67013888888888884</v>
      </c>
      <c r="AQ176" s="105">
        <f t="shared" si="62"/>
        <v>0.75347222222222221</v>
      </c>
      <c r="AR176" s="106" t="str">
        <f t="shared" si="63"/>
        <v>Lightning v Flyers</v>
      </c>
      <c r="AS176" s="104" t="str">
        <f t="shared" si="64"/>
        <v>NHL</v>
      </c>
      <c r="AT176" s="104" t="str">
        <f t="shared" si="65"/>
        <v>14 v 10</v>
      </c>
      <c r="AU176" s="104" t="str">
        <f t="shared" si="12"/>
        <v>Primary</v>
      </c>
      <c r="AW176" s="84"/>
      <c r="AX176" s="85">
        <f t="shared" si="42"/>
        <v>0.67013888888888884</v>
      </c>
      <c r="AY176" s="85">
        <f t="shared" si="66"/>
        <v>0.79513888888888884</v>
      </c>
      <c r="AZ176" s="86" t="str">
        <f t="shared" si="13"/>
        <v>Lightning v Flyers</v>
      </c>
      <c r="BA176" s="84" t="str">
        <f t="shared" si="14"/>
        <v>NHL</v>
      </c>
      <c r="BB176" s="84" t="str">
        <f t="shared" si="15"/>
        <v>14 v 10</v>
      </c>
      <c r="BC176" s="84" t="str">
        <f t="shared" si="44"/>
        <v>Primary</v>
      </c>
      <c r="BE176" s="43"/>
      <c r="BF176" s="41">
        <f t="shared" si="45"/>
        <v>0.67013888888888884</v>
      </c>
      <c r="BG176" s="41">
        <f t="shared" si="16"/>
        <v>0.75347222222222221</v>
      </c>
      <c r="BH176" s="42" t="str">
        <f t="shared" si="17"/>
        <v>Lightning v Flyers</v>
      </c>
      <c r="BI176" s="43" t="str">
        <f t="shared" si="18"/>
        <v>NHL</v>
      </c>
      <c r="BJ176" s="43" t="str">
        <f t="shared" si="19"/>
        <v>14 v 10</v>
      </c>
      <c r="BK176" s="43" t="str">
        <f t="shared" si="46"/>
        <v>Primary</v>
      </c>
      <c r="BM176" s="120"/>
      <c r="BN176" s="121">
        <f t="shared" si="47"/>
        <v>0.67013888888888884</v>
      </c>
      <c r="BO176" s="121">
        <f t="shared" si="48"/>
        <v>0.79513888888888884</v>
      </c>
      <c r="BP176" s="122" t="str">
        <f t="shared" si="20"/>
        <v>Lightning v Flyers</v>
      </c>
      <c r="BQ176" s="120" t="str">
        <f t="shared" si="21"/>
        <v>NHL</v>
      </c>
      <c r="BR176" s="120" t="str">
        <f t="shared" si="22"/>
        <v>14 v 10</v>
      </c>
      <c r="BS176" s="120" t="str">
        <f t="shared" si="49"/>
        <v>Primary</v>
      </c>
      <c r="BU176" s="104"/>
      <c r="BV176" s="105">
        <f t="shared" si="50"/>
        <v>0.67013888888888884</v>
      </c>
      <c r="BW176" s="105">
        <f t="shared" si="23"/>
        <v>0.75347222222222221</v>
      </c>
      <c r="BX176" s="106" t="str">
        <f t="shared" si="56"/>
        <v>Lightning v Flyers</v>
      </c>
      <c r="BY176" s="104" t="str">
        <f t="shared" si="25"/>
        <v>NHL</v>
      </c>
      <c r="BZ176" s="104" t="str">
        <f t="shared" si="26"/>
        <v>14 v 10</v>
      </c>
      <c r="CA176" s="104" t="str">
        <f t="shared" si="51"/>
        <v>Primary</v>
      </c>
      <c r="CC176" s="131"/>
      <c r="CD176" s="132">
        <f t="shared" si="52"/>
        <v>0.67013888888888884</v>
      </c>
      <c r="CE176" s="132">
        <f t="shared" si="53"/>
        <v>0.79513888888888884</v>
      </c>
      <c r="CF176" s="133" t="str">
        <f t="shared" si="27"/>
        <v>Lightning v Flyers</v>
      </c>
      <c r="CG176" s="131" t="str">
        <f t="shared" si="28"/>
        <v>NHL</v>
      </c>
      <c r="CH176" s="131" t="str">
        <f t="shared" si="29"/>
        <v>14 v 10</v>
      </c>
      <c r="CI176" s="131" t="str">
        <f t="shared" si="54"/>
        <v>Primary</v>
      </c>
    </row>
    <row r="177" spans="1:87" ht="15" customHeight="1">
      <c r="A177" t="s">
        <v>162</v>
      </c>
      <c r="B177" t="s">
        <v>385</v>
      </c>
      <c r="C177">
        <v>14</v>
      </c>
      <c r="E177">
        <v>27</v>
      </c>
      <c r="F177" t="str">
        <f>LOOKUP(R59,$A$151:$A$182,$B$151:$B$182)</f>
        <v>Sharks</v>
      </c>
      <c r="G177" t="str">
        <f>LOOKUP(S59,$A$151:$A$182,$B$151:$B$182)</f>
        <v>Blues</v>
      </c>
      <c r="H177" t="s">
        <v>62</v>
      </c>
      <c r="J177" t="str">
        <f t="shared" si="57"/>
        <v>Sharks v Blues</v>
      </c>
      <c r="L177" t="str">
        <f t="shared" si="31"/>
        <v>25 v 2</v>
      </c>
      <c r="M177">
        <f>IF(ISERROR(INDEX($C:$C,MATCH(R59,$A:$A,0)))*1=1,"",INDEX($C:$C,MATCH(R59,$A:$A,0)))</f>
        <v>25</v>
      </c>
      <c r="N177">
        <f>IF(ISERROR(INDEX($C:$C,MATCH(S59,$A:$A,0)))*1=1,"",INDEX($C:$C,MATCH(S59,$A:$A,0)))</f>
        <v>2</v>
      </c>
      <c r="O177" t="s">
        <v>62</v>
      </c>
      <c r="Q177" s="11"/>
      <c r="R177" s="15">
        <f>T58-TIME(2,55,0)</f>
        <v>0.71180555555555558</v>
      </c>
      <c r="S177" s="11" t="str">
        <f t="shared" si="58"/>
        <v>Sharks v Blues</v>
      </c>
      <c r="T177" s="14" t="str">
        <f t="shared" si="0"/>
        <v>NHL</v>
      </c>
      <c r="U177" s="14" t="str">
        <f t="shared" si="59"/>
        <v>25 v 2</v>
      </c>
      <c r="V177" s="14" t="str">
        <f t="shared" si="1"/>
        <v>FULL</v>
      </c>
      <c r="X177" s="78"/>
      <c r="Y177" s="79">
        <f t="shared" si="34"/>
        <v>0.71180555555555558</v>
      </c>
      <c r="Z177" s="79">
        <f t="shared" si="60"/>
        <v>0.79513888888888895</v>
      </c>
      <c r="AA177" s="80" t="str">
        <f t="shared" si="36"/>
        <v>Sharks v Blues</v>
      </c>
      <c r="AB177" s="78" t="str">
        <f t="shared" si="2"/>
        <v>NHL</v>
      </c>
      <c r="AC177" s="78" t="str">
        <f t="shared" si="3"/>
        <v>25 v 2</v>
      </c>
      <c r="AD177" s="78" t="str">
        <f t="shared" si="4"/>
        <v>Primary</v>
      </c>
      <c r="AF177" s="43"/>
      <c r="AG177" s="41">
        <f t="shared" si="5"/>
        <v>0.71180555555555558</v>
      </c>
      <c r="AH177" s="41">
        <f t="shared" si="61"/>
        <v>0.83680555555555558</v>
      </c>
      <c r="AI177" s="42" t="str">
        <f t="shared" si="6"/>
        <v>Sharks v Blues</v>
      </c>
      <c r="AJ177" s="43" t="str">
        <f t="shared" si="7"/>
        <v>NHL</v>
      </c>
      <c r="AK177" s="43" t="str">
        <f t="shared" si="8"/>
        <v>25 v 2</v>
      </c>
      <c r="AL177" s="43" t="str">
        <f t="shared" si="9"/>
        <v>Primary</v>
      </c>
      <c r="AM177" s="43" t="str">
        <f t="shared" si="38"/>
        <v/>
      </c>
      <c r="AO177" s="104"/>
      <c r="AP177" s="105">
        <f t="shared" si="39"/>
        <v>0.71180555555555558</v>
      </c>
      <c r="AQ177" s="105">
        <f t="shared" si="62"/>
        <v>0.79513888888888895</v>
      </c>
      <c r="AR177" s="106" t="str">
        <f t="shared" si="63"/>
        <v>Sharks v Blues</v>
      </c>
      <c r="AS177" s="104" t="str">
        <f t="shared" si="64"/>
        <v>NHL</v>
      </c>
      <c r="AT177" s="104" t="str">
        <f t="shared" si="65"/>
        <v>25 v 2</v>
      </c>
      <c r="AU177" s="104" t="str">
        <f t="shared" si="12"/>
        <v>Primary</v>
      </c>
      <c r="AW177" s="84"/>
      <c r="AX177" s="85">
        <f t="shared" si="42"/>
        <v>0.71180555555555558</v>
      </c>
      <c r="AY177" s="85">
        <f t="shared" si="66"/>
        <v>0.83680555555555558</v>
      </c>
      <c r="AZ177" s="86" t="str">
        <f t="shared" si="13"/>
        <v>Sharks v Blues</v>
      </c>
      <c r="BA177" s="84" t="str">
        <f t="shared" si="14"/>
        <v>NHL</v>
      </c>
      <c r="BB177" s="84" t="str">
        <f t="shared" si="15"/>
        <v>25 v 2</v>
      </c>
      <c r="BC177" s="84" t="str">
        <f t="shared" si="44"/>
        <v>Primary</v>
      </c>
      <c r="BE177" s="110"/>
      <c r="BF177" s="111">
        <f t="shared" si="45"/>
        <v>0.71180555555555558</v>
      </c>
      <c r="BG177" s="111">
        <f t="shared" si="16"/>
        <v>0.79513888888888895</v>
      </c>
      <c r="BH177" s="112" t="str">
        <f t="shared" si="17"/>
        <v>Sharks v Blues</v>
      </c>
      <c r="BI177" s="110" t="str">
        <f t="shared" si="18"/>
        <v>NHL</v>
      </c>
      <c r="BJ177" s="110" t="str">
        <f t="shared" si="19"/>
        <v>25 v 2</v>
      </c>
      <c r="BK177" s="110" t="str">
        <f t="shared" si="46"/>
        <v>Primary</v>
      </c>
      <c r="BM177" s="115"/>
      <c r="BN177" s="116">
        <f t="shared" si="47"/>
        <v>0.71180555555555558</v>
      </c>
      <c r="BO177" s="116">
        <f t="shared" si="48"/>
        <v>0.83680555555555558</v>
      </c>
      <c r="BP177" s="117" t="str">
        <f t="shared" si="20"/>
        <v>Sharks v Blues</v>
      </c>
      <c r="BQ177" s="115" t="str">
        <f t="shared" si="21"/>
        <v>NHL</v>
      </c>
      <c r="BR177" s="115" t="str">
        <f t="shared" si="22"/>
        <v>25 v 2</v>
      </c>
      <c r="BS177" s="115" t="str">
        <f t="shared" si="49"/>
        <v>Primary</v>
      </c>
      <c r="BU177" s="125"/>
      <c r="BV177" s="126">
        <f t="shared" si="50"/>
        <v>0.71180555555555558</v>
      </c>
      <c r="BW177" s="126">
        <f t="shared" si="23"/>
        <v>0.79513888888888895</v>
      </c>
      <c r="BX177" s="127" t="str">
        <f t="shared" si="56"/>
        <v>Sharks v Blues</v>
      </c>
      <c r="BY177" s="125" t="str">
        <f t="shared" si="25"/>
        <v>NHL</v>
      </c>
      <c r="BZ177" s="125" t="str">
        <f t="shared" si="26"/>
        <v>25 v 2</v>
      </c>
      <c r="CA177" s="125" t="str">
        <f t="shared" si="51"/>
        <v>Primary</v>
      </c>
      <c r="CC177" s="78"/>
      <c r="CD177" s="79">
        <f t="shared" si="52"/>
        <v>0.71180555555555558</v>
      </c>
      <c r="CE177" s="79">
        <f t="shared" si="53"/>
        <v>0.83680555555555558</v>
      </c>
      <c r="CF177" s="80" t="str">
        <f t="shared" si="27"/>
        <v>Sharks v Blues</v>
      </c>
      <c r="CG177" s="78" t="str">
        <f t="shared" si="28"/>
        <v>NHL</v>
      </c>
      <c r="CH177" s="78" t="str">
        <f t="shared" si="29"/>
        <v>25 v 2</v>
      </c>
      <c r="CI177" s="78" t="str">
        <f t="shared" si="54"/>
        <v>Primary</v>
      </c>
    </row>
    <row r="178" spans="1:87" ht="15" customHeight="1">
      <c r="A178" t="s">
        <v>152</v>
      </c>
      <c r="B178" t="s">
        <v>386</v>
      </c>
      <c r="C178">
        <v>15</v>
      </c>
      <c r="E178">
        <v>28</v>
      </c>
      <c r="F178" t="str">
        <f>LOOKUP(R61,$A$151:$A$182,$B$151:$B$182)</f>
        <v>Stars</v>
      </c>
      <c r="G178" t="str">
        <f>LOOKUP(S61,$A$151:$A$182,$B$151:$B$182)</f>
        <v>Wild</v>
      </c>
      <c r="H178" t="s">
        <v>62</v>
      </c>
      <c r="J178" t="str">
        <f t="shared" si="57"/>
        <v>Stars v Wild</v>
      </c>
      <c r="L178" t="str">
        <f t="shared" si="31"/>
        <v>17 v 30</v>
      </c>
      <c r="M178">
        <f>IF(ISERROR(INDEX($C:$C,MATCH(R61,$A:$A,0)))*1=1,"",INDEX($C:$C,MATCH(R61,$A:$A,0)))</f>
        <v>17</v>
      </c>
      <c r="N178">
        <f>IF(ISERROR(INDEX($C:$C,MATCH(S61,$A:$A,0)))*1=1,"",INDEX($C:$C,MATCH(S61,$A:$A,0)))</f>
        <v>30</v>
      </c>
      <c r="O178" t="s">
        <v>62</v>
      </c>
      <c r="Q178" s="11"/>
      <c r="R178" s="15">
        <f>T60-TIME(2,55,0)</f>
        <v>0.71180555555555558</v>
      </c>
      <c r="S178" s="11" t="str">
        <f t="shared" si="58"/>
        <v>Stars v Wild</v>
      </c>
      <c r="T178" s="14" t="str">
        <f t="shared" si="0"/>
        <v>NHL</v>
      </c>
      <c r="U178" s="14" t="str">
        <f t="shared" si="59"/>
        <v>17 v 30</v>
      </c>
      <c r="V178" s="14" t="str">
        <f t="shared" si="1"/>
        <v>FULL</v>
      </c>
      <c r="X178" s="78"/>
      <c r="Y178" s="79">
        <f t="shared" si="34"/>
        <v>0.71180555555555558</v>
      </c>
      <c r="Z178" s="79">
        <f t="shared" si="60"/>
        <v>0.79513888888888895</v>
      </c>
      <c r="AA178" s="80" t="str">
        <f t="shared" si="36"/>
        <v>Stars v Wild</v>
      </c>
      <c r="AB178" s="78" t="str">
        <f t="shared" si="2"/>
        <v>NHL</v>
      </c>
      <c r="AC178" s="78" t="str">
        <f t="shared" si="3"/>
        <v>17 v 30</v>
      </c>
      <c r="AD178" s="78" t="str">
        <f t="shared" si="4"/>
        <v>Primary</v>
      </c>
      <c r="AF178" s="43"/>
      <c r="AG178" s="41">
        <f t="shared" si="5"/>
        <v>0.71180555555555558</v>
      </c>
      <c r="AH178" s="41">
        <f t="shared" si="61"/>
        <v>0.83680555555555558</v>
      </c>
      <c r="AI178" s="42" t="str">
        <f t="shared" si="6"/>
        <v>Stars v Wild</v>
      </c>
      <c r="AJ178" s="43" t="str">
        <f t="shared" si="7"/>
        <v>NHL</v>
      </c>
      <c r="AK178" s="43" t="str">
        <f t="shared" si="8"/>
        <v>17 v 30</v>
      </c>
      <c r="AL178" s="43" t="str">
        <f t="shared" si="9"/>
        <v>Primary</v>
      </c>
      <c r="AM178" s="43" t="str">
        <f t="shared" si="38"/>
        <v/>
      </c>
      <c r="AO178" s="104"/>
      <c r="AP178" s="105">
        <f t="shared" si="39"/>
        <v>0.71180555555555558</v>
      </c>
      <c r="AQ178" s="105">
        <f t="shared" si="62"/>
        <v>0.79513888888888895</v>
      </c>
      <c r="AR178" s="106" t="str">
        <f t="shared" si="63"/>
        <v>Stars v Wild</v>
      </c>
      <c r="AS178" s="104" t="str">
        <f t="shared" si="64"/>
        <v>NHL</v>
      </c>
      <c r="AT178" s="104" t="str">
        <f t="shared" si="65"/>
        <v>17 v 30</v>
      </c>
      <c r="AU178" s="104" t="str">
        <f t="shared" si="12"/>
        <v>Primary</v>
      </c>
      <c r="AW178" s="84"/>
      <c r="AX178" s="85">
        <f t="shared" si="42"/>
        <v>0.71180555555555558</v>
      </c>
      <c r="AY178" s="85">
        <f t="shared" si="66"/>
        <v>0.83680555555555558</v>
      </c>
      <c r="AZ178" s="86" t="str">
        <f t="shared" si="13"/>
        <v>Stars v Wild</v>
      </c>
      <c r="BA178" s="84" t="str">
        <f t="shared" si="14"/>
        <v>NHL</v>
      </c>
      <c r="BB178" s="84" t="str">
        <f t="shared" si="15"/>
        <v>17 v 30</v>
      </c>
      <c r="BC178" s="84" t="str">
        <f t="shared" si="44"/>
        <v>Primary</v>
      </c>
      <c r="BE178" s="43"/>
      <c r="BF178" s="41">
        <f t="shared" si="45"/>
        <v>0.71180555555555558</v>
      </c>
      <c r="BG178" s="41">
        <f t="shared" si="16"/>
        <v>0.79513888888888895</v>
      </c>
      <c r="BH178" s="42" t="str">
        <f t="shared" si="17"/>
        <v>Stars v Wild</v>
      </c>
      <c r="BI178" s="43" t="str">
        <f t="shared" si="18"/>
        <v>NHL</v>
      </c>
      <c r="BJ178" s="43" t="str">
        <f t="shared" si="19"/>
        <v>17 v 30</v>
      </c>
      <c r="BK178" s="43" t="str">
        <f t="shared" si="46"/>
        <v>Primary</v>
      </c>
      <c r="BM178" s="120"/>
      <c r="BN178" s="121">
        <f t="shared" si="47"/>
        <v>0.71180555555555558</v>
      </c>
      <c r="BO178" s="121">
        <f t="shared" si="48"/>
        <v>0.83680555555555558</v>
      </c>
      <c r="BP178" s="122" t="str">
        <f t="shared" si="20"/>
        <v>Stars v Wild</v>
      </c>
      <c r="BQ178" s="120" t="str">
        <f t="shared" si="21"/>
        <v>NHL</v>
      </c>
      <c r="BR178" s="120" t="str">
        <f t="shared" si="22"/>
        <v>17 v 30</v>
      </c>
      <c r="BS178" s="120" t="str">
        <f t="shared" si="49"/>
        <v>Primary</v>
      </c>
      <c r="BU178" s="104"/>
      <c r="BV178" s="105">
        <f t="shared" si="50"/>
        <v>0.71180555555555558</v>
      </c>
      <c r="BW178" s="105">
        <f t="shared" si="23"/>
        <v>0.79513888888888895</v>
      </c>
      <c r="BX178" s="106" t="str">
        <f t="shared" si="56"/>
        <v>Stars v Wild</v>
      </c>
      <c r="BY178" s="104" t="str">
        <f t="shared" si="25"/>
        <v>NHL</v>
      </c>
      <c r="BZ178" s="104" t="str">
        <f t="shared" si="26"/>
        <v>17 v 30</v>
      </c>
      <c r="CA178" s="104" t="str">
        <f t="shared" si="51"/>
        <v>Primary</v>
      </c>
      <c r="CC178" s="131"/>
      <c r="CD178" s="132">
        <f t="shared" si="52"/>
        <v>0.71180555555555558</v>
      </c>
      <c r="CE178" s="132">
        <f t="shared" si="53"/>
        <v>0.83680555555555558</v>
      </c>
      <c r="CF178" s="133" t="str">
        <f t="shared" si="27"/>
        <v>Stars v Wild</v>
      </c>
      <c r="CG178" s="131" t="str">
        <f t="shared" si="28"/>
        <v>NHL</v>
      </c>
      <c r="CH178" s="131" t="str">
        <f t="shared" si="29"/>
        <v>17 v 30</v>
      </c>
      <c r="CI178" s="131" t="str">
        <f t="shared" si="54"/>
        <v>Primary</v>
      </c>
    </row>
    <row r="179" spans="1:87" ht="15" customHeight="1">
      <c r="A179" t="s">
        <v>359</v>
      </c>
      <c r="B179" t="s">
        <v>387</v>
      </c>
      <c r="C179">
        <v>5</v>
      </c>
      <c r="E179">
        <v>29</v>
      </c>
      <c r="F179" t="str">
        <f>LOOKUP(R63,$A$151:$A$182,$B$151:$B$182)</f>
        <v>Jets</v>
      </c>
      <c r="G179" t="str">
        <f>LOOKUP(S63,$A$151:$A$182,$B$151:$B$182)</f>
        <v>Oilers</v>
      </c>
      <c r="H179" t="s">
        <v>62</v>
      </c>
      <c r="J179" t="str">
        <f t="shared" si="57"/>
        <v>Jets v Oilers</v>
      </c>
      <c r="L179" t="str">
        <f t="shared" si="31"/>
        <v>29 v 18</v>
      </c>
      <c r="M179">
        <f>IF(ISERROR(INDEX($C:$C,MATCH(R63,$A:$A,0)))*1=1,"",INDEX($C:$C,MATCH(R63,$A:$A,0)))</f>
        <v>29</v>
      </c>
      <c r="N179">
        <f>IF(ISERROR(INDEX($C:$C,MATCH(S63,$A:$A,0)))*1=1,"",INDEX($C:$C,MATCH(S63,$A:$A,0)))</f>
        <v>18</v>
      </c>
      <c r="O179" t="s">
        <v>62</v>
      </c>
      <c r="Q179" s="11"/>
      <c r="R179" s="15">
        <f>T62-TIME(2,55,0)</f>
        <v>0.75347222222222221</v>
      </c>
      <c r="S179" s="11" t="str">
        <f t="shared" si="58"/>
        <v>Jets v Oilers</v>
      </c>
      <c r="T179" s="14" t="str">
        <f t="shared" si="0"/>
        <v>NHL</v>
      </c>
      <c r="U179" s="14" t="str">
        <f t="shared" si="59"/>
        <v>29 v 18</v>
      </c>
      <c r="V179" s="14" t="str">
        <f t="shared" si="1"/>
        <v>FULL</v>
      </c>
      <c r="X179" s="78"/>
      <c r="Y179" s="79">
        <f t="shared" si="34"/>
        <v>0.75347222222222221</v>
      </c>
      <c r="Z179" s="79">
        <f t="shared" si="60"/>
        <v>0.83680555555555558</v>
      </c>
      <c r="AA179" s="80" t="str">
        <f t="shared" si="36"/>
        <v>Jets v Oilers</v>
      </c>
      <c r="AB179" s="78" t="str">
        <f t="shared" si="2"/>
        <v>NHL</v>
      </c>
      <c r="AC179" s="78" t="str">
        <f t="shared" si="3"/>
        <v>29 v 18</v>
      </c>
      <c r="AD179" s="78" t="str">
        <f t="shared" si="4"/>
        <v>Primary</v>
      </c>
      <c r="AF179" s="43"/>
      <c r="AG179" s="41">
        <f t="shared" si="5"/>
        <v>0.75347222222222221</v>
      </c>
      <c r="AH179" s="41">
        <f t="shared" si="61"/>
        <v>0.87847222222222221</v>
      </c>
      <c r="AI179" s="42" t="str">
        <f t="shared" si="6"/>
        <v>Jets v Oilers</v>
      </c>
      <c r="AJ179" s="43" t="str">
        <f t="shared" si="7"/>
        <v>NHL</v>
      </c>
      <c r="AK179" s="43" t="str">
        <f t="shared" si="8"/>
        <v>29 v 18</v>
      </c>
      <c r="AL179" s="43" t="str">
        <f t="shared" si="9"/>
        <v>Primary</v>
      </c>
      <c r="AM179" s="43" t="str">
        <f t="shared" si="38"/>
        <v/>
      </c>
      <c r="AO179" s="104"/>
      <c r="AP179" s="105">
        <f t="shared" si="39"/>
        <v>0.75347222222222221</v>
      </c>
      <c r="AQ179" s="105">
        <f t="shared" si="62"/>
        <v>0.83680555555555558</v>
      </c>
      <c r="AR179" s="106" t="str">
        <f t="shared" si="63"/>
        <v>Jets v Oilers</v>
      </c>
      <c r="AS179" s="104" t="str">
        <f t="shared" si="64"/>
        <v>NHL</v>
      </c>
      <c r="AT179" s="104" t="str">
        <f t="shared" si="65"/>
        <v>29 v 18</v>
      </c>
      <c r="AU179" s="104" t="str">
        <f t="shared" si="12"/>
        <v>Primary</v>
      </c>
      <c r="AW179" s="84"/>
      <c r="AX179" s="85">
        <f t="shared" si="42"/>
        <v>0.75347222222222221</v>
      </c>
      <c r="AY179" s="85">
        <f t="shared" si="66"/>
        <v>0.87847222222222221</v>
      </c>
      <c r="AZ179" s="86" t="str">
        <f t="shared" si="13"/>
        <v>Jets v Oilers</v>
      </c>
      <c r="BA179" s="84" t="str">
        <f t="shared" si="14"/>
        <v>NHL</v>
      </c>
      <c r="BB179" s="84" t="str">
        <f t="shared" si="15"/>
        <v>29 v 18</v>
      </c>
      <c r="BC179" s="84" t="str">
        <f t="shared" si="44"/>
        <v>Primary</v>
      </c>
      <c r="BE179" s="110"/>
      <c r="BF179" s="111">
        <f t="shared" si="45"/>
        <v>0.75347222222222221</v>
      </c>
      <c r="BG179" s="111">
        <f t="shared" si="16"/>
        <v>0.83680555555555558</v>
      </c>
      <c r="BH179" s="112" t="str">
        <f t="shared" si="17"/>
        <v>Jets v Oilers</v>
      </c>
      <c r="BI179" s="110" t="str">
        <f t="shared" si="18"/>
        <v>NHL</v>
      </c>
      <c r="BJ179" s="110" t="str">
        <f t="shared" si="19"/>
        <v>29 v 18</v>
      </c>
      <c r="BK179" s="110" t="str">
        <f t="shared" si="46"/>
        <v>Primary</v>
      </c>
      <c r="BM179" s="115"/>
      <c r="BN179" s="116">
        <f t="shared" si="47"/>
        <v>0.75347222222222221</v>
      </c>
      <c r="BO179" s="116">
        <f t="shared" si="48"/>
        <v>0.87847222222222221</v>
      </c>
      <c r="BP179" s="117" t="str">
        <f t="shared" si="20"/>
        <v>Jets v Oilers</v>
      </c>
      <c r="BQ179" s="115" t="str">
        <f t="shared" si="21"/>
        <v>NHL</v>
      </c>
      <c r="BR179" s="115" t="str">
        <f t="shared" si="22"/>
        <v>29 v 18</v>
      </c>
      <c r="BS179" s="115" t="str">
        <f t="shared" si="49"/>
        <v>Primary</v>
      </c>
      <c r="BU179" s="125"/>
      <c r="BV179" s="126">
        <f t="shared" si="50"/>
        <v>0.75347222222222221</v>
      </c>
      <c r="BW179" s="126">
        <f t="shared" si="23"/>
        <v>0.83680555555555558</v>
      </c>
      <c r="BX179" s="127" t="str">
        <f t="shared" si="56"/>
        <v>Jets v Oilers</v>
      </c>
      <c r="BY179" s="125" t="str">
        <f t="shared" si="25"/>
        <v>NHL</v>
      </c>
      <c r="BZ179" s="125" t="str">
        <f t="shared" si="26"/>
        <v>29 v 18</v>
      </c>
      <c r="CA179" s="125" t="str">
        <f t="shared" si="51"/>
        <v>Primary</v>
      </c>
      <c r="CC179" s="78"/>
      <c r="CD179" s="79">
        <f t="shared" si="52"/>
        <v>0.75347222222222221</v>
      </c>
      <c r="CE179" s="79">
        <f t="shared" si="53"/>
        <v>0.87847222222222221</v>
      </c>
      <c r="CF179" s="80" t="str">
        <f t="shared" si="27"/>
        <v>Jets v Oilers</v>
      </c>
      <c r="CG179" s="78" t="str">
        <f t="shared" si="28"/>
        <v>NHL</v>
      </c>
      <c r="CH179" s="78" t="str">
        <f t="shared" si="29"/>
        <v>29 v 18</v>
      </c>
      <c r="CI179" s="78" t="str">
        <f t="shared" si="54"/>
        <v>Primary</v>
      </c>
    </row>
    <row r="180" spans="1:87" ht="15" customHeight="1">
      <c r="A180" t="s">
        <v>360</v>
      </c>
      <c r="B180" t="s">
        <v>388</v>
      </c>
      <c r="C180">
        <v>31</v>
      </c>
      <c r="E180">
        <v>30</v>
      </c>
      <c r="F180" t="str">
        <f>LOOKUP(R65,$A$151:$A$182,$B$151:$B$182)</f>
        <v>Blue Jackets</v>
      </c>
      <c r="G180" t="str">
        <f>LOOKUP(S65,$A$151:$A$182,$B$151:$B$182)</f>
        <v>Coyotes</v>
      </c>
      <c r="H180" t="s">
        <v>62</v>
      </c>
      <c r="J180" t="str">
        <f t="shared" si="57"/>
        <v>Blue Jackets v Coyotes</v>
      </c>
      <c r="L180" t="str">
        <f t="shared" si="31"/>
        <v>26 v 12</v>
      </c>
      <c r="M180">
        <f>IF(ISERROR(INDEX($C:$C,MATCH(R65,$A:$A,0)))*1=1,"",INDEX($C:$C,MATCH(R65,$A:$A,0)))</f>
        <v>26</v>
      </c>
      <c r="N180">
        <f>IF(ISERROR(INDEX($C:$C,MATCH(S65,$A:$A,0)))*1=1,"",INDEX($C:$C,MATCH(S65,$A:$A,0)))</f>
        <v>12</v>
      </c>
      <c r="O180" t="s">
        <v>62</v>
      </c>
      <c r="Q180" s="11"/>
      <c r="R180" s="15">
        <f>T64-TIME(2,55,0)</f>
        <v>0.75347222222222221</v>
      </c>
      <c r="S180" s="11" t="str">
        <f t="shared" si="58"/>
        <v>Blue Jackets v Coyotes</v>
      </c>
      <c r="T180" s="14" t="str">
        <f t="shared" si="0"/>
        <v>NHL</v>
      </c>
      <c r="U180" s="14" t="str">
        <f t="shared" si="59"/>
        <v>26 v 12</v>
      </c>
      <c r="V180" s="14" t="str">
        <f t="shared" si="1"/>
        <v>FULL</v>
      </c>
      <c r="X180" s="78"/>
      <c r="Y180" s="79">
        <f t="shared" si="34"/>
        <v>0.75347222222222221</v>
      </c>
      <c r="Z180" s="79">
        <f t="shared" si="60"/>
        <v>0.83680555555555558</v>
      </c>
      <c r="AA180" s="80" t="str">
        <f t="shared" si="36"/>
        <v>Blue Jackets v Coyotes</v>
      </c>
      <c r="AB180" s="78" t="str">
        <f t="shared" si="2"/>
        <v>NHL</v>
      </c>
      <c r="AC180" s="78" t="str">
        <f t="shared" si="3"/>
        <v>26 v 12</v>
      </c>
      <c r="AD180" s="78" t="str">
        <f t="shared" si="4"/>
        <v>Primary</v>
      </c>
      <c r="AF180" s="43"/>
      <c r="AG180" s="41">
        <f t="shared" si="5"/>
        <v>0.75347222222222221</v>
      </c>
      <c r="AH180" s="41">
        <f t="shared" si="61"/>
        <v>0.87847222222222221</v>
      </c>
      <c r="AI180" s="42" t="str">
        <f t="shared" si="6"/>
        <v>Blue Jackets v Coyotes</v>
      </c>
      <c r="AJ180" s="43" t="str">
        <f t="shared" si="7"/>
        <v>NHL</v>
      </c>
      <c r="AK180" s="43" t="str">
        <f t="shared" si="8"/>
        <v>26 v 12</v>
      </c>
      <c r="AL180" s="43" t="str">
        <f t="shared" si="9"/>
        <v>Primary</v>
      </c>
      <c r="AM180" s="43" t="str">
        <f t="shared" si="38"/>
        <v/>
      </c>
      <c r="AO180" s="104"/>
      <c r="AP180" s="105">
        <f t="shared" si="39"/>
        <v>0.75347222222222221</v>
      </c>
      <c r="AQ180" s="105">
        <f t="shared" si="62"/>
        <v>0.83680555555555558</v>
      </c>
      <c r="AR180" s="106" t="str">
        <f t="shared" si="63"/>
        <v>Blue Jackets v Coyotes</v>
      </c>
      <c r="AS180" s="104" t="str">
        <f t="shared" si="64"/>
        <v>NHL</v>
      </c>
      <c r="AT180" s="104" t="str">
        <f t="shared" si="65"/>
        <v>26 v 12</v>
      </c>
      <c r="AU180" s="104" t="str">
        <f t="shared" si="12"/>
        <v>Primary</v>
      </c>
      <c r="AW180" s="84"/>
      <c r="AX180" s="85">
        <f t="shared" si="42"/>
        <v>0.75347222222222221</v>
      </c>
      <c r="AY180" s="85">
        <f t="shared" si="66"/>
        <v>0.87847222222222221</v>
      </c>
      <c r="AZ180" s="86" t="str">
        <f t="shared" si="13"/>
        <v>Blue Jackets v Coyotes</v>
      </c>
      <c r="BA180" s="84" t="str">
        <f t="shared" si="14"/>
        <v>NHL</v>
      </c>
      <c r="BB180" s="84" t="str">
        <f t="shared" si="15"/>
        <v>26 v 12</v>
      </c>
      <c r="BC180" s="84" t="str">
        <f t="shared" si="44"/>
        <v>Primary</v>
      </c>
      <c r="BE180" s="43"/>
      <c r="BF180" s="41">
        <f t="shared" si="45"/>
        <v>0.75347222222222221</v>
      </c>
      <c r="BG180" s="41">
        <f t="shared" si="16"/>
        <v>0.83680555555555558</v>
      </c>
      <c r="BH180" s="42" t="str">
        <f t="shared" si="17"/>
        <v>Blue Jackets v Coyotes</v>
      </c>
      <c r="BI180" s="43" t="str">
        <f t="shared" si="18"/>
        <v>NHL</v>
      </c>
      <c r="BJ180" s="43" t="str">
        <f t="shared" si="19"/>
        <v>26 v 12</v>
      </c>
      <c r="BK180" s="43" t="str">
        <f t="shared" si="46"/>
        <v>Primary</v>
      </c>
      <c r="BM180" s="120"/>
      <c r="BN180" s="121">
        <f t="shared" si="47"/>
        <v>0.75347222222222221</v>
      </c>
      <c r="BO180" s="121">
        <f t="shared" si="48"/>
        <v>0.87847222222222221</v>
      </c>
      <c r="BP180" s="122" t="str">
        <f t="shared" si="20"/>
        <v>Blue Jackets v Coyotes</v>
      </c>
      <c r="BQ180" s="120" t="str">
        <f t="shared" si="21"/>
        <v>NHL</v>
      </c>
      <c r="BR180" s="120" t="str">
        <f t="shared" si="22"/>
        <v>26 v 12</v>
      </c>
      <c r="BS180" s="120" t="str">
        <f t="shared" si="49"/>
        <v>Primary</v>
      </c>
      <c r="BU180" s="104"/>
      <c r="BV180" s="105">
        <f t="shared" si="50"/>
        <v>0.75347222222222221</v>
      </c>
      <c r="BW180" s="105">
        <f t="shared" si="23"/>
        <v>0.83680555555555558</v>
      </c>
      <c r="BX180" s="106" t="str">
        <f t="shared" si="56"/>
        <v>Blue Jackets v Coyotes</v>
      </c>
      <c r="BY180" s="104" t="str">
        <f t="shared" si="25"/>
        <v>NHL</v>
      </c>
      <c r="BZ180" s="104" t="str">
        <f t="shared" si="26"/>
        <v>26 v 12</v>
      </c>
      <c r="CA180" s="104" t="str">
        <f t="shared" si="51"/>
        <v>Primary</v>
      </c>
      <c r="CC180" s="131"/>
      <c r="CD180" s="132">
        <f t="shared" si="52"/>
        <v>0.75347222222222221</v>
      </c>
      <c r="CE180" s="132">
        <f t="shared" si="53"/>
        <v>0.87847222222222221</v>
      </c>
      <c r="CF180" s="133" t="str">
        <f t="shared" si="27"/>
        <v>Blue Jackets v Coyotes</v>
      </c>
      <c r="CG180" s="131" t="str">
        <f t="shared" si="28"/>
        <v>NHL</v>
      </c>
      <c r="CH180" s="131" t="str">
        <f t="shared" si="29"/>
        <v>26 v 12</v>
      </c>
      <c r="CI180" s="131" t="str">
        <f t="shared" si="54"/>
        <v>Primary</v>
      </c>
    </row>
    <row r="181" spans="1:87" ht="15" customHeight="1">
      <c r="A181" t="s">
        <v>156</v>
      </c>
      <c r="B181" t="s">
        <v>389</v>
      </c>
      <c r="C181">
        <v>6</v>
      </c>
      <c r="E181">
        <v>31</v>
      </c>
      <c r="F181" t="str">
        <f>LOOKUP(R67,$A$151:$A$182,$B$151:$B$182)</f>
        <v>Red Wings</v>
      </c>
      <c r="G181" t="str">
        <f>LOOKUP(S67,$A$151:$A$182,$B$151:$B$182)</f>
        <v>Golden Knights</v>
      </c>
      <c r="H181" t="s">
        <v>62</v>
      </c>
      <c r="J181" t="str">
        <f t="shared" si="57"/>
        <v>Red Wings v Golden Knights</v>
      </c>
      <c r="L181" t="str">
        <f t="shared" si="31"/>
        <v>22 v 31</v>
      </c>
      <c r="M181">
        <f>IF(ISERROR(INDEX($C:$C,MATCH(R67,$A:$A,0)))*1=1,"",INDEX($C:$C,MATCH(R67,$A:$A,0)))</f>
        <v>22</v>
      </c>
      <c r="N181">
        <f>IF(ISERROR(INDEX($C:$C,MATCH(S67,$A:$A,0)))*1=1,"",INDEX($C:$C,MATCH(S67,$A:$A,0)))</f>
        <v>31</v>
      </c>
      <c r="O181" t="s">
        <v>62</v>
      </c>
      <c r="Q181" s="11"/>
      <c r="R181" s="15">
        <f>T66-TIME(2,55,0)</f>
        <v>0.79513888888888884</v>
      </c>
      <c r="S181" s="11" t="str">
        <f t="shared" si="58"/>
        <v>Red Wings v Golden Knights</v>
      </c>
      <c r="T181" s="14" t="str">
        <f t="shared" si="0"/>
        <v>NHL</v>
      </c>
      <c r="U181" s="14" t="str">
        <f t="shared" si="59"/>
        <v>22 v 31</v>
      </c>
      <c r="V181" s="14" t="str">
        <f t="shared" si="1"/>
        <v>FULL</v>
      </c>
      <c r="X181" s="78"/>
      <c r="Y181" s="79">
        <f t="shared" si="34"/>
        <v>0.79513888888888884</v>
      </c>
      <c r="Z181" s="79">
        <f t="shared" si="60"/>
        <v>0.87847222222222221</v>
      </c>
      <c r="AA181" s="80" t="str">
        <f t="shared" si="36"/>
        <v>Red Wings v Golden Knights</v>
      </c>
      <c r="AB181" s="78" t="str">
        <f t="shared" si="2"/>
        <v>NHL</v>
      </c>
      <c r="AC181" s="78" t="str">
        <f t="shared" si="3"/>
        <v>22 v 31</v>
      </c>
      <c r="AD181" s="78" t="str">
        <f t="shared" si="4"/>
        <v>Primary</v>
      </c>
      <c r="AF181" s="43"/>
      <c r="AG181" s="41">
        <f t="shared" si="5"/>
        <v>0.79513888888888884</v>
      </c>
      <c r="AH181" s="41">
        <f t="shared" si="61"/>
        <v>0.92013888888888884</v>
      </c>
      <c r="AI181" s="42" t="str">
        <f t="shared" si="6"/>
        <v>Red Wings v Golden Knights</v>
      </c>
      <c r="AJ181" s="43" t="str">
        <f t="shared" si="7"/>
        <v>NHL</v>
      </c>
      <c r="AK181" s="43" t="str">
        <f t="shared" si="8"/>
        <v>22 v 31</v>
      </c>
      <c r="AL181" s="43" t="str">
        <f t="shared" si="9"/>
        <v>Primary</v>
      </c>
      <c r="AM181" s="43" t="str">
        <f t="shared" si="38"/>
        <v>DO NOT MAP</v>
      </c>
      <c r="AO181" s="104"/>
      <c r="AP181" s="105">
        <f t="shared" si="39"/>
        <v>0.79513888888888884</v>
      </c>
      <c r="AQ181" s="105">
        <f t="shared" si="62"/>
        <v>0.87847222222222221</v>
      </c>
      <c r="AR181" s="106" t="str">
        <f t="shared" si="63"/>
        <v>Red Wings v Golden Knights</v>
      </c>
      <c r="AS181" s="104" t="str">
        <f t="shared" si="64"/>
        <v>NHL</v>
      </c>
      <c r="AT181" s="104" t="str">
        <f t="shared" si="65"/>
        <v>22 v 31</v>
      </c>
      <c r="AU181" s="104" t="str">
        <f t="shared" si="12"/>
        <v>Primary</v>
      </c>
      <c r="AW181" s="84"/>
      <c r="AX181" s="85">
        <f t="shared" si="42"/>
        <v>0.79513888888888884</v>
      </c>
      <c r="AY181" s="85">
        <f t="shared" si="66"/>
        <v>0.92013888888888884</v>
      </c>
      <c r="AZ181" s="86" t="str">
        <f t="shared" si="13"/>
        <v>Red Wings v Golden Knights</v>
      </c>
      <c r="BA181" s="84" t="str">
        <f t="shared" si="14"/>
        <v>NHL</v>
      </c>
      <c r="BB181" s="84" t="str">
        <f t="shared" si="15"/>
        <v>22 v 31</v>
      </c>
      <c r="BC181" s="84" t="str">
        <f t="shared" si="44"/>
        <v>Primary</v>
      </c>
      <c r="BE181" s="110"/>
      <c r="BF181" s="111">
        <f t="shared" si="45"/>
        <v>0.79513888888888884</v>
      </c>
      <c r="BG181" s="111">
        <f t="shared" si="16"/>
        <v>0.87847222222222221</v>
      </c>
      <c r="BH181" s="112" t="str">
        <f t="shared" si="17"/>
        <v>Red Wings v Golden Knights</v>
      </c>
      <c r="BI181" s="110" t="str">
        <f t="shared" si="18"/>
        <v>NHL</v>
      </c>
      <c r="BJ181" s="110" t="str">
        <f t="shared" si="19"/>
        <v>22 v 31</v>
      </c>
      <c r="BK181" s="110" t="str">
        <f t="shared" si="46"/>
        <v>Primary</v>
      </c>
      <c r="BM181" s="115"/>
      <c r="BN181" s="116">
        <f t="shared" si="47"/>
        <v>0.79513888888888884</v>
      </c>
      <c r="BO181" s="116">
        <f t="shared" si="48"/>
        <v>0.92013888888888884</v>
      </c>
      <c r="BP181" s="117" t="str">
        <f t="shared" si="20"/>
        <v>Red Wings v Golden Knights</v>
      </c>
      <c r="BQ181" s="115" t="str">
        <f t="shared" si="21"/>
        <v>NHL</v>
      </c>
      <c r="BR181" s="115" t="str">
        <f t="shared" si="22"/>
        <v>22 v 31</v>
      </c>
      <c r="BS181" s="115" t="str">
        <f t="shared" si="49"/>
        <v>Primary</v>
      </c>
      <c r="BU181" s="125"/>
      <c r="BV181" s="126">
        <f t="shared" si="50"/>
        <v>0.79513888888888884</v>
      </c>
      <c r="BW181" s="126">
        <f t="shared" si="23"/>
        <v>0.87847222222222221</v>
      </c>
      <c r="BX181" s="127" t="str">
        <f t="shared" si="56"/>
        <v>Red Wings v Golden Knights</v>
      </c>
      <c r="BY181" s="125" t="str">
        <f t="shared" si="25"/>
        <v>NHL</v>
      </c>
      <c r="BZ181" s="125" t="str">
        <f t="shared" si="26"/>
        <v>22 v 31</v>
      </c>
      <c r="CA181" s="125" t="str">
        <f t="shared" si="51"/>
        <v>Primary</v>
      </c>
      <c r="CC181" s="78"/>
      <c r="CD181" s="79">
        <f t="shared" si="52"/>
        <v>0.79513888888888884</v>
      </c>
      <c r="CE181" s="79">
        <f t="shared" si="53"/>
        <v>0.92013888888888884</v>
      </c>
      <c r="CF181" s="80" t="str">
        <f t="shared" si="27"/>
        <v>Red Wings v Golden Knights</v>
      </c>
      <c r="CG181" s="78" t="str">
        <f t="shared" si="28"/>
        <v>NHL</v>
      </c>
      <c r="CH181" s="78" t="str">
        <f t="shared" si="29"/>
        <v>22 v 31</v>
      </c>
      <c r="CI181" s="78" t="str">
        <f t="shared" si="54"/>
        <v>Primary</v>
      </c>
    </row>
    <row r="182" spans="1:87" ht="15" customHeight="1">
      <c r="A182" t="s">
        <v>361</v>
      </c>
      <c r="B182" t="s">
        <v>231</v>
      </c>
      <c r="C182">
        <v>29</v>
      </c>
      <c r="E182">
        <v>32</v>
      </c>
      <c r="F182" t="str">
        <f>LOOKUP(R69,$A$151:$A$182,$B$151:$B$182)</f>
        <v>Hurricanes</v>
      </c>
      <c r="G182" t="str">
        <f>LOOKUP(S69,$A$151:$A$182,$B$151:$B$182)</f>
        <v>Ducks</v>
      </c>
      <c r="H182" t="s">
        <v>62</v>
      </c>
      <c r="J182" t="str">
        <f t="shared" si="57"/>
        <v>Hurricanes v Ducks</v>
      </c>
      <c r="L182" t="str">
        <f t="shared" si="31"/>
        <v>27 v 8</v>
      </c>
      <c r="M182">
        <f>IF(ISERROR(INDEX($C:$C,MATCH(R69,$A:$A,0)))*1=1,"",INDEX($C:$C,MATCH(R69,$A:$A,0)))</f>
        <v>27</v>
      </c>
      <c r="N182">
        <f>IF(ISERROR(INDEX($C:$C,MATCH(S69,$A:$A,0)))*1=1,"",INDEX($C:$C,MATCH(S69,$A:$A,0)))</f>
        <v>8</v>
      </c>
      <c r="O182" t="s">
        <v>62</v>
      </c>
      <c r="Q182" s="11"/>
      <c r="R182" s="15">
        <f>T68-TIME(2,55,0)</f>
        <v>0.79513888888888884</v>
      </c>
      <c r="S182" s="11" t="str">
        <f t="shared" si="58"/>
        <v>Hurricanes v Ducks</v>
      </c>
      <c r="T182" s="14" t="str">
        <f t="shared" si="0"/>
        <v>NHL</v>
      </c>
      <c r="U182" s="14" t="str">
        <f t="shared" si="59"/>
        <v>27 v 8</v>
      </c>
      <c r="V182" s="14" t="str">
        <f t="shared" si="1"/>
        <v>FULL</v>
      </c>
      <c r="X182" s="78"/>
      <c r="Y182" s="79">
        <f t="shared" si="34"/>
        <v>0.79513888888888884</v>
      </c>
      <c r="Z182" s="79">
        <f t="shared" si="60"/>
        <v>0.87847222222222221</v>
      </c>
      <c r="AA182" s="80" t="str">
        <f t="shared" si="36"/>
        <v>Hurricanes v Ducks</v>
      </c>
      <c r="AB182" s="78" t="str">
        <f t="shared" si="2"/>
        <v>NHL</v>
      </c>
      <c r="AC182" s="78" t="str">
        <f t="shared" si="3"/>
        <v>27 v 8</v>
      </c>
      <c r="AD182" s="78" t="str">
        <f t="shared" si="4"/>
        <v>Primary</v>
      </c>
      <c r="AF182" s="43"/>
      <c r="AG182" s="41">
        <f t="shared" si="5"/>
        <v>0.79513888888888884</v>
      </c>
      <c r="AH182" s="41">
        <f t="shared" si="61"/>
        <v>0.92013888888888884</v>
      </c>
      <c r="AI182" s="42" t="str">
        <f t="shared" si="6"/>
        <v>Hurricanes v Ducks</v>
      </c>
      <c r="AJ182" s="43" t="str">
        <f t="shared" si="7"/>
        <v>NHL</v>
      </c>
      <c r="AK182" s="43" t="str">
        <f t="shared" si="8"/>
        <v>27 v 8</v>
      </c>
      <c r="AL182" s="43" t="str">
        <f t="shared" si="9"/>
        <v>Primary</v>
      </c>
      <c r="AM182" s="43" t="str">
        <f t="shared" si="38"/>
        <v/>
      </c>
      <c r="AO182" s="104"/>
      <c r="AP182" s="105">
        <f t="shared" si="39"/>
        <v>0.79513888888888884</v>
      </c>
      <c r="AQ182" s="105">
        <f t="shared" si="62"/>
        <v>0.87847222222222221</v>
      </c>
      <c r="AR182" s="106" t="str">
        <f t="shared" si="63"/>
        <v>Hurricanes v Ducks</v>
      </c>
      <c r="AS182" s="104" t="str">
        <f t="shared" si="64"/>
        <v>NHL</v>
      </c>
      <c r="AT182" s="104" t="str">
        <f t="shared" si="65"/>
        <v>27 v 8</v>
      </c>
      <c r="AU182" s="104" t="str">
        <f t="shared" si="12"/>
        <v>Primary</v>
      </c>
      <c r="AW182" s="84"/>
      <c r="AX182" s="85">
        <f t="shared" si="42"/>
        <v>0.79513888888888884</v>
      </c>
      <c r="AY182" s="85">
        <f t="shared" si="66"/>
        <v>0.92013888888888884</v>
      </c>
      <c r="AZ182" s="86" t="str">
        <f t="shared" si="13"/>
        <v>Hurricanes v Ducks</v>
      </c>
      <c r="BA182" s="84" t="str">
        <f t="shared" si="14"/>
        <v>NHL</v>
      </c>
      <c r="BB182" s="84" t="str">
        <f t="shared" si="15"/>
        <v>27 v 8</v>
      </c>
      <c r="BC182" s="84" t="str">
        <f t="shared" si="44"/>
        <v>Primary</v>
      </c>
      <c r="BE182" s="43"/>
      <c r="BF182" s="41">
        <f t="shared" si="45"/>
        <v>0.79513888888888884</v>
      </c>
      <c r="BG182" s="41">
        <f t="shared" si="16"/>
        <v>0.87847222222222221</v>
      </c>
      <c r="BH182" s="42" t="str">
        <f t="shared" si="17"/>
        <v>Hurricanes v Ducks</v>
      </c>
      <c r="BI182" s="43" t="str">
        <f t="shared" si="18"/>
        <v>NHL</v>
      </c>
      <c r="BJ182" s="43" t="str">
        <f t="shared" si="19"/>
        <v>27 v 8</v>
      </c>
      <c r="BK182" s="43" t="str">
        <f t="shared" si="46"/>
        <v>Primary</v>
      </c>
      <c r="BM182" s="120"/>
      <c r="BN182" s="121">
        <f t="shared" si="47"/>
        <v>0.79513888888888884</v>
      </c>
      <c r="BO182" s="121">
        <f t="shared" si="48"/>
        <v>0.92013888888888884</v>
      </c>
      <c r="BP182" s="122" t="str">
        <f t="shared" si="20"/>
        <v>Hurricanes v Ducks</v>
      </c>
      <c r="BQ182" s="120" t="str">
        <f t="shared" si="21"/>
        <v>NHL</v>
      </c>
      <c r="BR182" s="120" t="str">
        <f t="shared" si="22"/>
        <v>27 v 8</v>
      </c>
      <c r="BS182" s="120" t="str">
        <f t="shared" si="49"/>
        <v>Primary</v>
      </c>
      <c r="BU182" s="104"/>
      <c r="BV182" s="105">
        <f t="shared" si="50"/>
        <v>0.79513888888888884</v>
      </c>
      <c r="BW182" s="105">
        <f t="shared" si="23"/>
        <v>0.87847222222222221</v>
      </c>
      <c r="BX182" s="106" t="str">
        <f t="shared" si="56"/>
        <v>Hurricanes v Ducks</v>
      </c>
      <c r="BY182" s="104" t="str">
        <f t="shared" si="25"/>
        <v>NHL</v>
      </c>
      <c r="BZ182" s="104" t="str">
        <f t="shared" si="26"/>
        <v>27 v 8</v>
      </c>
      <c r="CA182" s="104" t="str">
        <f t="shared" si="51"/>
        <v>Primary</v>
      </c>
      <c r="CC182" s="131"/>
      <c r="CD182" s="132">
        <f t="shared" si="52"/>
        <v>0.79513888888888884</v>
      </c>
      <c r="CE182" s="132">
        <f t="shared" si="53"/>
        <v>0.92013888888888884</v>
      </c>
      <c r="CF182" s="133" t="str">
        <f t="shared" si="27"/>
        <v>Hurricanes v Ducks</v>
      </c>
      <c r="CG182" s="131" t="str">
        <f t="shared" si="28"/>
        <v>NHL</v>
      </c>
      <c r="CH182" s="131" t="str">
        <f t="shared" si="29"/>
        <v>27 v 8</v>
      </c>
      <c r="CI182" s="131" t="str">
        <f t="shared" si="54"/>
        <v>Primary</v>
      </c>
    </row>
    <row r="183" spans="1:87" ht="15" customHeight="1">
      <c r="E183">
        <v>33</v>
      </c>
      <c r="F183" t="e">
        <f>LOOKUP(R71,$A$151:$A$182,$B$151:$B$182)</f>
        <v>#N/A</v>
      </c>
      <c r="G183" t="e">
        <f>LOOKUP(S71,$A$151:$A$182,$B$151:$B$182)</f>
        <v>#N/A</v>
      </c>
      <c r="H183" t="s">
        <v>62</v>
      </c>
      <c r="J183" t="e">
        <f t="shared" si="57"/>
        <v>#N/A</v>
      </c>
      <c r="L183" t="str">
        <f t="shared" si="31"/>
        <v xml:space="preserve"> v </v>
      </c>
      <c r="M183" t="str">
        <f>IF(ISERROR(INDEX($C:$C,MATCH(R71,$A:$A,0)))*1=1,"",INDEX($C:$C,MATCH(R71,$A:$A,0)))</f>
        <v/>
      </c>
      <c r="N183" t="str">
        <f>IF(ISERROR(INDEX($C:$C,MATCH(S71,$A:$A,0)))*1=1,"",INDEX($C:$C,MATCH(S71,$A:$A,0)))</f>
        <v/>
      </c>
      <c r="O183" t="s">
        <v>62</v>
      </c>
      <c r="Q183" s="11"/>
      <c r="R183" s="15">
        <f>T70-TIME(2,55,0)</f>
        <v>-0.12152777777777778</v>
      </c>
      <c r="S183" s="11" t="e">
        <f t="shared" si="58"/>
        <v>#N/A</v>
      </c>
      <c r="T183" s="14" t="str">
        <f t="shared" ref="T183:T211" si="67">$A$148</f>
        <v>NHL</v>
      </c>
      <c r="U183" s="14" t="str">
        <f t="shared" si="59"/>
        <v xml:space="preserve"> v </v>
      </c>
      <c r="V183" s="14" t="str">
        <f t="shared" ref="V183:V211" si="68">$V$146</f>
        <v>FULL</v>
      </c>
      <c r="X183" s="78"/>
      <c r="Y183" s="79">
        <f t="shared" si="34"/>
        <v>-0.12152777777777778</v>
      </c>
      <c r="Z183" s="79">
        <f t="shared" si="60"/>
        <v>-3.8194444444444448E-2</v>
      </c>
      <c r="AA183" s="80" t="e">
        <f t="shared" si="36"/>
        <v>#N/A</v>
      </c>
      <c r="AB183" s="78" t="str">
        <f t="shared" ref="AB183:AB214" si="69">AS183</f>
        <v>NHL</v>
      </c>
      <c r="AC183" s="78" t="str">
        <f t="shared" ref="AC183:AC214" si="70">AT183</f>
        <v xml:space="preserve"> v </v>
      </c>
      <c r="AD183" s="78" t="str">
        <f t="shared" ref="AD183:AD214" si="71">$AD$146</f>
        <v>Primary</v>
      </c>
      <c r="AF183" s="43"/>
      <c r="AG183" s="41">
        <f t="shared" ref="AG183:AG214" si="72">R183</f>
        <v>-0.12152777777777778</v>
      </c>
      <c r="AH183" s="41">
        <f t="shared" si="61"/>
        <v>3.4722222222222238E-3</v>
      </c>
      <c r="AI183" s="42" t="e">
        <f t="shared" ref="AI183:AI214" si="73">S183</f>
        <v>#N/A</v>
      </c>
      <c r="AJ183" s="43" t="str">
        <f t="shared" ref="AJ183:AJ214" si="74">T183</f>
        <v>NHL</v>
      </c>
      <c r="AK183" s="43" t="str">
        <f t="shared" ref="AK183:AK214" si="75">U183</f>
        <v xml:space="preserve"> v </v>
      </c>
      <c r="AL183" s="43" t="str">
        <f t="shared" ref="AL183:AL211" si="76">$AL$146</f>
        <v>Primary</v>
      </c>
      <c r="AM183" s="43" t="e">
        <f t="shared" si="38"/>
        <v>#N/A</v>
      </c>
      <c r="AO183" s="104"/>
      <c r="AP183" s="105">
        <f t="shared" ref="AP183:AP214" si="77">R183</f>
        <v>-0.12152777777777778</v>
      </c>
      <c r="AQ183" s="105">
        <f t="shared" si="62"/>
        <v>-3.8194444444444448E-2</v>
      </c>
      <c r="AR183" s="106" t="e">
        <f t="shared" si="63"/>
        <v>#N/A</v>
      </c>
      <c r="AS183" s="104" t="str">
        <f t="shared" si="64"/>
        <v>NHL</v>
      </c>
      <c r="AT183" s="104" t="str">
        <f t="shared" si="65"/>
        <v xml:space="preserve"> v </v>
      </c>
      <c r="AU183" s="104" t="str">
        <f t="shared" ref="AU183:AU211" si="78">$AU$146</f>
        <v>Primary</v>
      </c>
      <c r="AW183" s="84"/>
      <c r="AX183" s="85">
        <f t="shared" si="42"/>
        <v>-0.12152777777777778</v>
      </c>
      <c r="AY183" s="85">
        <f t="shared" si="66"/>
        <v>3.4722222222222238E-3</v>
      </c>
      <c r="AZ183" s="86" t="e">
        <f t="shared" ref="AZ183:AZ214" si="79">AA183</f>
        <v>#N/A</v>
      </c>
      <c r="BA183" s="84" t="str">
        <f t="shared" ref="BA183:BA214" si="80">AB183</f>
        <v>NHL</v>
      </c>
      <c r="BB183" s="84" t="str">
        <f t="shared" ref="BB183:BB214" si="81">AC183</f>
        <v xml:space="preserve"> v </v>
      </c>
      <c r="BC183" s="84" t="str">
        <f t="shared" si="44"/>
        <v>Primary</v>
      </c>
      <c r="BE183" s="110"/>
      <c r="BF183" s="111">
        <f t="shared" si="45"/>
        <v>-0.12152777777777778</v>
      </c>
      <c r="BG183" s="111">
        <f t="shared" ref="BG183:BG214" si="82">BF183+TIME(2,0,0)</f>
        <v>-3.8194444444444448E-2</v>
      </c>
      <c r="BH183" s="112" t="e">
        <f t="shared" si="17"/>
        <v>#N/A</v>
      </c>
      <c r="BI183" s="110" t="str">
        <f t="shared" si="18"/>
        <v>NHL</v>
      </c>
      <c r="BJ183" s="110" t="str">
        <f t="shared" si="19"/>
        <v xml:space="preserve"> v </v>
      </c>
      <c r="BK183" s="110" t="str">
        <f t="shared" si="46"/>
        <v>Primary</v>
      </c>
      <c r="BM183" s="115"/>
      <c r="BN183" s="116">
        <f t="shared" si="47"/>
        <v>-0.12152777777777778</v>
      </c>
      <c r="BO183" s="116">
        <f t="shared" si="48"/>
        <v>3.4722222222222238E-3</v>
      </c>
      <c r="BP183" s="117" t="e">
        <f t="shared" si="20"/>
        <v>#N/A</v>
      </c>
      <c r="BQ183" s="115" t="str">
        <f t="shared" si="21"/>
        <v>NHL</v>
      </c>
      <c r="BR183" s="115" t="str">
        <f t="shared" si="22"/>
        <v xml:space="preserve"> v </v>
      </c>
      <c r="BS183" s="115" t="str">
        <f t="shared" si="49"/>
        <v>Primary</v>
      </c>
      <c r="BU183" s="125"/>
      <c r="BV183" s="126">
        <f t="shared" si="50"/>
        <v>-0.12152777777777778</v>
      </c>
      <c r="BW183" s="126">
        <f t="shared" si="23"/>
        <v>-3.8194444444444448E-2</v>
      </c>
      <c r="BX183" s="127" t="e">
        <f t="shared" si="56"/>
        <v>#N/A</v>
      </c>
      <c r="BY183" s="125" t="str">
        <f t="shared" si="25"/>
        <v>NHL</v>
      </c>
      <c r="BZ183" s="125" t="str">
        <f t="shared" si="26"/>
        <v xml:space="preserve"> v </v>
      </c>
      <c r="CA183" s="125" t="str">
        <f t="shared" si="51"/>
        <v>Primary</v>
      </c>
      <c r="CC183" s="78"/>
      <c r="CD183" s="79">
        <f t="shared" si="52"/>
        <v>-0.12152777777777778</v>
      </c>
      <c r="CE183" s="79">
        <f t="shared" si="53"/>
        <v>3.4722222222222238E-3</v>
      </c>
      <c r="CF183" s="80" t="e">
        <f t="shared" si="27"/>
        <v>#N/A</v>
      </c>
      <c r="CG183" s="78" t="str">
        <f t="shared" si="28"/>
        <v>NHL</v>
      </c>
      <c r="CH183" s="78" t="str">
        <f t="shared" si="29"/>
        <v xml:space="preserve"> v </v>
      </c>
      <c r="CI183" s="78" t="str">
        <f t="shared" si="54"/>
        <v>Primary</v>
      </c>
    </row>
    <row r="184" spans="1:87">
      <c r="E184">
        <v>34</v>
      </c>
      <c r="F184" t="str">
        <f>LOOKUP(R73,$A$151:$A$182,$B$151:$B$182)</f>
        <v>Jets</v>
      </c>
      <c r="G184" t="str">
        <f>LOOKUP(S73,$A$151:$A$182,$B$151:$B$182)</f>
        <v>Canucks</v>
      </c>
      <c r="H184" t="s">
        <v>62</v>
      </c>
      <c r="J184" t="str">
        <f t="shared" si="57"/>
        <v>Jets v Canucks</v>
      </c>
      <c r="L184" t="str">
        <f t="shared" si="31"/>
        <v>29 v 5</v>
      </c>
      <c r="M184">
        <f>IF(ISERROR(INDEX($C:$C,MATCH(R73,$A:$A,0)))*1=1,"",INDEX($C:$C,MATCH(R73,$A:$A,0)))</f>
        <v>29</v>
      </c>
      <c r="N184">
        <f>IF(ISERROR(INDEX($C:$C,MATCH(S73,$A:$A,0)))*1=1,"",INDEX($C:$C,MATCH(S73,$A:$A,0)))</f>
        <v>5</v>
      </c>
      <c r="O184" t="s">
        <v>62</v>
      </c>
      <c r="Q184" s="11"/>
      <c r="R184" s="15">
        <f>T72-TIME(2,55,0)</f>
        <v>0.79513888888888884</v>
      </c>
      <c r="S184" s="11" t="str">
        <f t="shared" si="58"/>
        <v>Jets v Canucks</v>
      </c>
      <c r="T184" s="14" t="str">
        <f t="shared" si="67"/>
        <v>NHL</v>
      </c>
      <c r="U184" s="14" t="str">
        <f t="shared" si="59"/>
        <v>29 v 5</v>
      </c>
      <c r="V184" s="14" t="str">
        <f t="shared" si="68"/>
        <v>FULL</v>
      </c>
      <c r="X184" s="78"/>
      <c r="Y184" s="79">
        <f t="shared" si="34"/>
        <v>0.79513888888888884</v>
      </c>
      <c r="Z184" s="79">
        <f t="shared" si="60"/>
        <v>0.87847222222222221</v>
      </c>
      <c r="AA184" s="80" t="str">
        <f t="shared" ref="AA184:AA215" si="83">AR184</f>
        <v>Jets v Canucks</v>
      </c>
      <c r="AB184" s="78" t="str">
        <f t="shared" si="69"/>
        <v>NHL</v>
      </c>
      <c r="AC184" s="78" t="str">
        <f t="shared" si="70"/>
        <v>29 v 5</v>
      </c>
      <c r="AD184" s="78" t="str">
        <f t="shared" si="71"/>
        <v>Primary</v>
      </c>
      <c r="AF184" s="43"/>
      <c r="AG184" s="41">
        <f t="shared" si="72"/>
        <v>0.79513888888888884</v>
      </c>
      <c r="AH184" s="41">
        <f t="shared" si="61"/>
        <v>0.92013888888888884</v>
      </c>
      <c r="AI184" s="42" t="str">
        <f t="shared" si="73"/>
        <v>Jets v Canucks</v>
      </c>
      <c r="AJ184" s="43" t="str">
        <f t="shared" si="74"/>
        <v>NHL</v>
      </c>
      <c r="AK184" s="43" t="str">
        <f t="shared" si="75"/>
        <v>29 v 5</v>
      </c>
      <c r="AL184" s="43" t="str">
        <f t="shared" si="76"/>
        <v>Primary</v>
      </c>
      <c r="AM184" s="43" t="str">
        <f t="shared" si="38"/>
        <v/>
      </c>
      <c r="AO184" s="104"/>
      <c r="AP184" s="105">
        <f t="shared" si="77"/>
        <v>0.79513888888888884</v>
      </c>
      <c r="AQ184" s="105">
        <f t="shared" si="62"/>
        <v>0.87847222222222221</v>
      </c>
      <c r="AR184" s="106" t="str">
        <f t="shared" si="63"/>
        <v>Jets v Canucks</v>
      </c>
      <c r="AS184" s="104" t="str">
        <f t="shared" si="64"/>
        <v>NHL</v>
      </c>
      <c r="AT184" s="104" t="str">
        <f t="shared" si="65"/>
        <v>29 v 5</v>
      </c>
      <c r="AU184" s="104" t="str">
        <f t="shared" si="78"/>
        <v>Primary</v>
      </c>
      <c r="AW184" s="84"/>
      <c r="AX184" s="85">
        <f t="shared" si="42"/>
        <v>0.79513888888888884</v>
      </c>
      <c r="AY184" s="85">
        <f t="shared" si="66"/>
        <v>0.92013888888888884</v>
      </c>
      <c r="AZ184" s="86" t="str">
        <f t="shared" si="79"/>
        <v>Jets v Canucks</v>
      </c>
      <c r="BA184" s="84" t="str">
        <f t="shared" si="80"/>
        <v>NHL</v>
      </c>
      <c r="BB184" s="84" t="str">
        <f t="shared" si="81"/>
        <v>29 v 5</v>
      </c>
      <c r="BC184" s="84" t="str">
        <f t="shared" si="44"/>
        <v>Primary</v>
      </c>
      <c r="BE184" s="43"/>
      <c r="BF184" s="41">
        <f t="shared" si="45"/>
        <v>0.79513888888888884</v>
      </c>
      <c r="BG184" s="41">
        <f t="shared" si="82"/>
        <v>0.87847222222222221</v>
      </c>
      <c r="BH184" s="42" t="str">
        <f t="shared" si="17"/>
        <v>Jets v Canucks</v>
      </c>
      <c r="BI184" s="43" t="str">
        <f t="shared" si="18"/>
        <v>NHL</v>
      </c>
      <c r="BJ184" s="43" t="str">
        <f t="shared" si="19"/>
        <v>29 v 5</v>
      </c>
      <c r="BK184" s="43" t="str">
        <f t="shared" si="46"/>
        <v>Primary</v>
      </c>
      <c r="BM184" s="120"/>
      <c r="BN184" s="121">
        <f t="shared" si="47"/>
        <v>0.79513888888888884</v>
      </c>
      <c r="BO184" s="121">
        <f t="shared" si="48"/>
        <v>0.92013888888888884</v>
      </c>
      <c r="BP184" s="122" t="str">
        <f t="shared" si="20"/>
        <v>Jets v Canucks</v>
      </c>
      <c r="BQ184" s="120" t="str">
        <f t="shared" si="21"/>
        <v>NHL</v>
      </c>
      <c r="BR184" s="120" t="str">
        <f t="shared" si="22"/>
        <v>29 v 5</v>
      </c>
      <c r="BS184" s="120" t="str">
        <f t="shared" si="49"/>
        <v>Primary</v>
      </c>
      <c r="BU184" s="104"/>
      <c r="BV184" s="105">
        <f t="shared" si="50"/>
        <v>0.79513888888888884</v>
      </c>
      <c r="BW184" s="105">
        <f t="shared" si="23"/>
        <v>0.87847222222222221</v>
      </c>
      <c r="BX184" s="106" t="str">
        <f t="shared" si="56"/>
        <v>Jets v Canucks</v>
      </c>
      <c r="BY184" s="104" t="str">
        <f t="shared" si="25"/>
        <v>NHL</v>
      </c>
      <c r="BZ184" s="104" t="str">
        <f t="shared" si="26"/>
        <v>29 v 5</v>
      </c>
      <c r="CA184" s="104" t="str">
        <f t="shared" si="51"/>
        <v>Primary</v>
      </c>
      <c r="CC184" s="131"/>
      <c r="CD184" s="132">
        <f t="shared" si="52"/>
        <v>0.79513888888888884</v>
      </c>
      <c r="CE184" s="132">
        <f t="shared" si="53"/>
        <v>0.92013888888888884</v>
      </c>
      <c r="CF184" s="133" t="str">
        <f t="shared" si="27"/>
        <v>Jets v Canucks</v>
      </c>
      <c r="CG184" s="131" t="str">
        <f t="shared" si="28"/>
        <v>NHL</v>
      </c>
      <c r="CH184" s="131" t="str">
        <f t="shared" si="29"/>
        <v>29 v 5</v>
      </c>
      <c r="CI184" s="131" t="str">
        <f t="shared" si="54"/>
        <v>Primary</v>
      </c>
    </row>
    <row r="185" spans="1:87">
      <c r="E185">
        <v>35</v>
      </c>
      <c r="F185" t="str">
        <f>LOOKUP(R75,$A$151:$A$182,$B$151:$B$182)</f>
        <v>Avalanche</v>
      </c>
      <c r="G185" t="str">
        <f>LOOKUP(S75,$A$151:$A$182,$B$151:$B$182)</f>
        <v>Kraken</v>
      </c>
      <c r="H185" t="s">
        <v>62</v>
      </c>
      <c r="J185" t="str">
        <f t="shared" si="57"/>
        <v>Avalanche v Kraken</v>
      </c>
      <c r="L185" t="str">
        <f t="shared" si="31"/>
        <v>16 v 33</v>
      </c>
      <c r="M185">
        <f>IF(ISERROR(INDEX($C:$C,MATCH(R75,$A:$A,0)))*1=1,"",INDEX($C:$C,MATCH(R75,$A:$A,0)))</f>
        <v>16</v>
      </c>
      <c r="N185">
        <f>IF(ISERROR(INDEX($C:$C,MATCH(S75,$A:$A,0)))*1=1,"",INDEX($C:$C,MATCH(S75,$A:$A,0)))</f>
        <v>33</v>
      </c>
      <c r="O185" t="s">
        <v>62</v>
      </c>
      <c r="Q185" s="11"/>
      <c r="R185" s="15">
        <f>T74-TIME(2,55,0)</f>
        <v>0.79513888888888884</v>
      </c>
      <c r="S185" s="11" t="str">
        <f t="shared" si="58"/>
        <v>Avalanche v Kraken</v>
      </c>
      <c r="T185" s="14" t="str">
        <f t="shared" si="67"/>
        <v>NHL</v>
      </c>
      <c r="U185" s="14" t="str">
        <f t="shared" si="59"/>
        <v>16 v 33</v>
      </c>
      <c r="V185" s="14" t="str">
        <f t="shared" si="68"/>
        <v>FULL</v>
      </c>
      <c r="X185" s="78"/>
      <c r="Y185" s="79">
        <f t="shared" si="34"/>
        <v>0.79513888888888884</v>
      </c>
      <c r="Z185" s="79">
        <f t="shared" si="60"/>
        <v>0.87847222222222221</v>
      </c>
      <c r="AA185" s="80" t="str">
        <f t="shared" si="83"/>
        <v>Avalanche v Kraken</v>
      </c>
      <c r="AB185" s="78" t="str">
        <f t="shared" si="69"/>
        <v>NHL</v>
      </c>
      <c r="AC185" s="78" t="str">
        <f t="shared" si="70"/>
        <v>16 v 33</v>
      </c>
      <c r="AD185" s="78" t="str">
        <f t="shared" si="71"/>
        <v>Primary</v>
      </c>
      <c r="AF185" s="43"/>
      <c r="AG185" s="41">
        <f t="shared" si="72"/>
        <v>0.79513888888888884</v>
      </c>
      <c r="AH185" s="41">
        <f t="shared" si="61"/>
        <v>0.92013888888888884</v>
      </c>
      <c r="AI185" s="42" t="str">
        <f t="shared" si="73"/>
        <v>Avalanche v Kraken</v>
      </c>
      <c r="AJ185" s="43" t="str">
        <f t="shared" si="74"/>
        <v>NHL</v>
      </c>
      <c r="AK185" s="43" t="str">
        <f t="shared" si="75"/>
        <v>16 v 33</v>
      </c>
      <c r="AL185" s="43" t="str">
        <f t="shared" si="76"/>
        <v>Primary</v>
      </c>
      <c r="AM185" s="43" t="str">
        <f t="shared" si="38"/>
        <v/>
      </c>
      <c r="AO185" s="104"/>
      <c r="AP185" s="105">
        <f t="shared" si="77"/>
        <v>0.79513888888888884</v>
      </c>
      <c r="AQ185" s="105">
        <f t="shared" si="62"/>
        <v>0.87847222222222221</v>
      </c>
      <c r="AR185" s="106" t="str">
        <f t="shared" si="63"/>
        <v>Avalanche v Kraken</v>
      </c>
      <c r="AS185" s="104" t="str">
        <f t="shared" si="64"/>
        <v>NHL</v>
      </c>
      <c r="AT185" s="104" t="str">
        <f t="shared" si="65"/>
        <v>16 v 33</v>
      </c>
      <c r="AU185" s="104" t="str">
        <f t="shared" si="78"/>
        <v>Primary</v>
      </c>
      <c r="AW185" s="84"/>
      <c r="AX185" s="85">
        <f t="shared" si="42"/>
        <v>0.79513888888888884</v>
      </c>
      <c r="AY185" s="85">
        <f t="shared" si="66"/>
        <v>0.92013888888888884</v>
      </c>
      <c r="AZ185" s="86" t="str">
        <f t="shared" si="79"/>
        <v>Avalanche v Kraken</v>
      </c>
      <c r="BA185" s="84" t="str">
        <f t="shared" si="80"/>
        <v>NHL</v>
      </c>
      <c r="BB185" s="84" t="str">
        <f t="shared" si="81"/>
        <v>16 v 33</v>
      </c>
      <c r="BC185" s="84" t="str">
        <f t="shared" si="44"/>
        <v>Primary</v>
      </c>
      <c r="BE185" s="110"/>
      <c r="BF185" s="111">
        <f t="shared" si="45"/>
        <v>0.79513888888888884</v>
      </c>
      <c r="BG185" s="111">
        <f t="shared" si="82"/>
        <v>0.87847222222222221</v>
      </c>
      <c r="BH185" s="112" t="str">
        <f t="shared" si="17"/>
        <v>Avalanche v Kraken</v>
      </c>
      <c r="BI185" s="110" t="str">
        <f t="shared" si="18"/>
        <v>NHL</v>
      </c>
      <c r="BJ185" s="110" t="str">
        <f t="shared" si="19"/>
        <v>16 v 33</v>
      </c>
      <c r="BK185" s="110" t="str">
        <f t="shared" si="46"/>
        <v>Primary</v>
      </c>
      <c r="BM185" s="115"/>
      <c r="BN185" s="116">
        <f t="shared" si="47"/>
        <v>0.79513888888888884</v>
      </c>
      <c r="BO185" s="116">
        <f t="shared" si="48"/>
        <v>0.92013888888888884</v>
      </c>
      <c r="BP185" s="117" t="str">
        <f t="shared" si="20"/>
        <v>Avalanche v Kraken</v>
      </c>
      <c r="BQ185" s="115" t="str">
        <f t="shared" si="21"/>
        <v>NHL</v>
      </c>
      <c r="BR185" s="115" t="str">
        <f t="shared" si="22"/>
        <v>16 v 33</v>
      </c>
      <c r="BS185" s="115" t="str">
        <f t="shared" si="49"/>
        <v>Primary</v>
      </c>
      <c r="BU185" s="125"/>
      <c r="BV185" s="126">
        <f t="shared" si="50"/>
        <v>0.79513888888888884</v>
      </c>
      <c r="BW185" s="126">
        <f t="shared" si="23"/>
        <v>0.87847222222222221</v>
      </c>
      <c r="BX185" s="127" t="str">
        <f t="shared" si="56"/>
        <v>Avalanche v Kraken</v>
      </c>
      <c r="BY185" s="125" t="str">
        <f t="shared" si="25"/>
        <v>NHL</v>
      </c>
      <c r="BZ185" s="125" t="str">
        <f t="shared" si="26"/>
        <v>16 v 33</v>
      </c>
      <c r="CA185" s="125" t="str">
        <f t="shared" si="51"/>
        <v>Primary</v>
      </c>
      <c r="CC185" s="78"/>
      <c r="CD185" s="79">
        <f t="shared" si="52"/>
        <v>0.79513888888888884</v>
      </c>
      <c r="CE185" s="79">
        <f t="shared" si="53"/>
        <v>0.92013888888888884</v>
      </c>
      <c r="CF185" s="80" t="str">
        <f t="shared" si="27"/>
        <v>Avalanche v Kraken</v>
      </c>
      <c r="CG185" s="78" t="str">
        <f t="shared" si="28"/>
        <v>NHL</v>
      </c>
      <c r="CH185" s="78" t="str">
        <f t="shared" si="29"/>
        <v>16 v 33</v>
      </c>
      <c r="CI185" s="78" t="str">
        <f t="shared" si="54"/>
        <v>Primary</v>
      </c>
    </row>
    <row r="186" spans="1:87">
      <c r="E186">
        <v>36</v>
      </c>
      <c r="F186" t="e">
        <f>LOOKUP(R77,$A$151:$A$182,$B$151:$B$182)</f>
        <v>#N/A</v>
      </c>
      <c r="G186" t="e">
        <f>LOOKUP(S77,$A$151:$A$182,$B$151:$B$182)</f>
        <v>#N/A</v>
      </c>
      <c r="H186" t="s">
        <v>62</v>
      </c>
      <c r="J186" t="e">
        <f t="shared" si="57"/>
        <v>#N/A</v>
      </c>
      <c r="L186" t="str">
        <f t="shared" si="31"/>
        <v xml:space="preserve"> v </v>
      </c>
      <c r="M186" t="str">
        <f>IF(ISERROR(INDEX($C:$C,MATCH(R77,$A:$A,0)))*1=1,"",INDEX($C:$C,MATCH(R77,$A:$A,0)))</f>
        <v/>
      </c>
      <c r="N186" t="str">
        <f>IF(ISERROR(INDEX($C:$C,MATCH(S77,$A:$A,0)))*1=1,"",INDEX($C:$C,MATCH(S77,$A:$A,0)))</f>
        <v/>
      </c>
      <c r="O186" t="s">
        <v>62</v>
      </c>
      <c r="Q186" s="11"/>
      <c r="R186" s="15">
        <f>T76-TIME(2,55,0)</f>
        <v>-0.12152777777777778</v>
      </c>
      <c r="S186" s="11" t="e">
        <f t="shared" si="58"/>
        <v>#N/A</v>
      </c>
      <c r="T186" s="14" t="str">
        <f t="shared" si="67"/>
        <v>NHL</v>
      </c>
      <c r="U186" s="14" t="str">
        <f t="shared" si="59"/>
        <v xml:space="preserve"> v </v>
      </c>
      <c r="V186" s="14" t="str">
        <f t="shared" si="68"/>
        <v>FULL</v>
      </c>
      <c r="X186" s="78"/>
      <c r="Y186" s="79">
        <f t="shared" si="34"/>
        <v>-0.12152777777777778</v>
      </c>
      <c r="Z186" s="79">
        <f t="shared" si="60"/>
        <v>-3.8194444444444448E-2</v>
      </c>
      <c r="AA186" s="80" t="e">
        <f t="shared" si="83"/>
        <v>#N/A</v>
      </c>
      <c r="AB186" s="78" t="str">
        <f t="shared" si="69"/>
        <v>NHL</v>
      </c>
      <c r="AC186" s="78" t="str">
        <f t="shared" si="70"/>
        <v xml:space="preserve"> v </v>
      </c>
      <c r="AD186" s="78" t="str">
        <f t="shared" si="71"/>
        <v>Primary</v>
      </c>
      <c r="AF186" s="43"/>
      <c r="AG186" s="41">
        <f t="shared" si="72"/>
        <v>-0.12152777777777778</v>
      </c>
      <c r="AH186" s="41">
        <f t="shared" si="61"/>
        <v>3.4722222222222238E-3</v>
      </c>
      <c r="AI186" s="42" t="e">
        <f t="shared" si="73"/>
        <v>#N/A</v>
      </c>
      <c r="AJ186" s="43" t="str">
        <f t="shared" si="74"/>
        <v>NHL</v>
      </c>
      <c r="AK186" s="43" t="str">
        <f t="shared" si="75"/>
        <v xml:space="preserve"> v </v>
      </c>
      <c r="AL186" s="43" t="str">
        <f t="shared" si="76"/>
        <v>Primary</v>
      </c>
      <c r="AM186" s="43" t="e">
        <f t="shared" si="38"/>
        <v>#N/A</v>
      </c>
      <c r="AO186" s="104"/>
      <c r="AP186" s="105">
        <f>R186</f>
        <v>-0.12152777777777778</v>
      </c>
      <c r="AQ186" s="105">
        <f t="shared" si="62"/>
        <v>-3.8194444444444448E-2</v>
      </c>
      <c r="AR186" s="106" t="e">
        <f t="shared" si="63"/>
        <v>#N/A</v>
      </c>
      <c r="AS186" s="104" t="str">
        <f t="shared" si="64"/>
        <v>NHL</v>
      </c>
      <c r="AT186" s="104" t="str">
        <f t="shared" si="65"/>
        <v xml:space="preserve"> v </v>
      </c>
      <c r="AU186" s="104" t="str">
        <f t="shared" si="78"/>
        <v>Primary</v>
      </c>
      <c r="AW186" s="84"/>
      <c r="AX186" s="85">
        <f t="shared" si="42"/>
        <v>-0.12152777777777778</v>
      </c>
      <c r="AY186" s="85">
        <f t="shared" si="66"/>
        <v>3.4722222222222238E-3</v>
      </c>
      <c r="AZ186" s="86" t="e">
        <f t="shared" si="79"/>
        <v>#N/A</v>
      </c>
      <c r="BA186" s="84" t="str">
        <f t="shared" si="80"/>
        <v>NHL</v>
      </c>
      <c r="BB186" s="84" t="str">
        <f t="shared" si="81"/>
        <v xml:space="preserve"> v </v>
      </c>
      <c r="BC186" s="84" t="str">
        <f t="shared" si="44"/>
        <v>Primary</v>
      </c>
      <c r="BE186" s="43"/>
      <c r="BF186" s="41">
        <f t="shared" si="45"/>
        <v>-0.12152777777777778</v>
      </c>
      <c r="BG186" s="41">
        <f t="shared" si="82"/>
        <v>-3.8194444444444448E-2</v>
      </c>
      <c r="BH186" s="42" t="e">
        <f t="shared" si="17"/>
        <v>#N/A</v>
      </c>
      <c r="BI186" s="43" t="str">
        <f t="shared" si="18"/>
        <v>NHL</v>
      </c>
      <c r="BJ186" s="43" t="str">
        <f t="shared" si="19"/>
        <v xml:space="preserve"> v </v>
      </c>
      <c r="BK186" s="43" t="str">
        <f t="shared" si="46"/>
        <v>Primary</v>
      </c>
      <c r="BM186" s="120"/>
      <c r="BN186" s="121">
        <f t="shared" si="47"/>
        <v>-0.12152777777777778</v>
      </c>
      <c r="BO186" s="121">
        <f t="shared" si="48"/>
        <v>3.4722222222222238E-3</v>
      </c>
      <c r="BP186" s="122" t="e">
        <f t="shared" si="20"/>
        <v>#N/A</v>
      </c>
      <c r="BQ186" s="120" t="str">
        <f t="shared" si="21"/>
        <v>NHL</v>
      </c>
      <c r="BR186" s="120" t="str">
        <f t="shared" si="22"/>
        <v xml:space="preserve"> v </v>
      </c>
      <c r="BS186" s="120" t="str">
        <f t="shared" si="49"/>
        <v>Primary</v>
      </c>
      <c r="BU186" s="104"/>
      <c r="BV186" s="105">
        <f t="shared" si="50"/>
        <v>-0.12152777777777778</v>
      </c>
      <c r="BW186" s="105">
        <f t="shared" si="23"/>
        <v>-3.8194444444444448E-2</v>
      </c>
      <c r="BX186" s="106" t="e">
        <f t="shared" si="56"/>
        <v>#N/A</v>
      </c>
      <c r="BY186" s="104" t="str">
        <f t="shared" si="25"/>
        <v>NHL</v>
      </c>
      <c r="BZ186" s="104" t="str">
        <f t="shared" si="26"/>
        <v xml:space="preserve"> v </v>
      </c>
      <c r="CA186" s="104" t="str">
        <f t="shared" si="51"/>
        <v>Primary</v>
      </c>
      <c r="CC186" s="131"/>
      <c r="CD186" s="132">
        <f t="shared" si="52"/>
        <v>-0.12152777777777778</v>
      </c>
      <c r="CE186" s="132">
        <f t="shared" si="53"/>
        <v>3.4722222222222238E-3</v>
      </c>
      <c r="CF186" s="133" t="e">
        <f t="shared" si="27"/>
        <v>#N/A</v>
      </c>
      <c r="CG186" s="131" t="str">
        <f t="shared" si="28"/>
        <v>NHL</v>
      </c>
      <c r="CH186" s="131" t="str">
        <f t="shared" si="29"/>
        <v xml:space="preserve"> v </v>
      </c>
      <c r="CI186" s="131" t="str">
        <f t="shared" si="54"/>
        <v>Primary</v>
      </c>
    </row>
    <row r="187" spans="1:87">
      <c r="E187">
        <v>37</v>
      </c>
      <c r="F187" t="str">
        <f>LOOKUP(R79,$A$151:$A$182,$B$151:$B$182)</f>
        <v>Rangers</v>
      </c>
      <c r="G187" t="str">
        <f>LOOKUP(S79,$A$151:$A$182,$B$151:$B$182)</f>
        <v>Senators</v>
      </c>
      <c r="H187" t="s">
        <v>62</v>
      </c>
      <c r="J187" t="str">
        <f t="shared" si="57"/>
        <v>Rangers v Senators</v>
      </c>
      <c r="L187" t="str">
        <f t="shared" si="31"/>
        <v>21 v 24</v>
      </c>
      <c r="M187">
        <f>IF(ISERROR(INDEX($C:$C,MATCH(R79,$A:$A,0)))*1=1,"",INDEX($C:$C,MATCH(R79,$A:$A,0)))</f>
        <v>21</v>
      </c>
      <c r="N187">
        <f>IF(ISERROR(INDEX($C:$C,MATCH(S79,$A:$A,0)))*1=1,"",INDEX($C:$C,MATCH(S79,$A:$A,0)))</f>
        <v>24</v>
      </c>
      <c r="O187" t="s">
        <v>62</v>
      </c>
      <c r="Q187" s="11"/>
      <c r="R187" s="15">
        <f>T78-TIME(2,55,0)</f>
        <v>0.42013888888888884</v>
      </c>
      <c r="S187" s="11" t="str">
        <f t="shared" si="58"/>
        <v>Rangers v Senators</v>
      </c>
      <c r="T187" s="14" t="str">
        <f t="shared" si="67"/>
        <v>NHL</v>
      </c>
      <c r="U187" s="14" t="str">
        <f t="shared" si="59"/>
        <v>21 v 24</v>
      </c>
      <c r="V187" s="14" t="str">
        <f t="shared" si="68"/>
        <v>FULL</v>
      </c>
      <c r="X187" s="78"/>
      <c r="Y187" s="79">
        <f t="shared" si="34"/>
        <v>0.42013888888888884</v>
      </c>
      <c r="Z187" s="79">
        <f t="shared" si="60"/>
        <v>0.50347222222222221</v>
      </c>
      <c r="AA187" s="80" t="str">
        <f t="shared" si="83"/>
        <v>Rangers v Senators</v>
      </c>
      <c r="AB187" s="78" t="str">
        <f t="shared" si="69"/>
        <v>NHL</v>
      </c>
      <c r="AC187" s="78" t="str">
        <f t="shared" si="70"/>
        <v>21 v 24</v>
      </c>
      <c r="AD187" s="78" t="str">
        <f t="shared" si="71"/>
        <v>Primary</v>
      </c>
      <c r="AF187" s="43"/>
      <c r="AG187" s="41">
        <f t="shared" si="72"/>
        <v>0.42013888888888884</v>
      </c>
      <c r="AH187" s="41">
        <f t="shared" si="61"/>
        <v>0.54513888888888884</v>
      </c>
      <c r="AI187" s="42" t="str">
        <f t="shared" si="73"/>
        <v>Rangers v Senators</v>
      </c>
      <c r="AJ187" s="43" t="str">
        <f t="shared" si="74"/>
        <v>NHL</v>
      </c>
      <c r="AK187" s="43" t="str">
        <f t="shared" si="75"/>
        <v>21 v 24</v>
      </c>
      <c r="AL187" s="43" t="str">
        <f t="shared" si="76"/>
        <v>Primary</v>
      </c>
      <c r="AM187" s="43" t="str">
        <f t="shared" si="38"/>
        <v/>
      </c>
      <c r="AO187" s="104"/>
      <c r="AP187" s="105">
        <f t="shared" si="77"/>
        <v>0.42013888888888884</v>
      </c>
      <c r="AQ187" s="105">
        <f t="shared" si="62"/>
        <v>0.50347222222222221</v>
      </c>
      <c r="AR187" s="106" t="str">
        <f t="shared" si="63"/>
        <v>Rangers v Senators</v>
      </c>
      <c r="AS187" s="104" t="str">
        <f t="shared" si="64"/>
        <v>NHL</v>
      </c>
      <c r="AT187" s="104" t="str">
        <f t="shared" si="65"/>
        <v>21 v 24</v>
      </c>
      <c r="AU187" s="104" t="str">
        <f t="shared" si="78"/>
        <v>Primary</v>
      </c>
      <c r="AW187" s="84"/>
      <c r="AX187" s="85">
        <f t="shared" si="42"/>
        <v>0.42013888888888884</v>
      </c>
      <c r="AY187" s="85">
        <f t="shared" si="66"/>
        <v>0.54513888888888884</v>
      </c>
      <c r="AZ187" s="86" t="str">
        <f t="shared" si="79"/>
        <v>Rangers v Senators</v>
      </c>
      <c r="BA187" s="84" t="str">
        <f t="shared" si="80"/>
        <v>NHL</v>
      </c>
      <c r="BB187" s="84" t="str">
        <f t="shared" si="81"/>
        <v>21 v 24</v>
      </c>
      <c r="BC187" s="84" t="str">
        <f t="shared" si="44"/>
        <v>Primary</v>
      </c>
      <c r="BE187" s="110"/>
      <c r="BF187" s="111">
        <f t="shared" si="45"/>
        <v>0.42013888888888884</v>
      </c>
      <c r="BG187" s="111">
        <f t="shared" si="82"/>
        <v>0.50347222222222221</v>
      </c>
      <c r="BH187" s="112" t="str">
        <f t="shared" si="17"/>
        <v>Rangers v Senators</v>
      </c>
      <c r="BI187" s="110" t="str">
        <f t="shared" si="18"/>
        <v>NHL</v>
      </c>
      <c r="BJ187" s="110" t="str">
        <f t="shared" si="19"/>
        <v>21 v 24</v>
      </c>
      <c r="BK187" s="110" t="str">
        <f t="shared" si="46"/>
        <v>Primary</v>
      </c>
      <c r="BM187" s="115"/>
      <c r="BN187" s="116">
        <f t="shared" si="47"/>
        <v>0.42013888888888884</v>
      </c>
      <c r="BO187" s="116">
        <f t="shared" si="48"/>
        <v>0.54513888888888884</v>
      </c>
      <c r="BP187" s="117" t="str">
        <f t="shared" si="20"/>
        <v>Rangers v Senators</v>
      </c>
      <c r="BQ187" s="115" t="str">
        <f t="shared" si="21"/>
        <v>NHL</v>
      </c>
      <c r="BR187" s="115" t="str">
        <f t="shared" si="22"/>
        <v>21 v 24</v>
      </c>
      <c r="BS187" s="115" t="str">
        <f t="shared" si="49"/>
        <v>Primary</v>
      </c>
      <c r="BU187" s="125"/>
      <c r="BV187" s="126">
        <f t="shared" si="50"/>
        <v>0.42013888888888884</v>
      </c>
      <c r="BW187" s="126">
        <f t="shared" si="23"/>
        <v>0.50347222222222221</v>
      </c>
      <c r="BX187" s="127" t="str">
        <f t="shared" si="56"/>
        <v>Rangers v Senators</v>
      </c>
      <c r="BY187" s="125" t="str">
        <f t="shared" si="25"/>
        <v>NHL</v>
      </c>
      <c r="BZ187" s="125" t="str">
        <f t="shared" si="26"/>
        <v>21 v 24</v>
      </c>
      <c r="CA187" s="125" t="str">
        <f t="shared" si="51"/>
        <v>Primary</v>
      </c>
      <c r="CC187" s="78"/>
      <c r="CD187" s="79">
        <f t="shared" si="52"/>
        <v>0.42013888888888884</v>
      </c>
      <c r="CE187" s="79">
        <f t="shared" si="53"/>
        <v>0.54513888888888884</v>
      </c>
      <c r="CF187" s="80" t="str">
        <f t="shared" si="27"/>
        <v>Rangers v Senators</v>
      </c>
      <c r="CG187" s="78" t="str">
        <f t="shared" si="28"/>
        <v>NHL</v>
      </c>
      <c r="CH187" s="78" t="str">
        <f t="shared" si="29"/>
        <v>21 v 24</v>
      </c>
      <c r="CI187" s="78" t="str">
        <f t="shared" si="54"/>
        <v>Primary</v>
      </c>
    </row>
    <row r="188" spans="1:87">
      <c r="E188">
        <v>38</v>
      </c>
      <c r="F188" t="str">
        <f>LOOKUP(R81,$A$151:$A$182,$B$151:$B$182)</f>
        <v>Devils</v>
      </c>
      <c r="G188" t="str">
        <f>LOOKUP(S81,$A$151:$A$182,$B$151:$B$182)</f>
        <v>Lightning</v>
      </c>
      <c r="H188" t="s">
        <v>62</v>
      </c>
      <c r="J188" t="str">
        <f t="shared" si="57"/>
        <v>Devils v Lightning</v>
      </c>
      <c r="L188" t="str">
        <f t="shared" si="31"/>
        <v>7 v 14</v>
      </c>
      <c r="M188">
        <f>IF(ISERROR(INDEX($C:$C,MATCH(R81,$A:$A,0)))*1=1,"",INDEX($C:$C,MATCH(R81,$A:$A,0)))</f>
        <v>7</v>
      </c>
      <c r="N188">
        <f>IF(ISERROR(INDEX($C:$C,MATCH(S81,$A:$A,0)))*1=1,"",INDEX($C:$C,MATCH(S81,$A:$A,0)))</f>
        <v>14</v>
      </c>
      <c r="O188" t="s">
        <v>62</v>
      </c>
      <c r="Q188" s="11"/>
      <c r="R188" s="15">
        <f>T80-TIME(2,55,0)</f>
        <v>0.54513888888888884</v>
      </c>
      <c r="S188" s="11" t="str">
        <f t="shared" si="58"/>
        <v>Devils v Lightning</v>
      </c>
      <c r="T188" s="14" t="str">
        <f t="shared" si="67"/>
        <v>NHL</v>
      </c>
      <c r="U188" s="14" t="str">
        <f t="shared" si="59"/>
        <v>7 v 14</v>
      </c>
      <c r="V188" s="14" t="str">
        <f t="shared" si="68"/>
        <v>FULL</v>
      </c>
      <c r="X188" s="78"/>
      <c r="Y188" s="79">
        <f t="shared" si="34"/>
        <v>0.54513888888888884</v>
      </c>
      <c r="Z188" s="79">
        <f t="shared" si="60"/>
        <v>0.62847222222222221</v>
      </c>
      <c r="AA188" s="80" t="str">
        <f t="shared" si="83"/>
        <v>Devils v Lightning</v>
      </c>
      <c r="AB188" s="78" t="str">
        <f t="shared" si="69"/>
        <v>NHL</v>
      </c>
      <c r="AC188" s="78" t="str">
        <f t="shared" si="70"/>
        <v>7 v 14</v>
      </c>
      <c r="AD188" s="78" t="str">
        <f t="shared" si="71"/>
        <v>Primary</v>
      </c>
      <c r="AF188" s="43"/>
      <c r="AG188" s="41">
        <f t="shared" si="72"/>
        <v>0.54513888888888884</v>
      </c>
      <c r="AH188" s="41">
        <f t="shared" si="61"/>
        <v>0.67013888888888884</v>
      </c>
      <c r="AI188" s="42" t="str">
        <f t="shared" si="73"/>
        <v>Devils v Lightning</v>
      </c>
      <c r="AJ188" s="43" t="str">
        <f t="shared" si="74"/>
        <v>NHL</v>
      </c>
      <c r="AK188" s="43" t="str">
        <f t="shared" si="75"/>
        <v>7 v 14</v>
      </c>
      <c r="AL188" s="43" t="str">
        <f t="shared" si="76"/>
        <v>Primary</v>
      </c>
      <c r="AM188" s="43" t="str">
        <f t="shared" si="38"/>
        <v/>
      </c>
      <c r="AO188" s="104"/>
      <c r="AP188" s="105">
        <f t="shared" si="77"/>
        <v>0.54513888888888884</v>
      </c>
      <c r="AQ188" s="105">
        <f t="shared" si="62"/>
        <v>0.62847222222222221</v>
      </c>
      <c r="AR188" s="106" t="str">
        <f t="shared" si="63"/>
        <v>Devils v Lightning</v>
      </c>
      <c r="AS188" s="104" t="str">
        <f t="shared" si="64"/>
        <v>NHL</v>
      </c>
      <c r="AT188" s="104" t="str">
        <f t="shared" si="65"/>
        <v>7 v 14</v>
      </c>
      <c r="AU188" s="104" t="str">
        <f t="shared" si="78"/>
        <v>Primary</v>
      </c>
      <c r="AW188" s="84"/>
      <c r="AX188" s="85">
        <f t="shared" si="42"/>
        <v>0.54513888888888884</v>
      </c>
      <c r="AY188" s="85">
        <f t="shared" si="66"/>
        <v>0.67013888888888884</v>
      </c>
      <c r="AZ188" s="86" t="str">
        <f t="shared" si="79"/>
        <v>Devils v Lightning</v>
      </c>
      <c r="BA188" s="84" t="str">
        <f t="shared" si="80"/>
        <v>NHL</v>
      </c>
      <c r="BB188" s="84" t="str">
        <f t="shared" si="81"/>
        <v>7 v 14</v>
      </c>
      <c r="BC188" s="84" t="str">
        <f t="shared" si="44"/>
        <v>Primary</v>
      </c>
      <c r="BE188" s="43"/>
      <c r="BF188" s="41">
        <f t="shared" si="45"/>
        <v>0.54513888888888884</v>
      </c>
      <c r="BG188" s="41">
        <f t="shared" si="82"/>
        <v>0.62847222222222221</v>
      </c>
      <c r="BH188" s="42" t="str">
        <f t="shared" si="17"/>
        <v>Devils v Lightning</v>
      </c>
      <c r="BI188" s="43" t="str">
        <f t="shared" si="18"/>
        <v>NHL</v>
      </c>
      <c r="BJ188" s="43" t="str">
        <f t="shared" si="19"/>
        <v>7 v 14</v>
      </c>
      <c r="BK188" s="43" t="str">
        <f t="shared" si="46"/>
        <v>Primary</v>
      </c>
      <c r="BM188" s="120"/>
      <c r="BN188" s="121">
        <f t="shared" si="47"/>
        <v>0.54513888888888884</v>
      </c>
      <c r="BO188" s="121">
        <f t="shared" si="48"/>
        <v>0.67013888888888884</v>
      </c>
      <c r="BP188" s="122" t="str">
        <f t="shared" si="20"/>
        <v>Devils v Lightning</v>
      </c>
      <c r="BQ188" s="120" t="str">
        <f t="shared" si="21"/>
        <v>NHL</v>
      </c>
      <c r="BR188" s="120" t="str">
        <f t="shared" si="22"/>
        <v>7 v 14</v>
      </c>
      <c r="BS188" s="120" t="str">
        <f t="shared" si="49"/>
        <v>Primary</v>
      </c>
      <c r="BU188" s="104"/>
      <c r="BV188" s="105">
        <f t="shared" si="50"/>
        <v>0.54513888888888884</v>
      </c>
      <c r="BW188" s="105">
        <f t="shared" si="23"/>
        <v>0.62847222222222221</v>
      </c>
      <c r="BX188" s="106" t="str">
        <f t="shared" si="56"/>
        <v>Devils v Lightning</v>
      </c>
      <c r="BY188" s="104" t="str">
        <f t="shared" si="25"/>
        <v>NHL</v>
      </c>
      <c r="BZ188" s="104" t="str">
        <f t="shared" si="26"/>
        <v>7 v 14</v>
      </c>
      <c r="CA188" s="104" t="str">
        <f t="shared" si="51"/>
        <v>Primary</v>
      </c>
      <c r="CC188" s="131"/>
      <c r="CD188" s="132">
        <f t="shared" si="52"/>
        <v>0.54513888888888884</v>
      </c>
      <c r="CE188" s="132">
        <f t="shared" si="53"/>
        <v>0.67013888888888884</v>
      </c>
      <c r="CF188" s="133" t="str">
        <f t="shared" si="27"/>
        <v>Devils v Lightning</v>
      </c>
      <c r="CG188" s="131" t="str">
        <f t="shared" si="28"/>
        <v>NHL</v>
      </c>
      <c r="CH188" s="131" t="str">
        <f t="shared" si="29"/>
        <v>7 v 14</v>
      </c>
      <c r="CI188" s="131" t="str">
        <f t="shared" si="54"/>
        <v>Primary</v>
      </c>
    </row>
    <row r="189" spans="1:87">
      <c r="E189">
        <v>39</v>
      </c>
      <c r="F189" t="str">
        <f>LOOKUP(R83,$A$151:$A$182,$B$151:$B$182)</f>
        <v>Hurricanes</v>
      </c>
      <c r="G189" t="str">
        <f>LOOKUP(S83,$A$151:$A$182,$B$151:$B$182)</f>
        <v>Kings</v>
      </c>
      <c r="H189" t="s">
        <v>62</v>
      </c>
      <c r="J189" t="str">
        <f t="shared" si="57"/>
        <v>Hurricanes v Kings</v>
      </c>
      <c r="L189" t="str">
        <f t="shared" si="31"/>
        <v>27 v 13</v>
      </c>
      <c r="M189">
        <f>IF(ISERROR(INDEX($C:$C,MATCH(R83,$A:$A,0)))*1=1,"",INDEX($C:$C,MATCH(R83,$A:$A,0)))</f>
        <v>27</v>
      </c>
      <c r="N189">
        <f>IF(ISERROR(INDEX($C:$C,MATCH(S83,$A:$A,0)))*1=1,"",INDEX($C:$C,MATCH(S83,$A:$A,0)))</f>
        <v>13</v>
      </c>
      <c r="O189" t="s">
        <v>62</v>
      </c>
      <c r="Q189" s="11"/>
      <c r="R189" s="15">
        <f>T82-TIME(2,55,0)</f>
        <v>0.54513888888888884</v>
      </c>
      <c r="S189" s="11" t="str">
        <f t="shared" si="58"/>
        <v>Hurricanes v Kings</v>
      </c>
      <c r="T189" s="14" t="str">
        <f t="shared" si="67"/>
        <v>NHL</v>
      </c>
      <c r="U189" s="14" t="str">
        <f t="shared" si="59"/>
        <v>27 v 13</v>
      </c>
      <c r="V189" s="14" t="str">
        <f t="shared" si="68"/>
        <v>FULL</v>
      </c>
      <c r="X189" s="78"/>
      <c r="Y189" s="79">
        <f t="shared" si="34"/>
        <v>0.54513888888888884</v>
      </c>
      <c r="Z189" s="79">
        <f t="shared" si="60"/>
        <v>0.62847222222222221</v>
      </c>
      <c r="AA189" s="80" t="str">
        <f t="shared" si="83"/>
        <v>Hurricanes v Kings</v>
      </c>
      <c r="AB189" s="78" t="str">
        <f t="shared" si="69"/>
        <v>NHL</v>
      </c>
      <c r="AC189" s="78" t="str">
        <f t="shared" si="70"/>
        <v>27 v 13</v>
      </c>
      <c r="AD189" s="78" t="str">
        <f t="shared" si="71"/>
        <v>Primary</v>
      </c>
      <c r="AF189" s="43"/>
      <c r="AG189" s="41">
        <f t="shared" si="72"/>
        <v>0.54513888888888884</v>
      </c>
      <c r="AH189" s="41">
        <f t="shared" si="61"/>
        <v>0.67013888888888884</v>
      </c>
      <c r="AI189" s="42" t="str">
        <f t="shared" si="73"/>
        <v>Hurricanes v Kings</v>
      </c>
      <c r="AJ189" s="43" t="str">
        <f t="shared" si="74"/>
        <v>NHL</v>
      </c>
      <c r="AK189" s="43" t="str">
        <f t="shared" si="75"/>
        <v>27 v 13</v>
      </c>
      <c r="AL189" s="43" t="str">
        <f t="shared" si="76"/>
        <v>Primary</v>
      </c>
      <c r="AM189" s="43" t="str">
        <f t="shared" si="38"/>
        <v/>
      </c>
      <c r="AO189" s="104"/>
      <c r="AP189" s="105">
        <f t="shared" si="77"/>
        <v>0.54513888888888884</v>
      </c>
      <c r="AQ189" s="105">
        <f t="shared" si="62"/>
        <v>0.62847222222222221</v>
      </c>
      <c r="AR189" s="106" t="str">
        <f t="shared" si="63"/>
        <v>Hurricanes v Kings</v>
      </c>
      <c r="AS189" s="104" t="str">
        <f t="shared" si="64"/>
        <v>NHL</v>
      </c>
      <c r="AT189" s="104" t="str">
        <f t="shared" si="65"/>
        <v>27 v 13</v>
      </c>
      <c r="AU189" s="104" t="str">
        <f t="shared" si="78"/>
        <v>Primary</v>
      </c>
      <c r="AW189" s="84"/>
      <c r="AX189" s="85">
        <f t="shared" si="42"/>
        <v>0.54513888888888884</v>
      </c>
      <c r="AY189" s="85">
        <f t="shared" si="66"/>
        <v>0.67013888888888884</v>
      </c>
      <c r="AZ189" s="86" t="str">
        <f t="shared" si="79"/>
        <v>Hurricanes v Kings</v>
      </c>
      <c r="BA189" s="84" t="str">
        <f t="shared" si="80"/>
        <v>NHL</v>
      </c>
      <c r="BB189" s="84" t="str">
        <f t="shared" si="81"/>
        <v>27 v 13</v>
      </c>
      <c r="BC189" s="84" t="str">
        <f t="shared" si="44"/>
        <v>Primary</v>
      </c>
      <c r="BE189" s="110"/>
      <c r="BF189" s="111">
        <f t="shared" si="45"/>
        <v>0.54513888888888884</v>
      </c>
      <c r="BG189" s="111">
        <f t="shared" si="82"/>
        <v>0.62847222222222221</v>
      </c>
      <c r="BH189" s="112" t="str">
        <f t="shared" si="17"/>
        <v>Hurricanes v Kings</v>
      </c>
      <c r="BI189" s="110" t="str">
        <f t="shared" si="18"/>
        <v>NHL</v>
      </c>
      <c r="BJ189" s="110" t="str">
        <f t="shared" si="19"/>
        <v>27 v 13</v>
      </c>
      <c r="BK189" s="110" t="str">
        <f t="shared" si="46"/>
        <v>Primary</v>
      </c>
      <c r="BM189" s="115"/>
      <c r="BN189" s="116">
        <f t="shared" si="47"/>
        <v>0.54513888888888884</v>
      </c>
      <c r="BO189" s="116">
        <f t="shared" si="48"/>
        <v>0.67013888888888884</v>
      </c>
      <c r="BP189" s="117" t="str">
        <f t="shared" si="20"/>
        <v>Hurricanes v Kings</v>
      </c>
      <c r="BQ189" s="115" t="str">
        <f t="shared" si="21"/>
        <v>NHL</v>
      </c>
      <c r="BR189" s="115" t="str">
        <f t="shared" si="22"/>
        <v>27 v 13</v>
      </c>
      <c r="BS189" s="115" t="str">
        <f t="shared" si="49"/>
        <v>Primary</v>
      </c>
      <c r="BU189" s="125"/>
      <c r="BV189" s="126">
        <f t="shared" si="50"/>
        <v>0.54513888888888884</v>
      </c>
      <c r="BW189" s="126">
        <f t="shared" si="23"/>
        <v>0.62847222222222221</v>
      </c>
      <c r="BX189" s="127" t="str">
        <f t="shared" si="56"/>
        <v>Hurricanes v Kings</v>
      </c>
      <c r="BY189" s="125" t="str">
        <f t="shared" si="25"/>
        <v>NHL</v>
      </c>
      <c r="BZ189" s="125" t="str">
        <f t="shared" si="26"/>
        <v>27 v 13</v>
      </c>
      <c r="CA189" s="125" t="str">
        <f t="shared" si="51"/>
        <v>Primary</v>
      </c>
      <c r="CC189" s="78"/>
      <c r="CD189" s="79">
        <f t="shared" si="52"/>
        <v>0.54513888888888884</v>
      </c>
      <c r="CE189" s="79">
        <f t="shared" si="53"/>
        <v>0.67013888888888884</v>
      </c>
      <c r="CF189" s="80" t="str">
        <f t="shared" si="27"/>
        <v>Hurricanes v Kings</v>
      </c>
      <c r="CG189" s="78" t="str">
        <f t="shared" si="28"/>
        <v>NHL</v>
      </c>
      <c r="CH189" s="78" t="str">
        <f t="shared" si="29"/>
        <v>27 v 13</v>
      </c>
      <c r="CI189" s="78" t="str">
        <f t="shared" si="54"/>
        <v>Primary</v>
      </c>
    </row>
    <row r="190" spans="1:87">
      <c r="E190">
        <v>40</v>
      </c>
      <c r="F190" t="str">
        <f>LOOKUP(R85,$A$151:$A$182,$B$151:$B$182)</f>
        <v>Wild</v>
      </c>
      <c r="G190" t="str">
        <f>LOOKUP(S85,$A$151:$A$182,$B$151:$B$182)</f>
        <v>Panthers</v>
      </c>
      <c r="H190" t="s">
        <v>62</v>
      </c>
      <c r="J190" t="str">
        <f t="shared" si="57"/>
        <v>Wild v Panthers</v>
      </c>
      <c r="L190" t="str">
        <f t="shared" si="31"/>
        <v>30 v 19</v>
      </c>
      <c r="M190">
        <f>IF(ISERROR(INDEX($C:$C,MATCH(R85,$A:$A,0)))*1=1,"",INDEX($C:$C,MATCH(R85,$A:$A,0)))</f>
        <v>30</v>
      </c>
      <c r="N190">
        <f>IF(ISERROR(INDEX($C:$C,MATCH(S85,$A:$A,0)))*1=1,"",INDEX($C:$C,MATCH(S85,$A:$A,0)))</f>
        <v>19</v>
      </c>
      <c r="O190" t="s">
        <v>62</v>
      </c>
      <c r="Q190" s="11"/>
      <c r="R190" s="15">
        <f>T84-TIME(2,55,0)</f>
        <v>0.62847222222222221</v>
      </c>
      <c r="S190" s="11" t="str">
        <f t="shared" si="58"/>
        <v>Wild v Panthers</v>
      </c>
      <c r="T190" s="14" t="str">
        <f t="shared" si="67"/>
        <v>NHL</v>
      </c>
      <c r="U190" s="14" t="str">
        <f t="shared" si="59"/>
        <v>30 v 19</v>
      </c>
      <c r="V190" s="14" t="str">
        <f t="shared" si="68"/>
        <v>FULL</v>
      </c>
      <c r="X190" s="78"/>
      <c r="Y190" s="79">
        <f t="shared" si="34"/>
        <v>0.62847222222222221</v>
      </c>
      <c r="Z190" s="79">
        <f t="shared" si="60"/>
        <v>0.71180555555555558</v>
      </c>
      <c r="AA190" s="80" t="str">
        <f t="shared" si="83"/>
        <v>Wild v Panthers</v>
      </c>
      <c r="AB190" s="78" t="str">
        <f t="shared" si="69"/>
        <v>NHL</v>
      </c>
      <c r="AC190" s="78" t="str">
        <f t="shared" si="70"/>
        <v>30 v 19</v>
      </c>
      <c r="AD190" s="78" t="str">
        <f t="shared" si="71"/>
        <v>Primary</v>
      </c>
      <c r="AF190" s="43"/>
      <c r="AG190" s="41">
        <f t="shared" si="72"/>
        <v>0.62847222222222221</v>
      </c>
      <c r="AH190" s="41">
        <f t="shared" si="61"/>
        <v>0.75347222222222221</v>
      </c>
      <c r="AI190" s="42" t="str">
        <f t="shared" si="73"/>
        <v>Wild v Panthers</v>
      </c>
      <c r="AJ190" s="43" t="str">
        <f t="shared" si="74"/>
        <v>NHL</v>
      </c>
      <c r="AK190" s="43" t="str">
        <f t="shared" si="75"/>
        <v>30 v 19</v>
      </c>
      <c r="AL190" s="43" t="str">
        <f t="shared" si="76"/>
        <v>Primary</v>
      </c>
      <c r="AM190" s="43" t="str">
        <f t="shared" si="38"/>
        <v/>
      </c>
      <c r="AO190" s="104"/>
      <c r="AP190" s="105">
        <f t="shared" si="77"/>
        <v>0.62847222222222221</v>
      </c>
      <c r="AQ190" s="105">
        <f t="shared" si="62"/>
        <v>0.71180555555555558</v>
      </c>
      <c r="AR190" s="106" t="str">
        <f t="shared" si="63"/>
        <v>Wild v Panthers</v>
      </c>
      <c r="AS190" s="104" t="str">
        <f t="shared" si="64"/>
        <v>NHL</v>
      </c>
      <c r="AT190" s="104" t="str">
        <f t="shared" si="65"/>
        <v>30 v 19</v>
      </c>
      <c r="AU190" s="104" t="str">
        <f t="shared" si="78"/>
        <v>Primary</v>
      </c>
      <c r="AW190" s="84"/>
      <c r="AX190" s="85">
        <f t="shared" si="42"/>
        <v>0.62847222222222221</v>
      </c>
      <c r="AY190" s="85">
        <f t="shared" si="66"/>
        <v>0.75347222222222221</v>
      </c>
      <c r="AZ190" s="86" t="str">
        <f t="shared" si="79"/>
        <v>Wild v Panthers</v>
      </c>
      <c r="BA190" s="84" t="str">
        <f t="shared" si="80"/>
        <v>NHL</v>
      </c>
      <c r="BB190" s="84" t="str">
        <f t="shared" si="81"/>
        <v>30 v 19</v>
      </c>
      <c r="BC190" s="84" t="str">
        <f t="shared" si="44"/>
        <v>Primary</v>
      </c>
      <c r="BE190" s="43"/>
      <c r="BF190" s="41">
        <f t="shared" si="45"/>
        <v>0.62847222222222221</v>
      </c>
      <c r="BG190" s="41">
        <f t="shared" si="82"/>
        <v>0.71180555555555558</v>
      </c>
      <c r="BH190" s="42" t="str">
        <f t="shared" si="17"/>
        <v>Wild v Panthers</v>
      </c>
      <c r="BI190" s="43" t="str">
        <f t="shared" si="18"/>
        <v>NHL</v>
      </c>
      <c r="BJ190" s="43" t="str">
        <f t="shared" si="19"/>
        <v>30 v 19</v>
      </c>
      <c r="BK190" s="43" t="str">
        <f t="shared" si="46"/>
        <v>Primary</v>
      </c>
      <c r="BM190" s="120"/>
      <c r="BN190" s="121">
        <f t="shared" si="47"/>
        <v>0.62847222222222221</v>
      </c>
      <c r="BO190" s="121">
        <f t="shared" si="48"/>
        <v>0.75347222222222221</v>
      </c>
      <c r="BP190" s="122" t="str">
        <f t="shared" si="20"/>
        <v>Wild v Panthers</v>
      </c>
      <c r="BQ190" s="120" t="str">
        <f t="shared" si="21"/>
        <v>NHL</v>
      </c>
      <c r="BR190" s="120" t="str">
        <f t="shared" si="22"/>
        <v>30 v 19</v>
      </c>
      <c r="BS190" s="120" t="str">
        <f t="shared" si="49"/>
        <v>Primary</v>
      </c>
      <c r="BU190" s="104"/>
      <c r="BV190" s="105">
        <f t="shared" si="50"/>
        <v>0.62847222222222221</v>
      </c>
      <c r="BW190" s="105">
        <f t="shared" si="23"/>
        <v>0.71180555555555558</v>
      </c>
      <c r="BX190" s="106" t="str">
        <f t="shared" si="56"/>
        <v>Wild v Panthers</v>
      </c>
      <c r="BY190" s="104" t="str">
        <f t="shared" si="25"/>
        <v>NHL</v>
      </c>
      <c r="BZ190" s="104" t="str">
        <f t="shared" si="26"/>
        <v>30 v 19</v>
      </c>
      <c r="CA190" s="104" t="str">
        <f t="shared" si="51"/>
        <v>Primary</v>
      </c>
      <c r="CC190" s="131"/>
      <c r="CD190" s="132">
        <f t="shared" si="52"/>
        <v>0.62847222222222221</v>
      </c>
      <c r="CE190" s="132">
        <f t="shared" si="53"/>
        <v>0.75347222222222221</v>
      </c>
      <c r="CF190" s="133" t="str">
        <f t="shared" si="27"/>
        <v>Wild v Panthers</v>
      </c>
      <c r="CG190" s="131" t="str">
        <f t="shared" si="28"/>
        <v>NHL</v>
      </c>
      <c r="CH190" s="131" t="str">
        <f t="shared" si="29"/>
        <v>30 v 19</v>
      </c>
      <c r="CI190" s="131" t="str">
        <f t="shared" si="54"/>
        <v>Primary</v>
      </c>
    </row>
    <row r="191" spans="1:87">
      <c r="E191">
        <v>41</v>
      </c>
      <c r="F191" t="str">
        <f>LOOKUP(R87,$A$151:$A$182,$B$151:$B$182)</f>
        <v>Penguins</v>
      </c>
      <c r="G191" t="str">
        <f>LOOKUP(S87,$A$151:$A$182,$B$151:$B$182)</f>
        <v>Maple Leafs</v>
      </c>
      <c r="H191" t="s">
        <v>62</v>
      </c>
      <c r="J191" t="str">
        <f t="shared" si="57"/>
        <v>Penguins v Maple Leafs</v>
      </c>
      <c r="L191" t="str">
        <f t="shared" si="31"/>
        <v>20 v 15</v>
      </c>
      <c r="M191">
        <f>IF(ISERROR(INDEX($C:$C,MATCH(R87,$A:$A,0)))*1=1,"",INDEX($C:$C,MATCH(R87,$A:$A,0)))</f>
        <v>20</v>
      </c>
      <c r="N191">
        <f>IF(ISERROR(INDEX($C:$C,MATCH(S87,$A:$A,0)))*1=1,"",INDEX($C:$C,MATCH(S87,$A:$A,0)))</f>
        <v>15</v>
      </c>
      <c r="O191" t="s">
        <v>62</v>
      </c>
      <c r="Q191" s="11"/>
      <c r="R191" s="15">
        <f>T86-TIME(2,55,0)</f>
        <v>0.67013888888888884</v>
      </c>
      <c r="S191" s="11" t="str">
        <f t="shared" si="58"/>
        <v>Penguins v Maple Leafs</v>
      </c>
      <c r="T191" s="14" t="str">
        <f t="shared" si="67"/>
        <v>NHL</v>
      </c>
      <c r="U191" s="14" t="str">
        <f t="shared" si="59"/>
        <v>20 v 15</v>
      </c>
      <c r="V191" s="14" t="str">
        <f t="shared" si="68"/>
        <v>FULL</v>
      </c>
      <c r="X191" s="78"/>
      <c r="Y191" s="79">
        <f t="shared" si="34"/>
        <v>0.67013888888888884</v>
      </c>
      <c r="Z191" s="79">
        <f t="shared" si="60"/>
        <v>0.75347222222222221</v>
      </c>
      <c r="AA191" s="80" t="str">
        <f t="shared" si="83"/>
        <v>Penguins v Maple Leafs</v>
      </c>
      <c r="AB191" s="78" t="str">
        <f t="shared" si="69"/>
        <v>NHL</v>
      </c>
      <c r="AC191" s="78" t="str">
        <f t="shared" si="70"/>
        <v>20 v 15</v>
      </c>
      <c r="AD191" s="78" t="str">
        <f t="shared" si="71"/>
        <v>Primary</v>
      </c>
      <c r="AF191" s="43"/>
      <c r="AG191" s="41">
        <f t="shared" si="72"/>
        <v>0.67013888888888884</v>
      </c>
      <c r="AH191" s="41">
        <f t="shared" si="61"/>
        <v>0.79513888888888884</v>
      </c>
      <c r="AI191" s="42" t="str">
        <f t="shared" si="73"/>
        <v>Penguins v Maple Leafs</v>
      </c>
      <c r="AJ191" s="43" t="str">
        <f t="shared" si="74"/>
        <v>NHL</v>
      </c>
      <c r="AK191" s="43" t="str">
        <f t="shared" si="75"/>
        <v>20 v 15</v>
      </c>
      <c r="AL191" s="43" t="str">
        <f t="shared" si="76"/>
        <v>Primary</v>
      </c>
      <c r="AM191" s="43" t="str">
        <f t="shared" si="38"/>
        <v/>
      </c>
      <c r="AO191" s="104"/>
      <c r="AP191" s="105">
        <f t="shared" si="77"/>
        <v>0.67013888888888884</v>
      </c>
      <c r="AQ191" s="105">
        <f t="shared" si="62"/>
        <v>0.75347222222222221</v>
      </c>
      <c r="AR191" s="106" t="str">
        <f t="shared" si="63"/>
        <v>Penguins v Maple Leafs</v>
      </c>
      <c r="AS191" s="104" t="str">
        <f t="shared" si="64"/>
        <v>NHL</v>
      </c>
      <c r="AT191" s="104" t="str">
        <f t="shared" si="65"/>
        <v>20 v 15</v>
      </c>
      <c r="AU191" s="104" t="str">
        <f t="shared" si="78"/>
        <v>Primary</v>
      </c>
      <c r="AW191" s="84"/>
      <c r="AX191" s="85">
        <f t="shared" si="42"/>
        <v>0.67013888888888884</v>
      </c>
      <c r="AY191" s="85">
        <f t="shared" si="66"/>
        <v>0.79513888888888884</v>
      </c>
      <c r="AZ191" s="86" t="str">
        <f t="shared" si="79"/>
        <v>Penguins v Maple Leafs</v>
      </c>
      <c r="BA191" s="84" t="str">
        <f t="shared" si="80"/>
        <v>NHL</v>
      </c>
      <c r="BB191" s="84" t="str">
        <f t="shared" si="81"/>
        <v>20 v 15</v>
      </c>
      <c r="BC191" s="84" t="str">
        <f t="shared" si="44"/>
        <v>Primary</v>
      </c>
      <c r="BE191" s="110"/>
      <c r="BF191" s="111">
        <f t="shared" si="45"/>
        <v>0.67013888888888884</v>
      </c>
      <c r="BG191" s="111">
        <f t="shared" si="82"/>
        <v>0.75347222222222221</v>
      </c>
      <c r="BH191" s="112" t="str">
        <f t="shared" si="17"/>
        <v>Penguins v Maple Leafs</v>
      </c>
      <c r="BI191" s="110" t="str">
        <f t="shared" si="18"/>
        <v>NHL</v>
      </c>
      <c r="BJ191" s="110" t="str">
        <f t="shared" si="19"/>
        <v>20 v 15</v>
      </c>
      <c r="BK191" s="110" t="str">
        <f t="shared" si="46"/>
        <v>Primary</v>
      </c>
      <c r="BM191" s="115"/>
      <c r="BN191" s="116">
        <f t="shared" si="47"/>
        <v>0.67013888888888884</v>
      </c>
      <c r="BO191" s="116">
        <f t="shared" si="48"/>
        <v>0.79513888888888884</v>
      </c>
      <c r="BP191" s="117" t="str">
        <f t="shared" si="20"/>
        <v>Penguins v Maple Leafs</v>
      </c>
      <c r="BQ191" s="115" t="str">
        <f t="shared" si="21"/>
        <v>NHL</v>
      </c>
      <c r="BR191" s="115" t="str">
        <f t="shared" si="22"/>
        <v>20 v 15</v>
      </c>
      <c r="BS191" s="115" t="str">
        <f t="shared" si="49"/>
        <v>Primary</v>
      </c>
      <c r="BU191" s="125"/>
      <c r="BV191" s="126">
        <f t="shared" si="50"/>
        <v>0.67013888888888884</v>
      </c>
      <c r="BW191" s="126">
        <f t="shared" si="23"/>
        <v>0.75347222222222221</v>
      </c>
      <c r="BX191" s="127" t="str">
        <f t="shared" si="56"/>
        <v>Penguins v Maple Leafs</v>
      </c>
      <c r="BY191" s="125" t="str">
        <f t="shared" si="25"/>
        <v>NHL</v>
      </c>
      <c r="BZ191" s="125" t="str">
        <f t="shared" si="26"/>
        <v>20 v 15</v>
      </c>
      <c r="CA191" s="125" t="str">
        <f t="shared" si="51"/>
        <v>Primary</v>
      </c>
      <c r="CC191" s="78"/>
      <c r="CD191" s="79">
        <f t="shared" si="52"/>
        <v>0.67013888888888884</v>
      </c>
      <c r="CE191" s="79">
        <f t="shared" si="53"/>
        <v>0.79513888888888884</v>
      </c>
      <c r="CF191" s="80" t="str">
        <f t="shared" si="27"/>
        <v>Penguins v Maple Leafs</v>
      </c>
      <c r="CG191" s="78" t="str">
        <f t="shared" si="28"/>
        <v>NHL</v>
      </c>
      <c r="CH191" s="78" t="str">
        <f t="shared" si="29"/>
        <v>20 v 15</v>
      </c>
      <c r="CI191" s="78" t="str">
        <f t="shared" si="54"/>
        <v>Primary</v>
      </c>
    </row>
    <row r="192" spans="1:87">
      <c r="E192">
        <v>42</v>
      </c>
      <c r="F192" t="str">
        <f>LOOKUP(R89,$A$151:$A$182,$B$151:$B$182)</f>
        <v>Predators</v>
      </c>
      <c r="G192" t="str">
        <f>LOOKUP(S89,$A$151:$A$182,$B$151:$B$182)</f>
        <v>Canadiens</v>
      </c>
      <c r="H192" t="s">
        <v>62</v>
      </c>
      <c r="J192" t="str">
        <f t="shared" si="57"/>
        <v>Predators v Canadiens</v>
      </c>
      <c r="L192" t="str">
        <f t="shared" si="31"/>
        <v>28 v 4</v>
      </c>
      <c r="M192">
        <f>IF(ISERROR(INDEX($C:$C,MATCH(R89,$A:$A,0)))*1=1,"",INDEX($C:$C,MATCH(R89,$A:$A,0)))</f>
        <v>28</v>
      </c>
      <c r="N192">
        <f>IF(ISERROR(INDEX($C:$C,MATCH(S89,$A:$A,0)))*1=1,"",INDEX($C:$C,MATCH(S89,$A:$A,0)))</f>
        <v>4</v>
      </c>
      <c r="O192" t="s">
        <v>62</v>
      </c>
      <c r="Q192" s="11"/>
      <c r="R192" s="15">
        <f>T88-TIME(2,55,0)</f>
        <v>0.67013888888888884</v>
      </c>
      <c r="S192" s="11" t="str">
        <f t="shared" si="58"/>
        <v>Predators v Canadiens</v>
      </c>
      <c r="T192" s="14" t="str">
        <f t="shared" si="67"/>
        <v>NHL</v>
      </c>
      <c r="U192" s="14" t="str">
        <f t="shared" si="59"/>
        <v>28 v 4</v>
      </c>
      <c r="V192" s="14" t="str">
        <f t="shared" si="68"/>
        <v>FULL</v>
      </c>
      <c r="X192" s="78"/>
      <c r="Y192" s="79">
        <f t="shared" si="34"/>
        <v>0.67013888888888884</v>
      </c>
      <c r="Z192" s="79">
        <f t="shared" si="60"/>
        <v>0.75347222222222221</v>
      </c>
      <c r="AA192" s="80" t="str">
        <f t="shared" si="83"/>
        <v>Predators v Canadiens</v>
      </c>
      <c r="AB192" s="78" t="str">
        <f t="shared" si="69"/>
        <v>NHL</v>
      </c>
      <c r="AC192" s="78" t="str">
        <f t="shared" si="70"/>
        <v>28 v 4</v>
      </c>
      <c r="AD192" s="78" t="str">
        <f t="shared" si="71"/>
        <v>Primary</v>
      </c>
      <c r="AF192" s="43"/>
      <c r="AG192" s="41">
        <f t="shared" si="72"/>
        <v>0.67013888888888884</v>
      </c>
      <c r="AH192" s="41">
        <f t="shared" si="61"/>
        <v>0.79513888888888884</v>
      </c>
      <c r="AI192" s="42" t="str">
        <f t="shared" si="73"/>
        <v>Predators v Canadiens</v>
      </c>
      <c r="AJ192" s="43" t="str">
        <f t="shared" si="74"/>
        <v>NHL</v>
      </c>
      <c r="AK192" s="43" t="str">
        <f t="shared" si="75"/>
        <v>28 v 4</v>
      </c>
      <c r="AL192" s="43" t="str">
        <f t="shared" si="76"/>
        <v>Primary</v>
      </c>
      <c r="AM192" s="43" t="str">
        <f t="shared" si="38"/>
        <v/>
      </c>
      <c r="AO192" s="104"/>
      <c r="AP192" s="105">
        <f t="shared" si="77"/>
        <v>0.67013888888888884</v>
      </c>
      <c r="AQ192" s="105">
        <f t="shared" si="62"/>
        <v>0.75347222222222221</v>
      </c>
      <c r="AR192" s="106" t="str">
        <f t="shared" si="63"/>
        <v>Predators v Canadiens</v>
      </c>
      <c r="AS192" s="104" t="str">
        <f t="shared" si="64"/>
        <v>NHL</v>
      </c>
      <c r="AT192" s="104" t="str">
        <f t="shared" si="65"/>
        <v>28 v 4</v>
      </c>
      <c r="AU192" s="104" t="str">
        <f t="shared" si="78"/>
        <v>Primary</v>
      </c>
      <c r="AW192" s="84"/>
      <c r="AX192" s="85">
        <f t="shared" si="42"/>
        <v>0.67013888888888884</v>
      </c>
      <c r="AY192" s="85">
        <f t="shared" si="66"/>
        <v>0.79513888888888884</v>
      </c>
      <c r="AZ192" s="86" t="str">
        <f t="shared" si="79"/>
        <v>Predators v Canadiens</v>
      </c>
      <c r="BA192" s="84" t="str">
        <f t="shared" si="80"/>
        <v>NHL</v>
      </c>
      <c r="BB192" s="84" t="str">
        <f t="shared" si="81"/>
        <v>28 v 4</v>
      </c>
      <c r="BC192" s="84" t="str">
        <f t="shared" si="44"/>
        <v>Primary</v>
      </c>
      <c r="BE192" s="43"/>
      <c r="BF192" s="41">
        <f t="shared" si="45"/>
        <v>0.67013888888888884</v>
      </c>
      <c r="BG192" s="41">
        <f t="shared" si="82"/>
        <v>0.75347222222222221</v>
      </c>
      <c r="BH192" s="42" t="str">
        <f t="shared" si="17"/>
        <v>Predators v Canadiens</v>
      </c>
      <c r="BI192" s="43" t="str">
        <f t="shared" si="18"/>
        <v>NHL</v>
      </c>
      <c r="BJ192" s="43" t="str">
        <f t="shared" si="19"/>
        <v>28 v 4</v>
      </c>
      <c r="BK192" s="43" t="str">
        <f t="shared" si="46"/>
        <v>Primary</v>
      </c>
      <c r="BM192" s="120"/>
      <c r="BN192" s="121">
        <f t="shared" si="47"/>
        <v>0.67013888888888884</v>
      </c>
      <c r="BO192" s="121">
        <f t="shared" si="48"/>
        <v>0.79513888888888884</v>
      </c>
      <c r="BP192" s="122" t="str">
        <f t="shared" si="20"/>
        <v>Predators v Canadiens</v>
      </c>
      <c r="BQ192" s="120" t="str">
        <f t="shared" si="21"/>
        <v>NHL</v>
      </c>
      <c r="BR192" s="120" t="str">
        <f t="shared" si="22"/>
        <v>28 v 4</v>
      </c>
      <c r="BS192" s="120" t="str">
        <f t="shared" si="49"/>
        <v>Primary</v>
      </c>
      <c r="BU192" s="104"/>
      <c r="BV192" s="105">
        <f t="shared" si="50"/>
        <v>0.67013888888888884</v>
      </c>
      <c r="BW192" s="105">
        <f t="shared" si="23"/>
        <v>0.75347222222222221</v>
      </c>
      <c r="BX192" s="106" t="str">
        <f t="shared" si="56"/>
        <v>Predators v Canadiens</v>
      </c>
      <c r="BY192" s="104" t="str">
        <f t="shared" si="25"/>
        <v>NHL</v>
      </c>
      <c r="BZ192" s="104" t="str">
        <f t="shared" si="26"/>
        <v>28 v 4</v>
      </c>
      <c r="CA192" s="104" t="str">
        <f t="shared" si="51"/>
        <v>Primary</v>
      </c>
      <c r="CC192" s="131"/>
      <c r="CD192" s="132">
        <f t="shared" si="52"/>
        <v>0.67013888888888884</v>
      </c>
      <c r="CE192" s="132">
        <f t="shared" si="53"/>
        <v>0.79513888888888884</v>
      </c>
      <c r="CF192" s="133" t="str">
        <f t="shared" si="27"/>
        <v>Predators v Canadiens</v>
      </c>
      <c r="CG192" s="131" t="str">
        <f t="shared" si="28"/>
        <v>NHL</v>
      </c>
      <c r="CH192" s="131" t="str">
        <f t="shared" si="29"/>
        <v>28 v 4</v>
      </c>
      <c r="CI192" s="131" t="str">
        <f t="shared" si="54"/>
        <v>Primary</v>
      </c>
    </row>
    <row r="193" spans="5:87">
      <c r="E193">
        <v>43</v>
      </c>
      <c r="F193" t="str">
        <f>LOOKUP(R91,$A$151:$A$182,$B$151:$B$182)</f>
        <v>Flames</v>
      </c>
      <c r="G193" t="str">
        <f>LOOKUP(S91,$A$151:$A$182,$B$151:$B$182)</f>
        <v>Islanders</v>
      </c>
      <c r="H193" t="s">
        <v>62</v>
      </c>
      <c r="J193" t="str">
        <f t="shared" si="57"/>
        <v>Flames v Islanders</v>
      </c>
      <c r="L193" t="str">
        <f t="shared" si="31"/>
        <v>9 v 11</v>
      </c>
      <c r="M193">
        <f>IF(ISERROR(INDEX($C:$C,MATCH(R91,$A:$A,0)))*1=1,"",INDEX($C:$C,MATCH(R91,$A:$A,0)))</f>
        <v>9</v>
      </c>
      <c r="N193">
        <f>IF(ISERROR(INDEX($C:$C,MATCH(S91,$A:$A,0)))*1=1,"",INDEX($C:$C,MATCH(S91,$A:$A,0)))</f>
        <v>11</v>
      </c>
      <c r="O193" t="s">
        <v>62</v>
      </c>
      <c r="Q193" s="11"/>
      <c r="R193" s="15">
        <f>T90-TIME(2,55,0)</f>
        <v>0.67013888888888884</v>
      </c>
      <c r="S193" s="11" t="str">
        <f t="shared" si="58"/>
        <v>Flames v Islanders</v>
      </c>
      <c r="T193" s="14" t="str">
        <f t="shared" si="67"/>
        <v>NHL</v>
      </c>
      <c r="U193" s="14" t="str">
        <f t="shared" si="59"/>
        <v>9 v 11</v>
      </c>
      <c r="V193" s="14" t="str">
        <f t="shared" si="68"/>
        <v>FULL</v>
      </c>
      <c r="X193" s="78"/>
      <c r="Y193" s="79">
        <f t="shared" si="34"/>
        <v>0.67013888888888884</v>
      </c>
      <c r="Z193" s="79">
        <f t="shared" si="60"/>
        <v>0.75347222222222221</v>
      </c>
      <c r="AA193" s="80" t="str">
        <f t="shared" si="83"/>
        <v>Flames v Islanders</v>
      </c>
      <c r="AB193" s="78" t="str">
        <f t="shared" si="69"/>
        <v>NHL</v>
      </c>
      <c r="AC193" s="78" t="str">
        <f t="shared" si="70"/>
        <v>9 v 11</v>
      </c>
      <c r="AD193" s="78" t="str">
        <f t="shared" si="71"/>
        <v>Primary</v>
      </c>
      <c r="AF193" s="43"/>
      <c r="AG193" s="41">
        <f t="shared" si="72"/>
        <v>0.67013888888888884</v>
      </c>
      <c r="AH193" s="41">
        <f t="shared" si="61"/>
        <v>0.79513888888888884</v>
      </c>
      <c r="AI193" s="42" t="str">
        <f t="shared" si="73"/>
        <v>Flames v Islanders</v>
      </c>
      <c r="AJ193" s="43" t="str">
        <f t="shared" si="74"/>
        <v>NHL</v>
      </c>
      <c r="AK193" s="43" t="str">
        <f t="shared" si="75"/>
        <v>9 v 11</v>
      </c>
      <c r="AL193" s="43" t="str">
        <f t="shared" si="76"/>
        <v>Primary</v>
      </c>
      <c r="AM193" s="43" t="str">
        <f t="shared" si="38"/>
        <v/>
      </c>
      <c r="AO193" s="104"/>
      <c r="AP193" s="105">
        <f t="shared" si="77"/>
        <v>0.67013888888888884</v>
      </c>
      <c r="AQ193" s="105">
        <f t="shared" si="62"/>
        <v>0.75347222222222221</v>
      </c>
      <c r="AR193" s="106" t="str">
        <f t="shared" si="63"/>
        <v>Flames v Islanders</v>
      </c>
      <c r="AS193" s="104" t="str">
        <f t="shared" si="64"/>
        <v>NHL</v>
      </c>
      <c r="AT193" s="104" t="str">
        <f t="shared" si="65"/>
        <v>9 v 11</v>
      </c>
      <c r="AU193" s="104" t="str">
        <f t="shared" si="78"/>
        <v>Primary</v>
      </c>
      <c r="AW193" s="84"/>
      <c r="AX193" s="85">
        <f t="shared" si="42"/>
        <v>0.67013888888888884</v>
      </c>
      <c r="AY193" s="85">
        <f t="shared" si="66"/>
        <v>0.79513888888888884</v>
      </c>
      <c r="AZ193" s="86" t="str">
        <f t="shared" si="79"/>
        <v>Flames v Islanders</v>
      </c>
      <c r="BA193" s="84" t="str">
        <f t="shared" si="80"/>
        <v>NHL</v>
      </c>
      <c r="BB193" s="84" t="str">
        <f t="shared" si="81"/>
        <v>9 v 11</v>
      </c>
      <c r="BC193" s="84" t="str">
        <f t="shared" si="44"/>
        <v>Primary</v>
      </c>
      <c r="BE193" s="110"/>
      <c r="BF193" s="111">
        <f t="shared" si="45"/>
        <v>0.67013888888888884</v>
      </c>
      <c r="BG193" s="111">
        <f t="shared" si="82"/>
        <v>0.75347222222222221</v>
      </c>
      <c r="BH193" s="112" t="str">
        <f t="shared" si="17"/>
        <v>Flames v Islanders</v>
      </c>
      <c r="BI193" s="110" t="str">
        <f t="shared" si="18"/>
        <v>NHL</v>
      </c>
      <c r="BJ193" s="110" t="str">
        <f t="shared" si="19"/>
        <v>9 v 11</v>
      </c>
      <c r="BK193" s="110" t="str">
        <f t="shared" si="46"/>
        <v>Primary</v>
      </c>
      <c r="BM193" s="115"/>
      <c r="BN193" s="116">
        <f t="shared" si="47"/>
        <v>0.67013888888888884</v>
      </c>
      <c r="BO193" s="116">
        <f t="shared" si="48"/>
        <v>0.79513888888888884</v>
      </c>
      <c r="BP193" s="117" t="str">
        <f t="shared" si="20"/>
        <v>Flames v Islanders</v>
      </c>
      <c r="BQ193" s="115" t="str">
        <f t="shared" si="21"/>
        <v>NHL</v>
      </c>
      <c r="BR193" s="115" t="str">
        <f t="shared" si="22"/>
        <v>9 v 11</v>
      </c>
      <c r="BS193" s="115" t="str">
        <f t="shared" si="49"/>
        <v>Primary</v>
      </c>
      <c r="BU193" s="125"/>
      <c r="BV193" s="126">
        <f t="shared" si="50"/>
        <v>0.67013888888888884</v>
      </c>
      <c r="BW193" s="126">
        <f t="shared" si="23"/>
        <v>0.75347222222222221</v>
      </c>
      <c r="BX193" s="127" t="str">
        <f t="shared" si="56"/>
        <v>Flames v Islanders</v>
      </c>
      <c r="BY193" s="125" t="str">
        <f t="shared" si="25"/>
        <v>NHL</v>
      </c>
      <c r="BZ193" s="125" t="str">
        <f t="shared" si="26"/>
        <v>9 v 11</v>
      </c>
      <c r="CA193" s="125" t="str">
        <f t="shared" si="51"/>
        <v>Primary</v>
      </c>
      <c r="CC193" s="78"/>
      <c r="CD193" s="79">
        <f t="shared" si="52"/>
        <v>0.67013888888888884</v>
      </c>
      <c r="CE193" s="79">
        <f t="shared" si="53"/>
        <v>0.79513888888888884</v>
      </c>
      <c r="CF193" s="80" t="str">
        <f t="shared" si="27"/>
        <v>Flames v Islanders</v>
      </c>
      <c r="CG193" s="78" t="str">
        <f t="shared" si="28"/>
        <v>NHL</v>
      </c>
      <c r="CH193" s="78" t="str">
        <f t="shared" si="29"/>
        <v>9 v 11</v>
      </c>
      <c r="CI193" s="78" t="str">
        <f t="shared" si="54"/>
        <v>Primary</v>
      </c>
    </row>
    <row r="194" spans="5:87">
      <c r="E194">
        <v>44</v>
      </c>
      <c r="F194" t="str">
        <f>LOOKUP(R93,$A$151:$A$182,$B$151:$B$182)</f>
        <v>Bruins</v>
      </c>
      <c r="G194" t="str">
        <f>LOOKUP(S93,$A$151:$A$182,$B$151:$B$182)</f>
        <v>Flyers</v>
      </c>
      <c r="H194" t="s">
        <v>62</v>
      </c>
      <c r="J194" t="str">
        <f t="shared" si="57"/>
        <v>Bruins v Flyers</v>
      </c>
      <c r="L194" t="str">
        <f t="shared" si="31"/>
        <v>3 v 10</v>
      </c>
      <c r="M194">
        <f>IF(ISERROR(INDEX($C:$C,MATCH(R93,$A:$A,0)))*1=1,"",INDEX($C:$C,MATCH(R93,$A:$A,0)))</f>
        <v>3</v>
      </c>
      <c r="N194">
        <f>IF(ISERROR(INDEX($C:$C,MATCH(S93,$A:$A,0)))*1=1,"",INDEX($C:$C,MATCH(S93,$A:$A,0)))</f>
        <v>10</v>
      </c>
      <c r="O194" t="s">
        <v>62</v>
      </c>
      <c r="Q194" s="11"/>
      <c r="R194" s="15">
        <f>T92-TIME(2,55,0)</f>
        <v>0.67013888888888884</v>
      </c>
      <c r="S194" s="11" t="str">
        <f t="shared" si="58"/>
        <v>Bruins v Flyers</v>
      </c>
      <c r="T194" s="14" t="str">
        <f t="shared" si="67"/>
        <v>NHL</v>
      </c>
      <c r="U194" s="14" t="str">
        <f t="shared" si="59"/>
        <v>3 v 10</v>
      </c>
      <c r="V194" s="14" t="str">
        <f t="shared" si="68"/>
        <v>FULL</v>
      </c>
      <c r="X194" s="78"/>
      <c r="Y194" s="79">
        <f t="shared" si="34"/>
        <v>0.67013888888888884</v>
      </c>
      <c r="Z194" s="79">
        <f t="shared" si="60"/>
        <v>0.75347222222222221</v>
      </c>
      <c r="AA194" s="80" t="str">
        <f t="shared" si="83"/>
        <v>Bruins v Flyers</v>
      </c>
      <c r="AB194" s="78" t="str">
        <f t="shared" si="69"/>
        <v>NHL</v>
      </c>
      <c r="AC194" s="78" t="str">
        <f t="shared" si="70"/>
        <v>3 v 10</v>
      </c>
      <c r="AD194" s="78" t="str">
        <f t="shared" si="71"/>
        <v>Primary</v>
      </c>
      <c r="AF194" s="43"/>
      <c r="AG194" s="41">
        <f t="shared" si="72"/>
        <v>0.67013888888888884</v>
      </c>
      <c r="AH194" s="41">
        <f t="shared" si="61"/>
        <v>0.79513888888888884</v>
      </c>
      <c r="AI194" s="42" t="str">
        <f t="shared" si="73"/>
        <v>Bruins v Flyers</v>
      </c>
      <c r="AJ194" s="43" t="str">
        <f t="shared" si="74"/>
        <v>NHL</v>
      </c>
      <c r="AK194" s="43" t="str">
        <f t="shared" si="75"/>
        <v>3 v 10</v>
      </c>
      <c r="AL194" s="43" t="str">
        <f t="shared" si="76"/>
        <v>Primary</v>
      </c>
      <c r="AM194" s="43" t="str">
        <f t="shared" si="38"/>
        <v/>
      </c>
      <c r="AO194" s="104"/>
      <c r="AP194" s="105">
        <f t="shared" si="77"/>
        <v>0.67013888888888884</v>
      </c>
      <c r="AQ194" s="105">
        <f t="shared" si="62"/>
        <v>0.75347222222222221</v>
      </c>
      <c r="AR194" s="106" t="str">
        <f t="shared" si="63"/>
        <v>Bruins v Flyers</v>
      </c>
      <c r="AS194" s="104" t="str">
        <f t="shared" si="64"/>
        <v>NHL</v>
      </c>
      <c r="AT194" s="104" t="str">
        <f t="shared" si="65"/>
        <v>3 v 10</v>
      </c>
      <c r="AU194" s="104" t="str">
        <f t="shared" si="78"/>
        <v>Primary</v>
      </c>
      <c r="AW194" s="84"/>
      <c r="AX194" s="85">
        <f t="shared" si="42"/>
        <v>0.67013888888888884</v>
      </c>
      <c r="AY194" s="85">
        <f t="shared" si="66"/>
        <v>0.79513888888888884</v>
      </c>
      <c r="AZ194" s="86" t="str">
        <f t="shared" si="79"/>
        <v>Bruins v Flyers</v>
      </c>
      <c r="BA194" s="84" t="str">
        <f t="shared" si="80"/>
        <v>NHL</v>
      </c>
      <c r="BB194" s="84" t="str">
        <f t="shared" si="81"/>
        <v>3 v 10</v>
      </c>
      <c r="BC194" s="84" t="str">
        <f t="shared" si="44"/>
        <v>Primary</v>
      </c>
      <c r="BE194" s="43"/>
      <c r="BF194" s="41">
        <f t="shared" si="45"/>
        <v>0.67013888888888884</v>
      </c>
      <c r="BG194" s="41">
        <f t="shared" si="82"/>
        <v>0.75347222222222221</v>
      </c>
      <c r="BH194" s="42" t="str">
        <f t="shared" si="17"/>
        <v>Bruins v Flyers</v>
      </c>
      <c r="BI194" s="43" t="str">
        <f t="shared" si="18"/>
        <v>NHL</v>
      </c>
      <c r="BJ194" s="43" t="str">
        <f t="shared" si="19"/>
        <v>3 v 10</v>
      </c>
      <c r="BK194" s="43" t="str">
        <f t="shared" si="46"/>
        <v>Primary</v>
      </c>
      <c r="BM194" s="120"/>
      <c r="BN194" s="121">
        <f t="shared" si="47"/>
        <v>0.67013888888888884</v>
      </c>
      <c r="BO194" s="121">
        <f t="shared" si="48"/>
        <v>0.79513888888888884</v>
      </c>
      <c r="BP194" s="122" t="str">
        <f t="shared" si="20"/>
        <v>Bruins v Flyers</v>
      </c>
      <c r="BQ194" s="120" t="str">
        <f t="shared" si="21"/>
        <v>NHL</v>
      </c>
      <c r="BR194" s="120" t="str">
        <f t="shared" si="22"/>
        <v>3 v 10</v>
      </c>
      <c r="BS194" s="120" t="str">
        <f t="shared" si="49"/>
        <v>Primary</v>
      </c>
      <c r="BU194" s="104"/>
      <c r="BV194" s="105">
        <f t="shared" si="50"/>
        <v>0.67013888888888884</v>
      </c>
      <c r="BW194" s="105">
        <f t="shared" si="23"/>
        <v>0.75347222222222221</v>
      </c>
      <c r="BX194" s="106" t="str">
        <f t="shared" si="56"/>
        <v>Bruins v Flyers</v>
      </c>
      <c r="BY194" s="104" t="str">
        <f t="shared" si="25"/>
        <v>NHL</v>
      </c>
      <c r="BZ194" s="104" t="str">
        <f t="shared" si="26"/>
        <v>3 v 10</v>
      </c>
      <c r="CA194" s="104" t="str">
        <f t="shared" si="51"/>
        <v>Primary</v>
      </c>
      <c r="CC194" s="131"/>
      <c r="CD194" s="132">
        <f t="shared" si="52"/>
        <v>0.67013888888888884</v>
      </c>
      <c r="CE194" s="132">
        <f t="shared" si="53"/>
        <v>0.79513888888888884</v>
      </c>
      <c r="CF194" s="133" t="str">
        <f t="shared" si="27"/>
        <v>Bruins v Flyers</v>
      </c>
      <c r="CG194" s="131" t="str">
        <f t="shared" si="28"/>
        <v>NHL</v>
      </c>
      <c r="CH194" s="131" t="str">
        <f t="shared" si="29"/>
        <v>3 v 10</v>
      </c>
      <c r="CI194" s="131" t="str">
        <f t="shared" si="54"/>
        <v>Primary</v>
      </c>
    </row>
    <row r="195" spans="5:87">
      <c r="E195">
        <v>45</v>
      </c>
      <c r="F195" t="str">
        <f>LOOKUP(R95,$A$151:$A$182,$B$151:$B$182)</f>
        <v>Blues</v>
      </c>
      <c r="G195" t="str">
        <f>LOOKUP(S95,$A$151:$A$182,$B$151:$B$182)</f>
        <v>Stars</v>
      </c>
      <c r="H195" t="s">
        <v>62</v>
      </c>
      <c r="J195" t="str">
        <f t="shared" si="57"/>
        <v>Blues v Stars</v>
      </c>
      <c r="L195" t="str">
        <f t="shared" si="31"/>
        <v>2 v 17</v>
      </c>
      <c r="M195">
        <f>IF(ISERROR(INDEX($C:$C,MATCH(R95,$A:$A,0)))*1=1,"",INDEX($C:$C,MATCH(R95,$A:$A,0)))</f>
        <v>2</v>
      </c>
      <c r="N195">
        <f>IF(ISERROR(INDEX($C:$C,MATCH(S95,$A:$A,0)))*1=1,"",INDEX($C:$C,MATCH(S95,$A:$A,0)))</f>
        <v>17</v>
      </c>
      <c r="O195" t="s">
        <v>62</v>
      </c>
      <c r="Q195" s="11"/>
      <c r="R195" s="15">
        <f>T94-TIME(2,55,0)</f>
        <v>0.71180555555555558</v>
      </c>
      <c r="S195" s="11" t="str">
        <f t="shared" si="58"/>
        <v>Blues v Stars</v>
      </c>
      <c r="T195" s="14" t="str">
        <f t="shared" si="67"/>
        <v>NHL</v>
      </c>
      <c r="U195" s="14" t="str">
        <f t="shared" si="59"/>
        <v>2 v 17</v>
      </c>
      <c r="V195" s="14" t="str">
        <f t="shared" si="68"/>
        <v>FULL</v>
      </c>
      <c r="X195" s="78"/>
      <c r="Y195" s="79">
        <f t="shared" si="34"/>
        <v>0.71180555555555558</v>
      </c>
      <c r="Z195" s="79">
        <f t="shared" si="60"/>
        <v>0.79513888888888895</v>
      </c>
      <c r="AA195" s="80" t="str">
        <f t="shared" si="83"/>
        <v>Blues v Stars</v>
      </c>
      <c r="AB195" s="78" t="str">
        <f t="shared" si="69"/>
        <v>NHL</v>
      </c>
      <c r="AC195" s="78" t="str">
        <f t="shared" si="70"/>
        <v>2 v 17</v>
      </c>
      <c r="AD195" s="78" t="str">
        <f t="shared" si="71"/>
        <v>Primary</v>
      </c>
      <c r="AF195" s="43"/>
      <c r="AG195" s="41">
        <f t="shared" si="72"/>
        <v>0.71180555555555558</v>
      </c>
      <c r="AH195" s="41">
        <f t="shared" si="61"/>
        <v>0.83680555555555558</v>
      </c>
      <c r="AI195" s="42" t="str">
        <f t="shared" si="73"/>
        <v>Blues v Stars</v>
      </c>
      <c r="AJ195" s="43" t="str">
        <f t="shared" si="74"/>
        <v>NHL</v>
      </c>
      <c r="AK195" s="43" t="str">
        <f t="shared" si="75"/>
        <v>2 v 17</v>
      </c>
      <c r="AL195" s="43" t="str">
        <f t="shared" si="76"/>
        <v>Primary</v>
      </c>
      <c r="AM195" s="43" t="str">
        <f t="shared" si="38"/>
        <v/>
      </c>
      <c r="AO195" s="104"/>
      <c r="AP195" s="105">
        <f t="shared" si="77"/>
        <v>0.71180555555555558</v>
      </c>
      <c r="AQ195" s="105">
        <f t="shared" si="62"/>
        <v>0.79513888888888895</v>
      </c>
      <c r="AR195" s="106" t="str">
        <f t="shared" si="63"/>
        <v>Blues v Stars</v>
      </c>
      <c r="AS195" s="104" t="str">
        <f t="shared" si="64"/>
        <v>NHL</v>
      </c>
      <c r="AT195" s="104" t="str">
        <f t="shared" si="65"/>
        <v>2 v 17</v>
      </c>
      <c r="AU195" s="104" t="str">
        <f t="shared" si="78"/>
        <v>Primary</v>
      </c>
      <c r="AW195" s="84"/>
      <c r="AX195" s="85">
        <f t="shared" si="42"/>
        <v>0.71180555555555558</v>
      </c>
      <c r="AY195" s="85">
        <f t="shared" si="66"/>
        <v>0.83680555555555558</v>
      </c>
      <c r="AZ195" s="86" t="str">
        <f t="shared" si="79"/>
        <v>Blues v Stars</v>
      </c>
      <c r="BA195" s="84" t="str">
        <f t="shared" si="80"/>
        <v>NHL</v>
      </c>
      <c r="BB195" s="84" t="str">
        <f t="shared" si="81"/>
        <v>2 v 17</v>
      </c>
      <c r="BC195" s="84" t="str">
        <f t="shared" si="44"/>
        <v>Primary</v>
      </c>
      <c r="BE195" s="110"/>
      <c r="BF195" s="111">
        <f t="shared" si="45"/>
        <v>0.71180555555555558</v>
      </c>
      <c r="BG195" s="111">
        <f t="shared" si="82"/>
        <v>0.79513888888888895</v>
      </c>
      <c r="BH195" s="112" t="str">
        <f t="shared" si="17"/>
        <v>Blues v Stars</v>
      </c>
      <c r="BI195" s="110" t="str">
        <f t="shared" si="18"/>
        <v>NHL</v>
      </c>
      <c r="BJ195" s="110" t="str">
        <f t="shared" si="19"/>
        <v>2 v 17</v>
      </c>
      <c r="BK195" s="110" t="str">
        <f t="shared" si="46"/>
        <v>Primary</v>
      </c>
      <c r="BM195" s="115"/>
      <c r="BN195" s="116">
        <f t="shared" si="47"/>
        <v>0.71180555555555558</v>
      </c>
      <c r="BO195" s="116">
        <f t="shared" si="48"/>
        <v>0.83680555555555558</v>
      </c>
      <c r="BP195" s="117" t="str">
        <f t="shared" si="20"/>
        <v>Blues v Stars</v>
      </c>
      <c r="BQ195" s="115" t="str">
        <f t="shared" si="21"/>
        <v>NHL</v>
      </c>
      <c r="BR195" s="115" t="str">
        <f t="shared" si="22"/>
        <v>2 v 17</v>
      </c>
      <c r="BS195" s="115" t="str">
        <f t="shared" si="49"/>
        <v>Primary</v>
      </c>
      <c r="BU195" s="125"/>
      <c r="BV195" s="126">
        <f t="shared" si="50"/>
        <v>0.71180555555555558</v>
      </c>
      <c r="BW195" s="126">
        <f t="shared" si="23"/>
        <v>0.79513888888888895</v>
      </c>
      <c r="BX195" s="127" t="str">
        <f t="shared" si="56"/>
        <v>Blues v Stars</v>
      </c>
      <c r="BY195" s="125" t="str">
        <f t="shared" si="25"/>
        <v>NHL</v>
      </c>
      <c r="BZ195" s="125" t="str">
        <f t="shared" si="26"/>
        <v>2 v 17</v>
      </c>
      <c r="CA195" s="125" t="str">
        <f t="shared" si="51"/>
        <v>Primary</v>
      </c>
      <c r="CC195" s="78"/>
      <c r="CD195" s="79">
        <f t="shared" si="52"/>
        <v>0.71180555555555558</v>
      </c>
      <c r="CE195" s="79">
        <f t="shared" si="53"/>
        <v>0.83680555555555558</v>
      </c>
      <c r="CF195" s="80" t="str">
        <f t="shared" si="27"/>
        <v>Blues v Stars</v>
      </c>
      <c r="CG195" s="78" t="str">
        <f t="shared" si="28"/>
        <v>NHL</v>
      </c>
      <c r="CH195" s="78" t="str">
        <f t="shared" si="29"/>
        <v>2 v 17</v>
      </c>
      <c r="CI195" s="78" t="str">
        <f t="shared" si="54"/>
        <v>Primary</v>
      </c>
    </row>
    <row r="196" spans="5:87">
      <c r="E196">
        <v>46</v>
      </c>
      <c r="F196" t="str">
        <f>LOOKUP(R97,$A$151:$A$182,$B$151:$B$182)</f>
        <v>Red Wings</v>
      </c>
      <c r="G196" t="str">
        <f>LOOKUP(S97,$A$151:$A$182,$B$151:$B$182)</f>
        <v>Coyotes</v>
      </c>
      <c r="H196" t="s">
        <v>62</v>
      </c>
      <c r="J196" t="str">
        <f t="shared" si="57"/>
        <v>Red Wings v Coyotes</v>
      </c>
      <c r="L196" t="str">
        <f t="shared" si="31"/>
        <v>22 v 12</v>
      </c>
      <c r="M196">
        <f>IF(ISERROR(INDEX($C:$C,MATCH(R97,$A:$A,0)))*1=1,"",INDEX($C:$C,MATCH(R97,$A:$A,0)))</f>
        <v>22</v>
      </c>
      <c r="N196">
        <f>IF(ISERROR(INDEX($C:$C,MATCH(S97,$A:$A,0)))*1=1,"",INDEX($C:$C,MATCH(S97,$A:$A,0)))</f>
        <v>12</v>
      </c>
      <c r="O196" t="s">
        <v>62</v>
      </c>
      <c r="Q196" s="11"/>
      <c r="R196" s="15">
        <f>T96-TIME(2,55,0)</f>
        <v>0.71180555555555558</v>
      </c>
      <c r="S196" s="11" t="str">
        <f t="shared" si="58"/>
        <v>Red Wings v Coyotes</v>
      </c>
      <c r="T196" s="14" t="str">
        <f t="shared" si="67"/>
        <v>NHL</v>
      </c>
      <c r="U196" s="14" t="str">
        <f t="shared" si="59"/>
        <v>22 v 12</v>
      </c>
      <c r="V196" s="14" t="str">
        <f t="shared" si="68"/>
        <v>FULL</v>
      </c>
      <c r="X196" s="78"/>
      <c r="Y196" s="79">
        <f t="shared" si="34"/>
        <v>0.71180555555555558</v>
      </c>
      <c r="Z196" s="79">
        <f t="shared" si="60"/>
        <v>0.79513888888888895</v>
      </c>
      <c r="AA196" s="80" t="str">
        <f t="shared" si="83"/>
        <v>Red Wings v Coyotes</v>
      </c>
      <c r="AB196" s="78" t="str">
        <f t="shared" si="69"/>
        <v>NHL</v>
      </c>
      <c r="AC196" s="78" t="str">
        <f t="shared" si="70"/>
        <v>22 v 12</v>
      </c>
      <c r="AD196" s="78" t="str">
        <f t="shared" si="71"/>
        <v>Primary</v>
      </c>
      <c r="AF196" s="43"/>
      <c r="AG196" s="41">
        <f t="shared" si="72"/>
        <v>0.71180555555555558</v>
      </c>
      <c r="AH196" s="41">
        <f t="shared" si="61"/>
        <v>0.83680555555555558</v>
      </c>
      <c r="AI196" s="42" t="str">
        <f t="shared" si="73"/>
        <v>Red Wings v Coyotes</v>
      </c>
      <c r="AJ196" s="43" t="str">
        <f t="shared" si="74"/>
        <v>NHL</v>
      </c>
      <c r="AK196" s="43" t="str">
        <f t="shared" si="75"/>
        <v>22 v 12</v>
      </c>
      <c r="AL196" s="43" t="str">
        <f t="shared" si="76"/>
        <v>Primary</v>
      </c>
      <c r="AM196" s="43" t="str">
        <f t="shared" si="38"/>
        <v>DO NOT MAP</v>
      </c>
      <c r="AO196" s="104"/>
      <c r="AP196" s="105">
        <f t="shared" si="77"/>
        <v>0.71180555555555558</v>
      </c>
      <c r="AQ196" s="105">
        <f t="shared" si="62"/>
        <v>0.79513888888888895</v>
      </c>
      <c r="AR196" s="106" t="str">
        <f t="shared" si="63"/>
        <v>Red Wings v Coyotes</v>
      </c>
      <c r="AS196" s="104" t="str">
        <f t="shared" si="64"/>
        <v>NHL</v>
      </c>
      <c r="AT196" s="104" t="str">
        <f t="shared" si="65"/>
        <v>22 v 12</v>
      </c>
      <c r="AU196" s="104" t="str">
        <f t="shared" si="78"/>
        <v>Primary</v>
      </c>
      <c r="AW196" s="84"/>
      <c r="AX196" s="85">
        <f t="shared" si="42"/>
        <v>0.71180555555555558</v>
      </c>
      <c r="AY196" s="85">
        <f t="shared" si="66"/>
        <v>0.83680555555555558</v>
      </c>
      <c r="AZ196" s="86" t="str">
        <f t="shared" si="79"/>
        <v>Red Wings v Coyotes</v>
      </c>
      <c r="BA196" s="84" t="str">
        <f t="shared" si="80"/>
        <v>NHL</v>
      </c>
      <c r="BB196" s="84" t="str">
        <f t="shared" si="81"/>
        <v>22 v 12</v>
      </c>
      <c r="BC196" s="84" t="str">
        <f t="shared" si="44"/>
        <v>Primary</v>
      </c>
      <c r="BE196" s="43"/>
      <c r="BF196" s="41">
        <f t="shared" si="45"/>
        <v>0.71180555555555558</v>
      </c>
      <c r="BG196" s="41">
        <f t="shared" si="82"/>
        <v>0.79513888888888895</v>
      </c>
      <c r="BH196" s="42" t="str">
        <f t="shared" si="17"/>
        <v>Red Wings v Coyotes</v>
      </c>
      <c r="BI196" s="43" t="str">
        <f t="shared" si="18"/>
        <v>NHL</v>
      </c>
      <c r="BJ196" s="43" t="str">
        <f t="shared" si="19"/>
        <v>22 v 12</v>
      </c>
      <c r="BK196" s="43" t="str">
        <f t="shared" si="46"/>
        <v>Primary</v>
      </c>
      <c r="BM196" s="120"/>
      <c r="BN196" s="121">
        <f t="shared" si="47"/>
        <v>0.71180555555555558</v>
      </c>
      <c r="BO196" s="121">
        <f t="shared" si="48"/>
        <v>0.83680555555555558</v>
      </c>
      <c r="BP196" s="122" t="str">
        <f t="shared" si="20"/>
        <v>Red Wings v Coyotes</v>
      </c>
      <c r="BQ196" s="120" t="str">
        <f t="shared" si="21"/>
        <v>NHL</v>
      </c>
      <c r="BR196" s="120" t="str">
        <f t="shared" si="22"/>
        <v>22 v 12</v>
      </c>
      <c r="BS196" s="120" t="str">
        <f t="shared" si="49"/>
        <v>Primary</v>
      </c>
      <c r="BU196" s="104"/>
      <c r="BV196" s="105">
        <f t="shared" si="50"/>
        <v>0.71180555555555558</v>
      </c>
      <c r="BW196" s="105">
        <f t="shared" si="23"/>
        <v>0.79513888888888895</v>
      </c>
      <c r="BX196" s="106" t="str">
        <f t="shared" si="56"/>
        <v>Red Wings v Coyotes</v>
      </c>
      <c r="BY196" s="104" t="str">
        <f t="shared" si="25"/>
        <v>NHL</v>
      </c>
      <c r="BZ196" s="104" t="str">
        <f t="shared" si="26"/>
        <v>22 v 12</v>
      </c>
      <c r="CA196" s="104" t="str">
        <f t="shared" si="51"/>
        <v>Primary</v>
      </c>
      <c r="CC196" s="131"/>
      <c r="CD196" s="132">
        <f t="shared" si="52"/>
        <v>0.71180555555555558</v>
      </c>
      <c r="CE196" s="132">
        <f t="shared" si="53"/>
        <v>0.83680555555555558</v>
      </c>
      <c r="CF196" s="133" t="str">
        <f t="shared" si="27"/>
        <v>Red Wings v Coyotes</v>
      </c>
      <c r="CG196" s="131" t="str">
        <f t="shared" si="28"/>
        <v>NHL</v>
      </c>
      <c r="CH196" s="131" t="str">
        <f t="shared" si="29"/>
        <v>22 v 12</v>
      </c>
      <c r="CI196" s="131" t="str">
        <f t="shared" si="54"/>
        <v>Primary</v>
      </c>
    </row>
    <row r="197" spans="5:87">
      <c r="E197">
        <v>47</v>
      </c>
      <c r="F197" t="str">
        <f>LOOKUP(R99,$A$151:$A$182,$B$151:$B$182)</f>
        <v>Blackhawks</v>
      </c>
      <c r="G197" t="str">
        <f>LOOKUP(S99,$A$151:$A$182,$B$151:$B$182)</f>
        <v>Oilers</v>
      </c>
      <c r="H197" t="s">
        <v>62</v>
      </c>
      <c r="J197" t="str">
        <f t="shared" si="57"/>
        <v>Blackhawks v Oilers</v>
      </c>
      <c r="L197" t="str">
        <f t="shared" si="31"/>
        <v>1 v 18</v>
      </c>
      <c r="M197">
        <f>IF(ISERROR(INDEX($C:$C,MATCH(R99,$A:$A,0)))*1=1,"",INDEX($C:$C,MATCH(R99,$A:$A,0)))</f>
        <v>1</v>
      </c>
      <c r="N197">
        <f>IF(ISERROR(INDEX($C:$C,MATCH(S99,$A:$A,0)))*1=1,"",INDEX($C:$C,MATCH(S99,$A:$A,0)))</f>
        <v>18</v>
      </c>
      <c r="O197" t="s">
        <v>62</v>
      </c>
      <c r="Q197" s="11"/>
      <c r="R197" s="15">
        <f>T98-TIME(2,55,0)</f>
        <v>0.79513888888888884</v>
      </c>
      <c r="S197" s="11" t="str">
        <f t="shared" si="58"/>
        <v>Blackhawks v Oilers</v>
      </c>
      <c r="T197" s="14" t="str">
        <f t="shared" si="67"/>
        <v>NHL</v>
      </c>
      <c r="U197" s="14" t="str">
        <f t="shared" si="59"/>
        <v>1 v 18</v>
      </c>
      <c r="V197" s="14" t="str">
        <f t="shared" si="68"/>
        <v>FULL</v>
      </c>
      <c r="X197" s="78"/>
      <c r="Y197" s="79">
        <f t="shared" si="34"/>
        <v>0.79513888888888884</v>
      </c>
      <c r="Z197" s="79">
        <f t="shared" si="60"/>
        <v>0.87847222222222221</v>
      </c>
      <c r="AA197" s="80" t="str">
        <f t="shared" si="83"/>
        <v>Blackhawks v Oilers</v>
      </c>
      <c r="AB197" s="78" t="str">
        <f t="shared" si="69"/>
        <v>NHL</v>
      </c>
      <c r="AC197" s="78" t="str">
        <f t="shared" si="70"/>
        <v>1 v 18</v>
      </c>
      <c r="AD197" s="78" t="str">
        <f t="shared" si="71"/>
        <v>Primary</v>
      </c>
      <c r="AF197" s="43"/>
      <c r="AG197" s="41">
        <f t="shared" si="72"/>
        <v>0.79513888888888884</v>
      </c>
      <c r="AH197" s="41">
        <f t="shared" si="61"/>
        <v>0.92013888888888884</v>
      </c>
      <c r="AI197" s="42" t="str">
        <f t="shared" si="73"/>
        <v>Blackhawks v Oilers</v>
      </c>
      <c r="AJ197" s="43" t="str">
        <f t="shared" si="74"/>
        <v>NHL</v>
      </c>
      <c r="AK197" s="43" t="str">
        <f t="shared" si="75"/>
        <v>1 v 18</v>
      </c>
      <c r="AL197" s="43" t="str">
        <f t="shared" si="76"/>
        <v>Primary</v>
      </c>
      <c r="AM197" s="43" t="str">
        <f t="shared" si="38"/>
        <v/>
      </c>
      <c r="AO197" s="104"/>
      <c r="AP197" s="105">
        <f t="shared" si="77"/>
        <v>0.79513888888888884</v>
      </c>
      <c r="AQ197" s="105">
        <f t="shared" si="62"/>
        <v>0.87847222222222221</v>
      </c>
      <c r="AR197" s="106" t="str">
        <f t="shared" si="63"/>
        <v>Blackhawks v Oilers</v>
      </c>
      <c r="AS197" s="104" t="str">
        <f t="shared" si="64"/>
        <v>NHL</v>
      </c>
      <c r="AT197" s="104" t="str">
        <f t="shared" si="65"/>
        <v>1 v 18</v>
      </c>
      <c r="AU197" s="104" t="str">
        <f t="shared" si="78"/>
        <v>Primary</v>
      </c>
      <c r="AW197" s="84"/>
      <c r="AX197" s="85">
        <f t="shared" si="42"/>
        <v>0.79513888888888884</v>
      </c>
      <c r="AY197" s="85">
        <f t="shared" si="66"/>
        <v>0.92013888888888884</v>
      </c>
      <c r="AZ197" s="86" t="str">
        <f t="shared" si="79"/>
        <v>Blackhawks v Oilers</v>
      </c>
      <c r="BA197" s="84" t="str">
        <f t="shared" si="80"/>
        <v>NHL</v>
      </c>
      <c r="BB197" s="84" t="str">
        <f t="shared" si="81"/>
        <v>1 v 18</v>
      </c>
      <c r="BC197" s="84" t="str">
        <f t="shared" si="44"/>
        <v>Primary</v>
      </c>
      <c r="BE197" s="110"/>
      <c r="BF197" s="111">
        <f t="shared" si="45"/>
        <v>0.79513888888888884</v>
      </c>
      <c r="BG197" s="111">
        <f t="shared" si="82"/>
        <v>0.87847222222222221</v>
      </c>
      <c r="BH197" s="112" t="str">
        <f t="shared" si="17"/>
        <v>Blackhawks v Oilers</v>
      </c>
      <c r="BI197" s="110" t="str">
        <f t="shared" si="18"/>
        <v>NHL</v>
      </c>
      <c r="BJ197" s="110" t="str">
        <f t="shared" si="19"/>
        <v>1 v 18</v>
      </c>
      <c r="BK197" s="110" t="str">
        <f t="shared" si="46"/>
        <v>Primary</v>
      </c>
      <c r="BM197" s="115"/>
      <c r="BN197" s="116">
        <f t="shared" si="47"/>
        <v>0.79513888888888884</v>
      </c>
      <c r="BO197" s="116">
        <f t="shared" si="48"/>
        <v>0.92013888888888884</v>
      </c>
      <c r="BP197" s="117" t="str">
        <f t="shared" si="20"/>
        <v>Blackhawks v Oilers</v>
      </c>
      <c r="BQ197" s="115" t="str">
        <f t="shared" si="21"/>
        <v>NHL</v>
      </c>
      <c r="BR197" s="115" t="str">
        <f t="shared" si="22"/>
        <v>1 v 18</v>
      </c>
      <c r="BS197" s="115" t="str">
        <f t="shared" si="49"/>
        <v>Primary</v>
      </c>
      <c r="BU197" s="125"/>
      <c r="BV197" s="126">
        <f t="shared" si="50"/>
        <v>0.79513888888888884</v>
      </c>
      <c r="BW197" s="126">
        <f t="shared" si="23"/>
        <v>0.87847222222222221</v>
      </c>
      <c r="BX197" s="127" t="str">
        <f t="shared" si="56"/>
        <v>Blackhawks v Oilers</v>
      </c>
      <c r="BY197" s="125" t="str">
        <f t="shared" si="25"/>
        <v>NHL</v>
      </c>
      <c r="BZ197" s="125" t="str">
        <f t="shared" si="26"/>
        <v>1 v 18</v>
      </c>
      <c r="CA197" s="125" t="str">
        <f t="shared" si="51"/>
        <v>Primary</v>
      </c>
      <c r="CC197" s="78"/>
      <c r="CD197" s="79">
        <f t="shared" si="52"/>
        <v>0.79513888888888884</v>
      </c>
      <c r="CE197" s="79">
        <f t="shared" si="53"/>
        <v>0.92013888888888884</v>
      </c>
      <c r="CF197" s="80" t="str">
        <f t="shared" si="27"/>
        <v>Blackhawks v Oilers</v>
      </c>
      <c r="CG197" s="78" t="str">
        <f t="shared" si="28"/>
        <v>NHL</v>
      </c>
      <c r="CH197" s="78" t="str">
        <f t="shared" si="29"/>
        <v>1 v 18</v>
      </c>
      <c r="CI197" s="78" t="str">
        <f t="shared" si="54"/>
        <v>Primary</v>
      </c>
    </row>
    <row r="198" spans="5:87">
      <c r="E198">
        <v>48</v>
      </c>
      <c r="F198" t="str">
        <f>LOOKUP(R101,$A$151:$A$182,$B$151:$B$182)</f>
        <v>Blue Jackets</v>
      </c>
      <c r="G198" t="str">
        <f>LOOKUP(S101,$A$151:$A$182,$B$151:$B$182)</f>
        <v>Golden Knights</v>
      </c>
      <c r="H198" t="s">
        <v>62</v>
      </c>
      <c r="J198" t="str">
        <f t="shared" si="57"/>
        <v>Blue Jackets v Golden Knights</v>
      </c>
      <c r="L198" t="str">
        <f t="shared" si="31"/>
        <v>26 v 31</v>
      </c>
      <c r="M198">
        <f>IF(ISERROR(INDEX($C:$C,MATCH(R101,$A:$A,0)))*1=1,"",INDEX($C:$C,MATCH(R101,$A:$A,0)))</f>
        <v>26</v>
      </c>
      <c r="N198">
        <f>IF(ISERROR(INDEX($C:$C,MATCH(S101,$A:$A,0)))*1=1,"",INDEX($C:$C,MATCH(S101,$A:$A,0)))</f>
        <v>31</v>
      </c>
      <c r="O198" t="s">
        <v>62</v>
      </c>
      <c r="Q198" s="11"/>
      <c r="R198" s="15">
        <f>T100-TIME(2,55,0)</f>
        <v>0.79513888888888884</v>
      </c>
      <c r="S198" s="11" t="str">
        <f t="shared" si="58"/>
        <v>Blue Jackets v Golden Knights</v>
      </c>
      <c r="T198" s="14" t="str">
        <f t="shared" si="67"/>
        <v>NHL</v>
      </c>
      <c r="U198" s="14" t="str">
        <f t="shared" si="59"/>
        <v>26 v 31</v>
      </c>
      <c r="V198" s="14" t="str">
        <f t="shared" si="68"/>
        <v>FULL</v>
      </c>
      <c r="X198" s="78"/>
      <c r="Y198" s="79">
        <f t="shared" si="34"/>
        <v>0.79513888888888884</v>
      </c>
      <c r="Z198" s="79">
        <f t="shared" si="60"/>
        <v>0.87847222222222221</v>
      </c>
      <c r="AA198" s="80" t="str">
        <f t="shared" si="83"/>
        <v>Blue Jackets v Golden Knights</v>
      </c>
      <c r="AB198" s="78" t="str">
        <f t="shared" si="69"/>
        <v>NHL</v>
      </c>
      <c r="AC198" s="78" t="str">
        <f t="shared" si="70"/>
        <v>26 v 31</v>
      </c>
      <c r="AD198" s="78" t="str">
        <f t="shared" si="71"/>
        <v>Primary</v>
      </c>
      <c r="AF198" s="43"/>
      <c r="AG198" s="41">
        <f t="shared" si="72"/>
        <v>0.79513888888888884</v>
      </c>
      <c r="AH198" s="41">
        <f t="shared" si="61"/>
        <v>0.92013888888888884</v>
      </c>
      <c r="AI198" s="42" t="str">
        <f t="shared" si="73"/>
        <v>Blue Jackets v Golden Knights</v>
      </c>
      <c r="AJ198" s="43" t="str">
        <f t="shared" si="74"/>
        <v>NHL</v>
      </c>
      <c r="AK198" s="43" t="str">
        <f t="shared" si="75"/>
        <v>26 v 31</v>
      </c>
      <c r="AL198" s="43" t="str">
        <f t="shared" si="76"/>
        <v>Primary</v>
      </c>
      <c r="AM198" s="43" t="str">
        <f t="shared" si="38"/>
        <v/>
      </c>
      <c r="AO198" s="104"/>
      <c r="AP198" s="105">
        <f t="shared" si="77"/>
        <v>0.79513888888888884</v>
      </c>
      <c r="AQ198" s="105">
        <f t="shared" si="62"/>
        <v>0.87847222222222221</v>
      </c>
      <c r="AR198" s="106" t="str">
        <f t="shared" si="63"/>
        <v>Blue Jackets v Golden Knights</v>
      </c>
      <c r="AS198" s="104" t="str">
        <f t="shared" si="64"/>
        <v>NHL</v>
      </c>
      <c r="AT198" s="104" t="str">
        <f t="shared" si="65"/>
        <v>26 v 31</v>
      </c>
      <c r="AU198" s="104" t="str">
        <f t="shared" si="78"/>
        <v>Primary</v>
      </c>
      <c r="AW198" s="84"/>
      <c r="AX198" s="85">
        <f t="shared" si="42"/>
        <v>0.79513888888888884</v>
      </c>
      <c r="AY198" s="85">
        <f t="shared" si="66"/>
        <v>0.92013888888888884</v>
      </c>
      <c r="AZ198" s="86" t="str">
        <f t="shared" si="79"/>
        <v>Blue Jackets v Golden Knights</v>
      </c>
      <c r="BA198" s="84" t="str">
        <f t="shared" si="80"/>
        <v>NHL</v>
      </c>
      <c r="BB198" s="84" t="str">
        <f t="shared" si="81"/>
        <v>26 v 31</v>
      </c>
      <c r="BC198" s="84" t="str">
        <f t="shared" si="44"/>
        <v>Primary</v>
      </c>
      <c r="BE198" s="43"/>
      <c r="BF198" s="41">
        <f t="shared" si="45"/>
        <v>0.79513888888888884</v>
      </c>
      <c r="BG198" s="41">
        <f t="shared" si="82"/>
        <v>0.87847222222222221</v>
      </c>
      <c r="BH198" s="42" t="str">
        <f t="shared" si="17"/>
        <v>Blue Jackets v Golden Knights</v>
      </c>
      <c r="BI198" s="43" t="str">
        <f t="shared" si="18"/>
        <v>NHL</v>
      </c>
      <c r="BJ198" s="43" t="str">
        <f t="shared" si="19"/>
        <v>26 v 31</v>
      </c>
      <c r="BK198" s="43" t="str">
        <f t="shared" si="46"/>
        <v>Primary</v>
      </c>
      <c r="BM198" s="120"/>
      <c r="BN198" s="121">
        <f t="shared" si="47"/>
        <v>0.79513888888888884</v>
      </c>
      <c r="BO198" s="121">
        <f t="shared" si="48"/>
        <v>0.92013888888888884</v>
      </c>
      <c r="BP198" s="122" t="str">
        <f t="shared" si="20"/>
        <v>Blue Jackets v Golden Knights</v>
      </c>
      <c r="BQ198" s="120" t="str">
        <f t="shared" si="21"/>
        <v>NHL</v>
      </c>
      <c r="BR198" s="120" t="str">
        <f t="shared" si="22"/>
        <v>26 v 31</v>
      </c>
      <c r="BS198" s="120" t="str">
        <f t="shared" si="49"/>
        <v>Primary</v>
      </c>
      <c r="BU198" s="104"/>
      <c r="BV198" s="105">
        <f t="shared" si="50"/>
        <v>0.79513888888888884</v>
      </c>
      <c r="BW198" s="105">
        <f t="shared" si="23"/>
        <v>0.87847222222222221</v>
      </c>
      <c r="BX198" s="106" t="str">
        <f t="shared" si="56"/>
        <v>Blue Jackets v Golden Knights</v>
      </c>
      <c r="BY198" s="104" t="str">
        <f t="shared" si="25"/>
        <v>NHL</v>
      </c>
      <c r="BZ198" s="104" t="str">
        <f t="shared" si="26"/>
        <v>26 v 31</v>
      </c>
      <c r="CA198" s="104" t="str">
        <f t="shared" si="51"/>
        <v>Primary</v>
      </c>
      <c r="CC198" s="131"/>
      <c r="CD198" s="132">
        <f t="shared" si="52"/>
        <v>0.79513888888888884</v>
      </c>
      <c r="CE198" s="132">
        <f t="shared" si="53"/>
        <v>0.92013888888888884</v>
      </c>
      <c r="CF198" s="133" t="str">
        <f t="shared" si="27"/>
        <v>Blue Jackets v Golden Knights</v>
      </c>
      <c r="CG198" s="131" t="str">
        <f t="shared" si="28"/>
        <v>NHL</v>
      </c>
      <c r="CH198" s="131" t="str">
        <f t="shared" si="29"/>
        <v>26 v 31</v>
      </c>
      <c r="CI198" s="131" t="str">
        <f t="shared" si="54"/>
        <v>Primary</v>
      </c>
    </row>
    <row r="199" spans="5:87">
      <c r="E199">
        <v>49</v>
      </c>
      <c r="F199" t="str">
        <f>LOOKUP(R103,$A$151:$A$182,$B$151:$B$182)</f>
        <v>Capitals</v>
      </c>
      <c r="G199" t="str">
        <f>LOOKUP(S103,$A$151:$A$182,$B$151:$B$182)</f>
        <v>Sharks</v>
      </c>
      <c r="H199" t="s">
        <v>62</v>
      </c>
      <c r="J199" t="str">
        <f t="shared" si="57"/>
        <v>Capitals v Sharks</v>
      </c>
      <c r="L199" t="str">
        <f t="shared" si="31"/>
        <v>6 v 25</v>
      </c>
      <c r="M199">
        <f>IF(ISERROR(INDEX($C:$C,MATCH(R103,$A:$A,0)))*1=1,"",INDEX($C:$C,MATCH(R103,$A:$A,0)))</f>
        <v>6</v>
      </c>
      <c r="N199">
        <f>IF(ISERROR(INDEX($C:$C,MATCH(S103,$A:$A,0)))*1=1,"",INDEX($C:$C,MATCH(S103,$A:$A,0)))</f>
        <v>25</v>
      </c>
      <c r="O199" t="s">
        <v>62</v>
      </c>
      <c r="Q199" s="11"/>
      <c r="R199" s="15">
        <f>T102-TIME(2,55,0)</f>
        <v>0.81597222222222221</v>
      </c>
      <c r="S199" s="11" t="str">
        <f t="shared" si="58"/>
        <v>Capitals v Sharks</v>
      </c>
      <c r="T199" s="14" t="str">
        <f t="shared" si="67"/>
        <v>NHL</v>
      </c>
      <c r="U199" s="14" t="str">
        <f t="shared" si="59"/>
        <v>6 v 25</v>
      </c>
      <c r="V199" s="14" t="str">
        <f t="shared" si="68"/>
        <v>FULL</v>
      </c>
      <c r="X199" s="78"/>
      <c r="Y199" s="79">
        <f t="shared" si="34"/>
        <v>0.81597222222222221</v>
      </c>
      <c r="Z199" s="79">
        <f t="shared" si="60"/>
        <v>0.89930555555555558</v>
      </c>
      <c r="AA199" s="80" t="str">
        <f t="shared" si="83"/>
        <v>Capitals v Sharks</v>
      </c>
      <c r="AB199" s="78" t="str">
        <f t="shared" si="69"/>
        <v>NHL</v>
      </c>
      <c r="AC199" s="78" t="str">
        <f t="shared" si="70"/>
        <v>6 v 25</v>
      </c>
      <c r="AD199" s="78" t="str">
        <f t="shared" si="71"/>
        <v>Primary</v>
      </c>
      <c r="AF199" s="43"/>
      <c r="AG199" s="41">
        <f>R199</f>
        <v>0.81597222222222221</v>
      </c>
      <c r="AH199" s="41">
        <f t="shared" si="61"/>
        <v>0.94097222222222221</v>
      </c>
      <c r="AI199" s="42" t="str">
        <f t="shared" si="73"/>
        <v>Capitals v Sharks</v>
      </c>
      <c r="AJ199" s="43" t="str">
        <f t="shared" si="74"/>
        <v>NHL</v>
      </c>
      <c r="AK199" s="43" t="str">
        <f t="shared" si="75"/>
        <v>6 v 25</v>
      </c>
      <c r="AL199" s="43" t="str">
        <f t="shared" si="76"/>
        <v>Primary</v>
      </c>
      <c r="AM199" s="43" t="str">
        <f t="shared" si="38"/>
        <v/>
      </c>
      <c r="AO199" s="104"/>
      <c r="AP199" s="105">
        <f t="shared" si="77"/>
        <v>0.81597222222222221</v>
      </c>
      <c r="AQ199" s="105">
        <f t="shared" si="62"/>
        <v>0.89930555555555558</v>
      </c>
      <c r="AR199" s="106" t="str">
        <f t="shared" si="63"/>
        <v>Capitals v Sharks</v>
      </c>
      <c r="AS199" s="104" t="str">
        <f t="shared" si="64"/>
        <v>NHL</v>
      </c>
      <c r="AT199" s="104" t="str">
        <f t="shared" si="65"/>
        <v>6 v 25</v>
      </c>
      <c r="AU199" s="104" t="str">
        <f t="shared" si="78"/>
        <v>Primary</v>
      </c>
      <c r="AW199" s="84"/>
      <c r="AX199" s="85">
        <f t="shared" si="42"/>
        <v>0.81597222222222221</v>
      </c>
      <c r="AY199" s="85">
        <f t="shared" si="66"/>
        <v>0.94097222222222221</v>
      </c>
      <c r="AZ199" s="86" t="str">
        <f t="shared" si="79"/>
        <v>Capitals v Sharks</v>
      </c>
      <c r="BA199" s="84" t="str">
        <f t="shared" si="80"/>
        <v>NHL</v>
      </c>
      <c r="BB199" s="84" t="str">
        <f t="shared" si="81"/>
        <v>6 v 25</v>
      </c>
      <c r="BC199" s="84" t="str">
        <f t="shared" si="44"/>
        <v>Primary</v>
      </c>
      <c r="BE199" s="110"/>
      <c r="BF199" s="111">
        <f t="shared" si="45"/>
        <v>0.81597222222222221</v>
      </c>
      <c r="BG199" s="111">
        <f t="shared" si="82"/>
        <v>0.89930555555555558</v>
      </c>
      <c r="BH199" s="112" t="str">
        <f t="shared" si="17"/>
        <v>Capitals v Sharks</v>
      </c>
      <c r="BI199" s="110" t="str">
        <f t="shared" si="18"/>
        <v>NHL</v>
      </c>
      <c r="BJ199" s="110" t="str">
        <f t="shared" si="19"/>
        <v>6 v 25</v>
      </c>
      <c r="BK199" s="110" t="str">
        <f t="shared" si="46"/>
        <v>Primary</v>
      </c>
      <c r="BM199" s="115"/>
      <c r="BN199" s="116">
        <f t="shared" si="47"/>
        <v>0.81597222222222221</v>
      </c>
      <c r="BO199" s="116">
        <f t="shared" si="48"/>
        <v>0.94097222222222221</v>
      </c>
      <c r="BP199" s="117" t="str">
        <f t="shared" si="20"/>
        <v>Capitals v Sharks</v>
      </c>
      <c r="BQ199" s="115" t="str">
        <f t="shared" si="21"/>
        <v>NHL</v>
      </c>
      <c r="BR199" s="115" t="str">
        <f t="shared" si="22"/>
        <v>6 v 25</v>
      </c>
      <c r="BS199" s="115" t="str">
        <f t="shared" si="49"/>
        <v>Primary</v>
      </c>
      <c r="BU199" s="125"/>
      <c r="BV199" s="126">
        <f t="shared" si="50"/>
        <v>0.81597222222222221</v>
      </c>
      <c r="BW199" s="126">
        <f t="shared" si="23"/>
        <v>0.89930555555555558</v>
      </c>
      <c r="BX199" s="127" t="str">
        <f t="shared" si="56"/>
        <v>Capitals v Sharks</v>
      </c>
      <c r="BY199" s="125" t="str">
        <f t="shared" si="25"/>
        <v>NHL</v>
      </c>
      <c r="BZ199" s="125" t="str">
        <f t="shared" si="26"/>
        <v>6 v 25</v>
      </c>
      <c r="CA199" s="125" t="str">
        <f t="shared" si="51"/>
        <v>Primary</v>
      </c>
      <c r="CC199" s="78"/>
      <c r="CD199" s="79">
        <f t="shared" si="52"/>
        <v>0.81597222222222221</v>
      </c>
      <c r="CE199" s="79">
        <f t="shared" si="53"/>
        <v>0.94097222222222221</v>
      </c>
      <c r="CF199" s="80" t="str">
        <f t="shared" si="27"/>
        <v>Capitals v Sharks</v>
      </c>
      <c r="CG199" s="78" t="str">
        <f t="shared" si="28"/>
        <v>NHL</v>
      </c>
      <c r="CH199" s="78" t="str">
        <f t="shared" si="29"/>
        <v>6 v 25</v>
      </c>
      <c r="CI199" s="78" t="str">
        <f t="shared" si="54"/>
        <v>Primary</v>
      </c>
    </row>
    <row r="200" spans="5:87">
      <c r="E200">
        <v>50</v>
      </c>
      <c r="F200" t="e">
        <f>LOOKUP(R105,$A$151:$A$182,$B$151:$B$182)</f>
        <v>#N/A</v>
      </c>
      <c r="G200" t="e">
        <f>LOOKUP(S105,$A$151:$A$182,$B$151:$B$182)</f>
        <v>#N/A</v>
      </c>
      <c r="H200" t="s">
        <v>62</v>
      </c>
      <c r="J200" t="e">
        <f t="shared" si="57"/>
        <v>#N/A</v>
      </c>
      <c r="L200" t="str">
        <f t="shared" si="31"/>
        <v xml:space="preserve"> v </v>
      </c>
      <c r="M200" t="str">
        <f>IF(ISERROR(INDEX($C:$C,MATCH(R105,$A:$A,0)))*1=1,"",INDEX($C:$C,MATCH(R105,$A:$A,0)))</f>
        <v/>
      </c>
      <c r="N200" t="str">
        <f>IF(ISERROR(INDEX($C:$C,MATCH(S105,$A:$A,0)))*1=1,"",INDEX($C:$C,MATCH(S105,$A:$A,0)))</f>
        <v/>
      </c>
      <c r="O200" t="s">
        <v>62</v>
      </c>
      <c r="Q200" s="11"/>
      <c r="R200" s="15">
        <f>T104-TIME(2,55,0)</f>
        <v>-0.12152777777777778</v>
      </c>
      <c r="S200" s="11" t="e">
        <f t="shared" si="58"/>
        <v>#N/A</v>
      </c>
      <c r="T200" s="14" t="str">
        <f t="shared" si="67"/>
        <v>NHL</v>
      </c>
      <c r="U200" s="14" t="str">
        <f t="shared" si="59"/>
        <v xml:space="preserve"> v </v>
      </c>
      <c r="V200" s="14" t="str">
        <f t="shared" si="68"/>
        <v>FULL</v>
      </c>
      <c r="X200" s="78"/>
      <c r="Y200" s="79">
        <f t="shared" si="34"/>
        <v>-0.12152777777777778</v>
      </c>
      <c r="Z200" s="79">
        <f t="shared" si="60"/>
        <v>-3.8194444444444448E-2</v>
      </c>
      <c r="AA200" s="80" t="e">
        <f t="shared" si="83"/>
        <v>#N/A</v>
      </c>
      <c r="AB200" s="78" t="str">
        <f t="shared" si="69"/>
        <v>NHL</v>
      </c>
      <c r="AC200" s="78" t="str">
        <f t="shared" si="70"/>
        <v xml:space="preserve"> v </v>
      </c>
      <c r="AD200" s="78" t="str">
        <f t="shared" si="71"/>
        <v>Primary</v>
      </c>
      <c r="AF200" s="43"/>
      <c r="AG200" s="41">
        <f t="shared" si="72"/>
        <v>-0.12152777777777778</v>
      </c>
      <c r="AH200" s="41">
        <f t="shared" si="61"/>
        <v>3.4722222222222238E-3</v>
      </c>
      <c r="AI200" s="42" t="e">
        <f t="shared" si="73"/>
        <v>#N/A</v>
      </c>
      <c r="AJ200" s="43" t="str">
        <f t="shared" si="74"/>
        <v>NHL</v>
      </c>
      <c r="AK200" s="43" t="str">
        <f t="shared" si="75"/>
        <v xml:space="preserve"> v </v>
      </c>
      <c r="AL200" s="43" t="str">
        <f t="shared" si="76"/>
        <v>Primary</v>
      </c>
      <c r="AM200" s="43" t="e">
        <f t="shared" si="38"/>
        <v>#N/A</v>
      </c>
      <c r="AO200" s="104"/>
      <c r="AP200" s="105">
        <f t="shared" si="77"/>
        <v>-0.12152777777777778</v>
      </c>
      <c r="AQ200" s="105">
        <f t="shared" si="62"/>
        <v>-3.8194444444444448E-2</v>
      </c>
      <c r="AR200" s="106" t="e">
        <f t="shared" si="63"/>
        <v>#N/A</v>
      </c>
      <c r="AS200" s="104" t="str">
        <f t="shared" si="64"/>
        <v>NHL</v>
      </c>
      <c r="AT200" s="104" t="str">
        <f t="shared" si="65"/>
        <v xml:space="preserve"> v </v>
      </c>
      <c r="AU200" s="104" t="str">
        <f t="shared" si="78"/>
        <v>Primary</v>
      </c>
      <c r="AW200" s="84"/>
      <c r="AX200" s="85">
        <f t="shared" si="42"/>
        <v>-0.12152777777777778</v>
      </c>
      <c r="AY200" s="85">
        <f t="shared" si="66"/>
        <v>3.4722222222222238E-3</v>
      </c>
      <c r="AZ200" s="86" t="e">
        <f t="shared" si="79"/>
        <v>#N/A</v>
      </c>
      <c r="BA200" s="84" t="str">
        <f t="shared" si="80"/>
        <v>NHL</v>
      </c>
      <c r="BB200" s="84" t="str">
        <f t="shared" si="81"/>
        <v xml:space="preserve"> v </v>
      </c>
      <c r="BC200" s="84" t="str">
        <f t="shared" si="44"/>
        <v>Primary</v>
      </c>
      <c r="BE200" s="43"/>
      <c r="BF200" s="41">
        <f t="shared" si="45"/>
        <v>-0.12152777777777778</v>
      </c>
      <c r="BG200" s="41">
        <f t="shared" si="82"/>
        <v>-3.8194444444444448E-2</v>
      </c>
      <c r="BH200" s="42" t="e">
        <f t="shared" si="17"/>
        <v>#N/A</v>
      </c>
      <c r="BI200" s="43" t="str">
        <f t="shared" si="18"/>
        <v>NHL</v>
      </c>
      <c r="BJ200" s="43" t="str">
        <f t="shared" si="19"/>
        <v xml:space="preserve"> v </v>
      </c>
      <c r="BK200" s="43" t="str">
        <f t="shared" si="46"/>
        <v>Primary</v>
      </c>
      <c r="BM200" s="120"/>
      <c r="BN200" s="121">
        <f t="shared" si="47"/>
        <v>-0.12152777777777778</v>
      </c>
      <c r="BO200" s="121">
        <f t="shared" si="48"/>
        <v>3.4722222222222238E-3</v>
      </c>
      <c r="BP200" s="122" t="e">
        <f t="shared" si="20"/>
        <v>#N/A</v>
      </c>
      <c r="BQ200" s="120" t="str">
        <f t="shared" si="21"/>
        <v>NHL</v>
      </c>
      <c r="BR200" s="120" t="str">
        <f t="shared" si="22"/>
        <v xml:space="preserve"> v </v>
      </c>
      <c r="BS200" s="120" t="str">
        <f t="shared" si="49"/>
        <v>Primary</v>
      </c>
      <c r="BU200" s="104"/>
      <c r="BV200" s="105">
        <f t="shared" si="50"/>
        <v>-0.12152777777777778</v>
      </c>
      <c r="BW200" s="105">
        <f t="shared" si="23"/>
        <v>-3.8194444444444448E-2</v>
      </c>
      <c r="BX200" s="106" t="e">
        <f t="shared" si="56"/>
        <v>#N/A</v>
      </c>
      <c r="BY200" s="104" t="str">
        <f t="shared" si="25"/>
        <v>NHL</v>
      </c>
      <c r="BZ200" s="104" t="str">
        <f t="shared" si="26"/>
        <v xml:space="preserve"> v </v>
      </c>
      <c r="CA200" s="104" t="str">
        <f t="shared" si="51"/>
        <v>Primary</v>
      </c>
      <c r="CC200" s="131"/>
      <c r="CD200" s="132">
        <f t="shared" si="52"/>
        <v>-0.12152777777777778</v>
      </c>
      <c r="CE200" s="132">
        <f t="shared" si="53"/>
        <v>3.4722222222222238E-3</v>
      </c>
      <c r="CF200" s="133" t="e">
        <f t="shared" si="27"/>
        <v>#N/A</v>
      </c>
      <c r="CG200" s="131" t="str">
        <f t="shared" si="28"/>
        <v>NHL</v>
      </c>
      <c r="CH200" s="131" t="str">
        <f t="shared" si="29"/>
        <v xml:space="preserve"> v </v>
      </c>
      <c r="CI200" s="131" t="str">
        <f t="shared" si="54"/>
        <v>Primary</v>
      </c>
    </row>
    <row r="201" spans="5:87">
      <c r="E201">
        <v>51</v>
      </c>
      <c r="F201" t="str">
        <f>LOOKUP(R107,$A$151:$A$182,$B$151:$B$182)</f>
        <v>Wild</v>
      </c>
      <c r="G201" t="str">
        <f>LOOKUP(S107,$A$151:$A$182,$B$151:$B$182)</f>
        <v>Lightning</v>
      </c>
      <c r="H201" t="s">
        <v>62</v>
      </c>
      <c r="J201" t="str">
        <f t="shared" si="57"/>
        <v>Wild v Lightning</v>
      </c>
      <c r="L201" t="str">
        <f t="shared" si="31"/>
        <v>30 v 14</v>
      </c>
      <c r="M201">
        <f>IF(ISERROR(INDEX($C:$C,MATCH(R107,$A:$A,0)))*1=1,"",INDEX($C:$C,MATCH(R107,$A:$A,0)))</f>
        <v>30</v>
      </c>
      <c r="N201">
        <f>IF(ISERROR(INDEX($C:$C,MATCH(S107,$A:$A,0)))*1=1,"",INDEX($C:$C,MATCH(S107,$A:$A,0)))</f>
        <v>14</v>
      </c>
      <c r="O201" t="s">
        <v>62</v>
      </c>
      <c r="Q201" s="11"/>
      <c r="R201" s="15">
        <f>T106-TIME(2,55,0)</f>
        <v>0.58680555555555558</v>
      </c>
      <c r="S201" s="11" t="str">
        <f t="shared" si="58"/>
        <v>Wild v Lightning</v>
      </c>
      <c r="T201" s="14" t="str">
        <f t="shared" si="67"/>
        <v>NHL</v>
      </c>
      <c r="U201" s="14" t="str">
        <f t="shared" si="59"/>
        <v>30 v 14</v>
      </c>
      <c r="V201" s="14" t="str">
        <f t="shared" si="68"/>
        <v>FULL</v>
      </c>
      <c r="X201" s="78"/>
      <c r="Y201" s="79">
        <f t="shared" si="34"/>
        <v>0.58680555555555558</v>
      </c>
      <c r="Z201" s="79">
        <f t="shared" si="60"/>
        <v>0.67013888888888895</v>
      </c>
      <c r="AA201" s="80" t="str">
        <f t="shared" si="83"/>
        <v>Wild v Lightning</v>
      </c>
      <c r="AB201" s="78" t="str">
        <f t="shared" si="69"/>
        <v>NHL</v>
      </c>
      <c r="AC201" s="78" t="str">
        <f t="shared" si="70"/>
        <v>30 v 14</v>
      </c>
      <c r="AD201" s="78" t="str">
        <f t="shared" si="71"/>
        <v>Primary</v>
      </c>
      <c r="AF201" s="43"/>
      <c r="AG201" s="41">
        <f t="shared" si="72"/>
        <v>0.58680555555555558</v>
      </c>
      <c r="AH201" s="41">
        <f t="shared" si="61"/>
        <v>0.71180555555555558</v>
      </c>
      <c r="AI201" s="42" t="str">
        <f t="shared" si="73"/>
        <v>Wild v Lightning</v>
      </c>
      <c r="AJ201" s="43" t="str">
        <f t="shared" si="74"/>
        <v>NHL</v>
      </c>
      <c r="AK201" s="43" t="str">
        <f t="shared" si="75"/>
        <v>30 v 14</v>
      </c>
      <c r="AL201" s="43" t="str">
        <f t="shared" si="76"/>
        <v>Primary</v>
      </c>
      <c r="AM201" s="43" t="str">
        <f t="shared" si="38"/>
        <v/>
      </c>
      <c r="AO201" s="104"/>
      <c r="AP201" s="105">
        <f t="shared" si="77"/>
        <v>0.58680555555555558</v>
      </c>
      <c r="AQ201" s="105">
        <f t="shared" si="62"/>
        <v>0.67013888888888895</v>
      </c>
      <c r="AR201" s="106" t="str">
        <f t="shared" si="63"/>
        <v>Wild v Lightning</v>
      </c>
      <c r="AS201" s="104" t="str">
        <f t="shared" si="64"/>
        <v>NHL</v>
      </c>
      <c r="AT201" s="104" t="str">
        <f t="shared" si="65"/>
        <v>30 v 14</v>
      </c>
      <c r="AU201" s="104" t="str">
        <f t="shared" si="78"/>
        <v>Primary</v>
      </c>
      <c r="AW201" s="84"/>
      <c r="AX201" s="85">
        <f t="shared" si="42"/>
        <v>0.58680555555555558</v>
      </c>
      <c r="AY201" s="85">
        <f t="shared" si="66"/>
        <v>0.71180555555555558</v>
      </c>
      <c r="AZ201" s="86" t="str">
        <f t="shared" si="79"/>
        <v>Wild v Lightning</v>
      </c>
      <c r="BA201" s="84" t="str">
        <f t="shared" si="80"/>
        <v>NHL</v>
      </c>
      <c r="BB201" s="84" t="str">
        <f t="shared" si="81"/>
        <v>30 v 14</v>
      </c>
      <c r="BC201" s="84" t="str">
        <f t="shared" si="44"/>
        <v>Primary</v>
      </c>
      <c r="BE201" s="110"/>
      <c r="BF201" s="111">
        <f t="shared" si="45"/>
        <v>0.58680555555555558</v>
      </c>
      <c r="BG201" s="111">
        <f t="shared" si="82"/>
        <v>0.67013888888888895</v>
      </c>
      <c r="BH201" s="112" t="str">
        <f t="shared" si="17"/>
        <v>Wild v Lightning</v>
      </c>
      <c r="BI201" s="110" t="str">
        <f t="shared" si="18"/>
        <v>NHL</v>
      </c>
      <c r="BJ201" s="110" t="str">
        <f t="shared" si="19"/>
        <v>30 v 14</v>
      </c>
      <c r="BK201" s="110" t="str">
        <f t="shared" si="46"/>
        <v>Primary</v>
      </c>
      <c r="BM201" s="115"/>
      <c r="BN201" s="116">
        <f t="shared" si="47"/>
        <v>0.58680555555555558</v>
      </c>
      <c r="BO201" s="116">
        <f t="shared" si="48"/>
        <v>0.71180555555555558</v>
      </c>
      <c r="BP201" s="117" t="str">
        <f t="shared" si="20"/>
        <v>Wild v Lightning</v>
      </c>
      <c r="BQ201" s="115" t="str">
        <f t="shared" si="21"/>
        <v>NHL</v>
      </c>
      <c r="BR201" s="115" t="str">
        <f t="shared" si="22"/>
        <v>30 v 14</v>
      </c>
      <c r="BS201" s="115" t="str">
        <f t="shared" si="49"/>
        <v>Primary</v>
      </c>
      <c r="BU201" s="125"/>
      <c r="BV201" s="126">
        <f t="shared" si="50"/>
        <v>0.58680555555555558</v>
      </c>
      <c r="BW201" s="126">
        <f t="shared" si="23"/>
        <v>0.67013888888888895</v>
      </c>
      <c r="BX201" s="127" t="str">
        <f t="shared" si="56"/>
        <v>Wild v Lightning</v>
      </c>
      <c r="BY201" s="125" t="str">
        <f t="shared" si="25"/>
        <v>NHL</v>
      </c>
      <c r="BZ201" s="125" t="str">
        <f t="shared" si="26"/>
        <v>30 v 14</v>
      </c>
      <c r="CA201" s="125" t="str">
        <f t="shared" si="51"/>
        <v>Primary</v>
      </c>
      <c r="CC201" s="78"/>
      <c r="CD201" s="79">
        <f t="shared" si="52"/>
        <v>0.58680555555555558</v>
      </c>
      <c r="CE201" s="79">
        <f t="shared" si="53"/>
        <v>0.71180555555555558</v>
      </c>
      <c r="CF201" s="80" t="str">
        <f t="shared" si="27"/>
        <v>Wild v Lightning</v>
      </c>
      <c r="CG201" s="78" t="str">
        <f t="shared" si="28"/>
        <v>NHL</v>
      </c>
      <c r="CH201" s="78" t="str">
        <f t="shared" si="29"/>
        <v>30 v 14</v>
      </c>
      <c r="CI201" s="78" t="str">
        <f t="shared" si="54"/>
        <v>Primary</v>
      </c>
    </row>
    <row r="202" spans="5:87">
      <c r="E202">
        <v>52</v>
      </c>
      <c r="F202" t="str">
        <f>LOOKUP(R109,$A$151:$A$182,$B$151:$B$182)</f>
        <v>Sabres</v>
      </c>
      <c r="G202" t="str">
        <f>LOOKUP(S109,$A$151:$A$182,$B$151:$B$182)</f>
        <v>Rangers</v>
      </c>
      <c r="H202" t="s">
        <v>62</v>
      </c>
      <c r="J202" t="str">
        <f t="shared" si="57"/>
        <v>Sabres v Rangers</v>
      </c>
      <c r="L202" t="str">
        <f t="shared" si="31"/>
        <v>23 v 21</v>
      </c>
      <c r="M202">
        <f>IF(ISERROR(INDEX($C:$C,MATCH(R109,$A:$A,0)))*1=1,"",INDEX($C:$C,MATCH(R109,$A:$A,0)))</f>
        <v>23</v>
      </c>
      <c r="N202">
        <f>IF(ISERROR(INDEX($C:$C,MATCH(S109,$A:$A,0)))*1=1,"",INDEX($C:$C,MATCH(S109,$A:$A,0)))</f>
        <v>21</v>
      </c>
      <c r="O202" t="s">
        <v>62</v>
      </c>
      <c r="Q202" s="11"/>
      <c r="R202" s="15">
        <f>T108-TIME(2,55,0)</f>
        <v>0.62847222222222221</v>
      </c>
      <c r="S202" s="11" t="str">
        <f t="shared" si="58"/>
        <v>Sabres v Rangers</v>
      </c>
      <c r="T202" s="14" t="str">
        <f t="shared" si="67"/>
        <v>NHL</v>
      </c>
      <c r="U202" s="14" t="str">
        <f t="shared" si="59"/>
        <v>23 v 21</v>
      </c>
      <c r="V202" s="14" t="str">
        <f t="shared" si="68"/>
        <v>FULL</v>
      </c>
      <c r="X202" s="78"/>
      <c r="Y202" s="79">
        <f t="shared" si="34"/>
        <v>0.62847222222222221</v>
      </c>
      <c r="Z202" s="79">
        <f t="shared" si="60"/>
        <v>0.71180555555555558</v>
      </c>
      <c r="AA202" s="80" t="str">
        <f t="shared" si="83"/>
        <v>Sabres v Rangers</v>
      </c>
      <c r="AB202" s="78" t="str">
        <f t="shared" si="69"/>
        <v>NHL</v>
      </c>
      <c r="AC202" s="78" t="str">
        <f t="shared" si="70"/>
        <v>23 v 21</v>
      </c>
      <c r="AD202" s="78" t="str">
        <f t="shared" si="71"/>
        <v>Primary</v>
      </c>
      <c r="AF202" s="43"/>
      <c r="AG202" s="41">
        <f t="shared" si="72"/>
        <v>0.62847222222222221</v>
      </c>
      <c r="AH202" s="41">
        <f t="shared" si="61"/>
        <v>0.75347222222222221</v>
      </c>
      <c r="AI202" s="42" t="str">
        <f t="shared" si="73"/>
        <v>Sabres v Rangers</v>
      </c>
      <c r="AJ202" s="43" t="str">
        <f t="shared" si="74"/>
        <v>NHL</v>
      </c>
      <c r="AK202" s="43" t="str">
        <f t="shared" si="75"/>
        <v>23 v 21</v>
      </c>
      <c r="AL202" s="43" t="str">
        <f t="shared" si="76"/>
        <v>Primary</v>
      </c>
      <c r="AM202" s="43" t="str">
        <f t="shared" si="38"/>
        <v/>
      </c>
      <c r="AO202" s="104"/>
      <c r="AP202" s="105">
        <f t="shared" si="77"/>
        <v>0.62847222222222221</v>
      </c>
      <c r="AQ202" s="105">
        <f t="shared" si="62"/>
        <v>0.71180555555555558</v>
      </c>
      <c r="AR202" s="106" t="str">
        <f t="shared" si="63"/>
        <v>Sabres v Rangers</v>
      </c>
      <c r="AS202" s="104" t="str">
        <f t="shared" si="64"/>
        <v>NHL</v>
      </c>
      <c r="AT202" s="104" t="str">
        <f t="shared" si="65"/>
        <v>23 v 21</v>
      </c>
      <c r="AU202" s="104" t="str">
        <f t="shared" si="78"/>
        <v>Primary</v>
      </c>
      <c r="AW202" s="84"/>
      <c r="AX202" s="85">
        <f t="shared" si="42"/>
        <v>0.62847222222222221</v>
      </c>
      <c r="AY202" s="85">
        <f t="shared" si="66"/>
        <v>0.75347222222222221</v>
      </c>
      <c r="AZ202" s="86" t="str">
        <f t="shared" si="79"/>
        <v>Sabres v Rangers</v>
      </c>
      <c r="BA202" s="84" t="str">
        <f t="shared" si="80"/>
        <v>NHL</v>
      </c>
      <c r="BB202" s="84" t="str">
        <f t="shared" si="81"/>
        <v>23 v 21</v>
      </c>
      <c r="BC202" s="84" t="str">
        <f t="shared" si="44"/>
        <v>Primary</v>
      </c>
      <c r="BE202" s="43"/>
      <c r="BF202" s="41">
        <f t="shared" si="45"/>
        <v>0.62847222222222221</v>
      </c>
      <c r="BG202" s="41">
        <f t="shared" si="82"/>
        <v>0.71180555555555558</v>
      </c>
      <c r="BH202" s="42" t="str">
        <f t="shared" si="17"/>
        <v>Sabres v Rangers</v>
      </c>
      <c r="BI202" s="43" t="str">
        <f t="shared" si="18"/>
        <v>NHL</v>
      </c>
      <c r="BJ202" s="43" t="str">
        <f t="shared" si="19"/>
        <v>23 v 21</v>
      </c>
      <c r="BK202" s="43" t="str">
        <f t="shared" si="46"/>
        <v>Primary</v>
      </c>
      <c r="BM202" s="120"/>
      <c r="BN202" s="121">
        <f t="shared" si="47"/>
        <v>0.62847222222222221</v>
      </c>
      <c r="BO202" s="121">
        <f t="shared" si="48"/>
        <v>0.75347222222222221</v>
      </c>
      <c r="BP202" s="122" t="str">
        <f t="shared" si="20"/>
        <v>Sabres v Rangers</v>
      </c>
      <c r="BQ202" s="120" t="str">
        <f t="shared" si="21"/>
        <v>NHL</v>
      </c>
      <c r="BR202" s="120" t="str">
        <f t="shared" si="22"/>
        <v>23 v 21</v>
      </c>
      <c r="BS202" s="120" t="str">
        <f t="shared" si="49"/>
        <v>Primary</v>
      </c>
      <c r="BU202" s="104"/>
      <c r="BV202" s="105">
        <f t="shared" si="50"/>
        <v>0.62847222222222221</v>
      </c>
      <c r="BW202" s="105">
        <f t="shared" si="23"/>
        <v>0.71180555555555558</v>
      </c>
      <c r="BX202" s="106" t="str">
        <f t="shared" si="56"/>
        <v>Sabres v Rangers</v>
      </c>
      <c r="BY202" s="104" t="str">
        <f t="shared" si="25"/>
        <v>NHL</v>
      </c>
      <c r="BZ202" s="104" t="str">
        <f t="shared" si="26"/>
        <v>23 v 21</v>
      </c>
      <c r="CA202" s="104" t="str">
        <f t="shared" si="51"/>
        <v>Primary</v>
      </c>
      <c r="CC202" s="131"/>
      <c r="CD202" s="132">
        <f t="shared" si="52"/>
        <v>0.62847222222222221</v>
      </c>
      <c r="CE202" s="132">
        <f t="shared" si="53"/>
        <v>0.75347222222222221</v>
      </c>
      <c r="CF202" s="133" t="str">
        <f t="shared" si="27"/>
        <v>Sabres v Rangers</v>
      </c>
      <c r="CG202" s="131" t="str">
        <f t="shared" si="28"/>
        <v>NHL</v>
      </c>
      <c r="CH202" s="131" t="str">
        <f t="shared" si="29"/>
        <v>23 v 21</v>
      </c>
      <c r="CI202" s="131" t="str">
        <f t="shared" si="54"/>
        <v>Primary</v>
      </c>
    </row>
    <row r="203" spans="5:87">
      <c r="E203">
        <v>53</v>
      </c>
      <c r="F203" t="str">
        <f>LOOKUP(R111,$A$151:$A$182,$B$151:$B$182)</f>
        <v>Flames</v>
      </c>
      <c r="G203" t="str">
        <f>LOOKUP(S111,$A$151:$A$182,$B$151:$B$182)</f>
        <v>Bruins</v>
      </c>
      <c r="H203" t="s">
        <v>62</v>
      </c>
      <c r="J203" t="str">
        <f t="shared" si="57"/>
        <v>Flames v Bruins</v>
      </c>
      <c r="L203" t="str">
        <f t="shared" si="31"/>
        <v>9 v 3</v>
      </c>
      <c r="M203">
        <f>IF(ISERROR(INDEX($C:$C,MATCH(R111,$A:$A,0)))*1=1,"",INDEX($C:$C,MATCH(R111,$A:$A,0)))</f>
        <v>9</v>
      </c>
      <c r="N203">
        <f>IF(ISERROR(INDEX($C:$C,MATCH(S111,$A:$A,0)))*1=1,"",INDEX($C:$C,MATCH(S111,$A:$A,0)))</f>
        <v>3</v>
      </c>
      <c r="O203" t="s">
        <v>62</v>
      </c>
      <c r="Q203" s="11"/>
      <c r="R203" s="15">
        <f>T110-TIME(2,55,0)</f>
        <v>0.67013888888888884</v>
      </c>
      <c r="S203" s="11" t="str">
        <f t="shared" si="58"/>
        <v>Flames v Bruins</v>
      </c>
      <c r="T203" s="14" t="str">
        <f t="shared" si="67"/>
        <v>NHL</v>
      </c>
      <c r="U203" s="14" t="str">
        <f t="shared" si="59"/>
        <v>9 v 3</v>
      </c>
      <c r="V203" s="14" t="str">
        <f t="shared" si="68"/>
        <v>FULL</v>
      </c>
      <c r="X203" s="78"/>
      <c r="Y203" s="79">
        <f t="shared" si="34"/>
        <v>0.67013888888888884</v>
      </c>
      <c r="Z203" s="79">
        <f>Y203+TIME(2,0,0)</f>
        <v>0.75347222222222221</v>
      </c>
      <c r="AA203" s="80" t="str">
        <f t="shared" si="83"/>
        <v>Flames v Bruins</v>
      </c>
      <c r="AB203" s="78" t="str">
        <f t="shared" si="69"/>
        <v>NHL</v>
      </c>
      <c r="AC203" s="78" t="str">
        <f t="shared" si="70"/>
        <v>9 v 3</v>
      </c>
      <c r="AD203" s="78" t="str">
        <f t="shared" si="71"/>
        <v>Primary</v>
      </c>
      <c r="AF203" s="43"/>
      <c r="AG203" s="41">
        <f t="shared" si="72"/>
        <v>0.67013888888888884</v>
      </c>
      <c r="AH203" s="41">
        <f t="shared" si="61"/>
        <v>0.79513888888888884</v>
      </c>
      <c r="AI203" s="42" t="str">
        <f t="shared" si="73"/>
        <v>Flames v Bruins</v>
      </c>
      <c r="AJ203" s="43" t="str">
        <f t="shared" si="74"/>
        <v>NHL</v>
      </c>
      <c r="AK203" s="43" t="str">
        <f t="shared" si="75"/>
        <v>9 v 3</v>
      </c>
      <c r="AL203" s="43" t="str">
        <f t="shared" si="76"/>
        <v>Primary</v>
      </c>
      <c r="AM203" s="43" t="str">
        <f t="shared" si="38"/>
        <v/>
      </c>
      <c r="AO203" s="104"/>
      <c r="AP203" s="105">
        <f t="shared" si="77"/>
        <v>0.67013888888888884</v>
      </c>
      <c r="AQ203" s="105">
        <f>AP203+TIME(2,0,0)</f>
        <v>0.75347222222222221</v>
      </c>
      <c r="AR203" s="106" t="str">
        <f t="shared" si="63"/>
        <v>Flames v Bruins</v>
      </c>
      <c r="AS203" s="104" t="str">
        <f t="shared" si="64"/>
        <v>NHL</v>
      </c>
      <c r="AT203" s="104" t="str">
        <f t="shared" si="65"/>
        <v>9 v 3</v>
      </c>
      <c r="AU203" s="104" t="str">
        <f t="shared" si="78"/>
        <v>Primary</v>
      </c>
      <c r="AW203" s="84"/>
      <c r="AX203" s="85">
        <f t="shared" si="42"/>
        <v>0.67013888888888884</v>
      </c>
      <c r="AY203" s="85">
        <f t="shared" si="66"/>
        <v>0.79513888888888884</v>
      </c>
      <c r="AZ203" s="86" t="str">
        <f t="shared" si="79"/>
        <v>Flames v Bruins</v>
      </c>
      <c r="BA203" s="84" t="str">
        <f t="shared" si="80"/>
        <v>NHL</v>
      </c>
      <c r="BB203" s="84" t="str">
        <f t="shared" si="81"/>
        <v>9 v 3</v>
      </c>
      <c r="BC203" s="84" t="str">
        <f t="shared" si="44"/>
        <v>Primary</v>
      </c>
      <c r="BE203" s="110"/>
      <c r="BF203" s="111">
        <f t="shared" si="45"/>
        <v>0.67013888888888884</v>
      </c>
      <c r="BG203" s="111">
        <f t="shared" si="82"/>
        <v>0.75347222222222221</v>
      </c>
      <c r="BH203" s="112" t="str">
        <f t="shared" si="17"/>
        <v>Flames v Bruins</v>
      </c>
      <c r="BI203" s="110" t="str">
        <f t="shared" si="18"/>
        <v>NHL</v>
      </c>
      <c r="BJ203" s="110" t="str">
        <f t="shared" si="19"/>
        <v>9 v 3</v>
      </c>
      <c r="BK203" s="110" t="str">
        <f t="shared" si="46"/>
        <v>Primary</v>
      </c>
      <c r="BM203" s="115"/>
      <c r="BN203" s="116">
        <f t="shared" si="47"/>
        <v>0.67013888888888884</v>
      </c>
      <c r="BO203" s="116">
        <f t="shared" si="48"/>
        <v>0.79513888888888884</v>
      </c>
      <c r="BP203" s="117" t="str">
        <f t="shared" si="20"/>
        <v>Flames v Bruins</v>
      </c>
      <c r="BQ203" s="115" t="str">
        <f t="shared" si="21"/>
        <v>NHL</v>
      </c>
      <c r="BR203" s="115" t="str">
        <f t="shared" si="22"/>
        <v>9 v 3</v>
      </c>
      <c r="BS203" s="115" t="str">
        <f t="shared" si="49"/>
        <v>Primary</v>
      </c>
      <c r="BU203" s="125"/>
      <c r="BV203" s="126">
        <f t="shared" si="50"/>
        <v>0.67013888888888884</v>
      </c>
      <c r="BW203" s="126">
        <f t="shared" si="23"/>
        <v>0.75347222222222221</v>
      </c>
      <c r="BX203" s="127" t="str">
        <f t="shared" si="56"/>
        <v>Flames v Bruins</v>
      </c>
      <c r="BY203" s="125" t="str">
        <f t="shared" si="25"/>
        <v>NHL</v>
      </c>
      <c r="BZ203" s="125" t="str">
        <f t="shared" si="26"/>
        <v>9 v 3</v>
      </c>
      <c r="CA203" s="125" t="str">
        <f t="shared" si="51"/>
        <v>Primary</v>
      </c>
      <c r="CC203" s="78"/>
      <c r="CD203" s="79">
        <f t="shared" si="52"/>
        <v>0.67013888888888884</v>
      </c>
      <c r="CE203" s="79">
        <f t="shared" si="53"/>
        <v>0.79513888888888884</v>
      </c>
      <c r="CF203" s="80" t="str">
        <f t="shared" si="27"/>
        <v>Flames v Bruins</v>
      </c>
      <c r="CG203" s="78" t="str">
        <f t="shared" si="28"/>
        <v>NHL</v>
      </c>
      <c r="CH203" s="78" t="str">
        <f t="shared" si="29"/>
        <v>9 v 3</v>
      </c>
      <c r="CI203" s="78" t="str">
        <f t="shared" si="54"/>
        <v>Primary</v>
      </c>
    </row>
    <row r="204" spans="5:87">
      <c r="E204">
        <v>54</v>
      </c>
      <c r="F204" t="str">
        <f>LOOKUP(R113,$A$151:$A$182,$B$151:$B$182)</f>
        <v>Maple Leafs</v>
      </c>
      <c r="G204" t="str">
        <f>LOOKUP(S113,$A$151:$A$182,$B$151:$B$182)</f>
        <v>Islanders</v>
      </c>
      <c r="H204" t="s">
        <v>62</v>
      </c>
      <c r="J204" t="str">
        <f t="shared" ref="J204:J211" si="84">CONCATENATE(F204," ", H204, " ",G204)</f>
        <v>Maple Leafs v Islanders</v>
      </c>
      <c r="L204" t="str">
        <f t="shared" si="31"/>
        <v>15 v 11</v>
      </c>
      <c r="M204">
        <f>IF(ISERROR(INDEX($C:$C,MATCH(R113,$A:$A,0)))*1=1,"",INDEX($C:$C,MATCH(R113,$A:$A,0)))</f>
        <v>15</v>
      </c>
      <c r="N204">
        <f>IF(ISERROR(INDEX($C:$C,MATCH(S113,$A:$A,0)))*1=1,"",INDEX($C:$C,MATCH(S113,$A:$A,0)))</f>
        <v>11</v>
      </c>
      <c r="O204" t="s">
        <v>62</v>
      </c>
      <c r="Q204" s="11"/>
      <c r="R204" s="15">
        <f>T112-TIME(2,55,0)</f>
        <v>0.69097222222222221</v>
      </c>
      <c r="S204" s="11" t="str">
        <f t="shared" ref="S204:S211" si="85">J204</f>
        <v>Maple Leafs v Islanders</v>
      </c>
      <c r="T204" s="14" t="str">
        <f t="shared" si="67"/>
        <v>NHL</v>
      </c>
      <c r="U204" s="14" t="str">
        <f t="shared" ref="U204:U211" si="86">L204</f>
        <v>15 v 11</v>
      </c>
      <c r="V204" s="14" t="str">
        <f t="shared" si="68"/>
        <v>FULL</v>
      </c>
      <c r="X204" s="78"/>
      <c r="Y204" s="79">
        <f t="shared" si="34"/>
        <v>0.69097222222222221</v>
      </c>
      <c r="Z204" s="79">
        <f t="shared" ref="Z204:Z221" si="87">Y204+TIME(2,0,0)</f>
        <v>0.77430555555555558</v>
      </c>
      <c r="AA204" s="80" t="str">
        <f t="shared" si="83"/>
        <v>Maple Leafs v Islanders</v>
      </c>
      <c r="AB204" s="78" t="str">
        <f t="shared" si="69"/>
        <v>NHL</v>
      </c>
      <c r="AC204" s="78" t="str">
        <f t="shared" si="70"/>
        <v>15 v 11</v>
      </c>
      <c r="AD204" s="78" t="str">
        <f t="shared" si="71"/>
        <v>Primary</v>
      </c>
      <c r="AF204" s="43"/>
      <c r="AG204" s="41">
        <f t="shared" si="72"/>
        <v>0.69097222222222221</v>
      </c>
      <c r="AH204" s="41">
        <f t="shared" ref="AH204:AH211" si="88">AG204+TIME(3,0,0)</f>
        <v>0.81597222222222221</v>
      </c>
      <c r="AI204" s="42" t="str">
        <f t="shared" si="73"/>
        <v>Maple Leafs v Islanders</v>
      </c>
      <c r="AJ204" s="43" t="str">
        <f t="shared" si="74"/>
        <v>NHL</v>
      </c>
      <c r="AK204" s="43" t="str">
        <f t="shared" si="75"/>
        <v>15 v 11</v>
      </c>
      <c r="AL204" s="43" t="str">
        <f t="shared" si="76"/>
        <v>Primary</v>
      </c>
      <c r="AM204" s="43" t="str">
        <f t="shared" si="38"/>
        <v/>
      </c>
      <c r="AO204" s="104"/>
      <c r="AP204" s="105">
        <f t="shared" si="77"/>
        <v>0.69097222222222221</v>
      </c>
      <c r="AQ204" s="105">
        <f t="shared" ref="AQ204:AQ211" si="89">AP204+TIME(2,0,0)</f>
        <v>0.77430555555555558</v>
      </c>
      <c r="AR204" s="106" t="str">
        <f t="shared" ref="AR204:AR211" si="90">AI204</f>
        <v>Maple Leafs v Islanders</v>
      </c>
      <c r="AS204" s="104" t="str">
        <f t="shared" ref="AS204:AS211" si="91">AJ204</f>
        <v>NHL</v>
      </c>
      <c r="AT204" s="104" t="str">
        <f t="shared" ref="AT204:AT211" si="92">AK204</f>
        <v>15 v 11</v>
      </c>
      <c r="AU204" s="104" t="str">
        <f t="shared" si="78"/>
        <v>Primary</v>
      </c>
      <c r="AW204" s="84"/>
      <c r="AX204" s="85">
        <f t="shared" si="42"/>
        <v>0.69097222222222221</v>
      </c>
      <c r="AY204" s="85">
        <f t="shared" si="66"/>
        <v>0.81597222222222221</v>
      </c>
      <c r="AZ204" s="86" t="str">
        <f t="shared" si="79"/>
        <v>Maple Leafs v Islanders</v>
      </c>
      <c r="BA204" s="84" t="str">
        <f t="shared" si="80"/>
        <v>NHL</v>
      </c>
      <c r="BB204" s="84" t="str">
        <f t="shared" si="81"/>
        <v>15 v 11</v>
      </c>
      <c r="BC204" s="84" t="str">
        <f t="shared" si="44"/>
        <v>Primary</v>
      </c>
      <c r="BE204" s="43"/>
      <c r="BF204" s="41">
        <f t="shared" si="45"/>
        <v>0.69097222222222221</v>
      </c>
      <c r="BG204" s="41">
        <f t="shared" si="82"/>
        <v>0.77430555555555558</v>
      </c>
      <c r="BH204" s="42" t="str">
        <f t="shared" si="17"/>
        <v>Maple Leafs v Islanders</v>
      </c>
      <c r="BI204" s="43" t="str">
        <f t="shared" si="18"/>
        <v>NHL</v>
      </c>
      <c r="BJ204" s="43" t="str">
        <f t="shared" si="19"/>
        <v>15 v 11</v>
      </c>
      <c r="BK204" s="43" t="str">
        <f t="shared" si="46"/>
        <v>Primary</v>
      </c>
      <c r="BM204" s="120"/>
      <c r="BN204" s="121">
        <f t="shared" si="47"/>
        <v>0.69097222222222221</v>
      </c>
      <c r="BO204" s="121">
        <f t="shared" si="48"/>
        <v>0.81597222222222221</v>
      </c>
      <c r="BP204" s="122" t="str">
        <f t="shared" si="20"/>
        <v>Maple Leafs v Islanders</v>
      </c>
      <c r="BQ204" s="120" t="str">
        <f t="shared" si="21"/>
        <v>NHL</v>
      </c>
      <c r="BR204" s="120" t="str">
        <f t="shared" si="22"/>
        <v>15 v 11</v>
      </c>
      <c r="BS204" s="120" t="str">
        <f t="shared" si="49"/>
        <v>Primary</v>
      </c>
      <c r="BU204" s="104"/>
      <c r="BV204" s="105">
        <f t="shared" si="50"/>
        <v>0.69097222222222221</v>
      </c>
      <c r="BW204" s="105">
        <f t="shared" si="23"/>
        <v>0.77430555555555558</v>
      </c>
      <c r="BX204" s="106" t="str">
        <f t="shared" si="56"/>
        <v>Maple Leafs v Islanders</v>
      </c>
      <c r="BY204" s="104" t="str">
        <f t="shared" si="25"/>
        <v>NHL</v>
      </c>
      <c r="BZ204" s="104" t="str">
        <f t="shared" si="26"/>
        <v>15 v 11</v>
      </c>
      <c r="CA204" s="104" t="str">
        <f t="shared" si="51"/>
        <v>Primary</v>
      </c>
      <c r="CC204" s="131"/>
      <c r="CD204" s="132">
        <f t="shared" si="52"/>
        <v>0.69097222222222221</v>
      </c>
      <c r="CE204" s="132">
        <f t="shared" si="53"/>
        <v>0.81597222222222221</v>
      </c>
      <c r="CF204" s="133" t="str">
        <f t="shared" si="27"/>
        <v>Maple Leafs v Islanders</v>
      </c>
      <c r="CG204" s="131" t="str">
        <f t="shared" si="28"/>
        <v>NHL</v>
      </c>
      <c r="CH204" s="131" t="str">
        <f t="shared" si="29"/>
        <v>15 v 11</v>
      </c>
      <c r="CI204" s="131" t="str">
        <f t="shared" si="54"/>
        <v>Primary</v>
      </c>
    </row>
    <row r="205" spans="5:87">
      <c r="E205">
        <v>55</v>
      </c>
      <c r="F205" t="str">
        <f>LOOKUP(R115,$A$151:$A$182,$B$151:$B$182)</f>
        <v>Blackhawks</v>
      </c>
      <c r="G205" t="str">
        <f>LOOKUP(S115,$A$151:$A$182,$B$151:$B$182)</f>
        <v>Canucks</v>
      </c>
      <c r="H205" t="s">
        <v>62</v>
      </c>
      <c r="J205" t="str">
        <f t="shared" si="84"/>
        <v>Blackhawks v Canucks</v>
      </c>
      <c r="L205" t="str">
        <f t="shared" si="31"/>
        <v>1 v 5</v>
      </c>
      <c r="M205">
        <f>IF(ISERROR(INDEX($C:$C,MATCH(R115,$A:$A,0)))*1=1,"",INDEX($C:$C,MATCH(R115,$A:$A,0)))</f>
        <v>1</v>
      </c>
      <c r="N205">
        <f>IF(ISERROR(INDEX($C:$C,MATCH(S115,$A:$A,0)))*1=1,"",INDEX($C:$C,MATCH(S115,$A:$A,0)))</f>
        <v>5</v>
      </c>
      <c r="O205" t="s">
        <v>62</v>
      </c>
      <c r="Q205" s="11"/>
      <c r="R205" s="15">
        <f>T114-TIME(2,55,0)</f>
        <v>0.71180555555555558</v>
      </c>
      <c r="S205" s="11" t="str">
        <f t="shared" si="85"/>
        <v>Blackhawks v Canucks</v>
      </c>
      <c r="T205" s="14" t="str">
        <f t="shared" si="67"/>
        <v>NHL</v>
      </c>
      <c r="U205" s="14" t="str">
        <f t="shared" si="86"/>
        <v>1 v 5</v>
      </c>
      <c r="V205" s="14" t="str">
        <f t="shared" si="68"/>
        <v>FULL</v>
      </c>
      <c r="X205" s="78"/>
      <c r="Y205" s="79">
        <f t="shared" si="34"/>
        <v>0.71180555555555558</v>
      </c>
      <c r="Z205" s="79">
        <f t="shared" si="87"/>
        <v>0.79513888888888895</v>
      </c>
      <c r="AA205" s="80" t="str">
        <f t="shared" si="83"/>
        <v>Blackhawks v Canucks</v>
      </c>
      <c r="AB205" s="78" t="str">
        <f t="shared" si="69"/>
        <v>NHL</v>
      </c>
      <c r="AC205" s="78" t="str">
        <f t="shared" si="70"/>
        <v>1 v 5</v>
      </c>
      <c r="AD205" s="78" t="str">
        <f t="shared" si="71"/>
        <v>Primary</v>
      </c>
      <c r="AF205" s="43"/>
      <c r="AG205" s="41">
        <f t="shared" si="72"/>
        <v>0.71180555555555558</v>
      </c>
      <c r="AH205" s="41">
        <f t="shared" si="88"/>
        <v>0.83680555555555558</v>
      </c>
      <c r="AI205" s="42" t="str">
        <f t="shared" si="73"/>
        <v>Blackhawks v Canucks</v>
      </c>
      <c r="AJ205" s="43" t="str">
        <f t="shared" si="74"/>
        <v>NHL</v>
      </c>
      <c r="AK205" s="43" t="str">
        <f t="shared" si="75"/>
        <v>1 v 5</v>
      </c>
      <c r="AL205" s="43" t="str">
        <f t="shared" si="76"/>
        <v>Primary</v>
      </c>
      <c r="AM205" s="43" t="str">
        <f t="shared" si="38"/>
        <v/>
      </c>
      <c r="AO205" s="104"/>
      <c r="AP205" s="105">
        <f t="shared" si="77"/>
        <v>0.71180555555555558</v>
      </c>
      <c r="AQ205" s="105">
        <f t="shared" si="89"/>
        <v>0.79513888888888895</v>
      </c>
      <c r="AR205" s="106" t="str">
        <f t="shared" si="90"/>
        <v>Blackhawks v Canucks</v>
      </c>
      <c r="AS205" s="104" t="str">
        <f t="shared" si="91"/>
        <v>NHL</v>
      </c>
      <c r="AT205" s="104" t="str">
        <f t="shared" si="92"/>
        <v>1 v 5</v>
      </c>
      <c r="AU205" s="104" t="str">
        <f t="shared" si="78"/>
        <v>Primary</v>
      </c>
      <c r="AW205" s="84"/>
      <c r="AX205" s="85">
        <f t="shared" si="42"/>
        <v>0.71180555555555558</v>
      </c>
      <c r="AY205" s="85">
        <f t="shared" si="66"/>
        <v>0.83680555555555558</v>
      </c>
      <c r="AZ205" s="86" t="str">
        <f t="shared" si="79"/>
        <v>Blackhawks v Canucks</v>
      </c>
      <c r="BA205" s="84" t="str">
        <f t="shared" si="80"/>
        <v>NHL</v>
      </c>
      <c r="BB205" s="84" t="str">
        <f t="shared" si="81"/>
        <v>1 v 5</v>
      </c>
      <c r="BC205" s="84" t="str">
        <f t="shared" si="44"/>
        <v>Primary</v>
      </c>
      <c r="BE205" s="110"/>
      <c r="BF205" s="111">
        <f t="shared" si="45"/>
        <v>0.71180555555555558</v>
      </c>
      <c r="BG205" s="111">
        <f t="shared" si="82"/>
        <v>0.79513888888888895</v>
      </c>
      <c r="BH205" s="112" t="str">
        <f t="shared" si="17"/>
        <v>Blackhawks v Canucks</v>
      </c>
      <c r="BI205" s="110" t="str">
        <f t="shared" si="18"/>
        <v>NHL</v>
      </c>
      <c r="BJ205" s="110" t="str">
        <f t="shared" si="19"/>
        <v>1 v 5</v>
      </c>
      <c r="BK205" s="110" t="str">
        <f t="shared" si="46"/>
        <v>Primary</v>
      </c>
      <c r="BM205" s="115"/>
      <c r="BN205" s="116">
        <f t="shared" si="47"/>
        <v>0.71180555555555558</v>
      </c>
      <c r="BO205" s="116">
        <f t="shared" si="48"/>
        <v>0.83680555555555558</v>
      </c>
      <c r="BP205" s="117" t="str">
        <f t="shared" si="20"/>
        <v>Blackhawks v Canucks</v>
      </c>
      <c r="BQ205" s="115" t="str">
        <f t="shared" si="21"/>
        <v>NHL</v>
      </c>
      <c r="BR205" s="115" t="str">
        <f t="shared" si="22"/>
        <v>1 v 5</v>
      </c>
      <c r="BS205" s="115" t="str">
        <f t="shared" si="49"/>
        <v>Primary</v>
      </c>
      <c r="BU205" s="125"/>
      <c r="BV205" s="126">
        <f t="shared" si="50"/>
        <v>0.71180555555555558</v>
      </c>
      <c r="BW205" s="126">
        <f t="shared" si="23"/>
        <v>0.79513888888888895</v>
      </c>
      <c r="BX205" s="127" t="str">
        <f t="shared" si="56"/>
        <v>Blackhawks v Canucks</v>
      </c>
      <c r="BY205" s="125" t="str">
        <f t="shared" si="25"/>
        <v>NHL</v>
      </c>
      <c r="BZ205" s="125" t="str">
        <f t="shared" si="26"/>
        <v>1 v 5</v>
      </c>
      <c r="CA205" s="125" t="str">
        <f t="shared" si="51"/>
        <v>Primary</v>
      </c>
      <c r="CC205" s="78"/>
      <c r="CD205" s="79">
        <f t="shared" si="52"/>
        <v>0.71180555555555558</v>
      </c>
      <c r="CE205" s="79">
        <f t="shared" si="53"/>
        <v>0.83680555555555558</v>
      </c>
      <c r="CF205" s="80" t="str">
        <f t="shared" si="27"/>
        <v>Blackhawks v Canucks</v>
      </c>
      <c r="CG205" s="78" t="str">
        <f t="shared" si="28"/>
        <v>NHL</v>
      </c>
      <c r="CH205" s="78" t="str">
        <f t="shared" si="29"/>
        <v>1 v 5</v>
      </c>
      <c r="CI205" s="78" t="str">
        <f t="shared" si="54"/>
        <v>Primary</v>
      </c>
    </row>
    <row r="206" spans="5:87">
      <c r="E206">
        <v>56</v>
      </c>
      <c r="F206" t="str">
        <f>LOOKUP(R117,$A$151:$A$182,$B$151:$B$182)</f>
        <v>Capitals</v>
      </c>
      <c r="G206" t="str">
        <f>LOOKUP(S117,$A$151:$A$182,$B$151:$B$182)</f>
        <v>Kraken</v>
      </c>
      <c r="H206" t="s">
        <v>62</v>
      </c>
      <c r="J206" t="str">
        <f t="shared" si="84"/>
        <v>Capitals v Kraken</v>
      </c>
      <c r="L206" t="str">
        <f t="shared" si="31"/>
        <v>6 v 33</v>
      </c>
      <c r="M206">
        <f>IF(ISERROR(INDEX($C:$C,MATCH(R117,$A:$A,0)))*1=1,"",INDEX($C:$C,MATCH(R117,$A:$A,0)))</f>
        <v>6</v>
      </c>
      <c r="N206">
        <f>IF(ISERROR(INDEX($C:$C,MATCH(S117,$A:$A,0)))*1=1,"",INDEX($C:$C,MATCH(S117,$A:$A,0)))</f>
        <v>33</v>
      </c>
      <c r="O206" t="s">
        <v>62</v>
      </c>
      <c r="Q206" s="11"/>
      <c r="R206" s="15">
        <f>T116-TIME(2,55,0)</f>
        <v>0.75347222222222221</v>
      </c>
      <c r="S206" s="11" t="str">
        <f t="shared" si="85"/>
        <v>Capitals v Kraken</v>
      </c>
      <c r="T206" s="14" t="str">
        <f t="shared" si="67"/>
        <v>NHL</v>
      </c>
      <c r="U206" s="14" t="str">
        <f t="shared" si="86"/>
        <v>6 v 33</v>
      </c>
      <c r="V206" s="14" t="str">
        <f t="shared" si="68"/>
        <v>FULL</v>
      </c>
      <c r="X206" s="78"/>
      <c r="Y206" s="79">
        <f t="shared" si="34"/>
        <v>0.75347222222222221</v>
      </c>
      <c r="Z206" s="79">
        <f t="shared" si="87"/>
        <v>0.83680555555555558</v>
      </c>
      <c r="AA206" s="80" t="str">
        <f t="shared" si="83"/>
        <v>Capitals v Kraken</v>
      </c>
      <c r="AB206" s="78" t="str">
        <f t="shared" si="69"/>
        <v>NHL</v>
      </c>
      <c r="AC206" s="78" t="str">
        <f t="shared" si="70"/>
        <v>6 v 33</v>
      </c>
      <c r="AD206" s="78" t="str">
        <f t="shared" si="71"/>
        <v>Primary</v>
      </c>
      <c r="AF206" s="43"/>
      <c r="AG206" s="41">
        <f t="shared" si="72"/>
        <v>0.75347222222222221</v>
      </c>
      <c r="AH206" s="41">
        <f t="shared" si="88"/>
        <v>0.87847222222222221</v>
      </c>
      <c r="AI206" s="42" t="str">
        <f t="shared" si="73"/>
        <v>Capitals v Kraken</v>
      </c>
      <c r="AJ206" s="43" t="str">
        <f t="shared" si="74"/>
        <v>NHL</v>
      </c>
      <c r="AK206" s="43" t="str">
        <f t="shared" si="75"/>
        <v>6 v 33</v>
      </c>
      <c r="AL206" s="43" t="str">
        <f t="shared" si="76"/>
        <v>Primary</v>
      </c>
      <c r="AM206" s="43" t="str">
        <f t="shared" si="38"/>
        <v/>
      </c>
      <c r="AO206" s="104"/>
      <c r="AP206" s="105">
        <f t="shared" si="77"/>
        <v>0.75347222222222221</v>
      </c>
      <c r="AQ206" s="105">
        <f t="shared" si="89"/>
        <v>0.83680555555555558</v>
      </c>
      <c r="AR206" s="106" t="str">
        <f t="shared" si="90"/>
        <v>Capitals v Kraken</v>
      </c>
      <c r="AS206" s="104" t="str">
        <f t="shared" si="91"/>
        <v>NHL</v>
      </c>
      <c r="AT206" s="104" t="str">
        <f t="shared" si="92"/>
        <v>6 v 33</v>
      </c>
      <c r="AU206" s="104" t="str">
        <f t="shared" si="78"/>
        <v>Primary</v>
      </c>
      <c r="AW206" s="84"/>
      <c r="AX206" s="85">
        <f t="shared" si="42"/>
        <v>0.75347222222222221</v>
      </c>
      <c r="AY206" s="85">
        <f t="shared" si="66"/>
        <v>0.87847222222222221</v>
      </c>
      <c r="AZ206" s="86" t="str">
        <f t="shared" si="79"/>
        <v>Capitals v Kraken</v>
      </c>
      <c r="BA206" s="84" t="str">
        <f t="shared" si="80"/>
        <v>NHL</v>
      </c>
      <c r="BB206" s="84" t="str">
        <f t="shared" si="81"/>
        <v>6 v 33</v>
      </c>
      <c r="BC206" s="84" t="str">
        <f t="shared" si="44"/>
        <v>Primary</v>
      </c>
      <c r="BE206" s="43"/>
      <c r="BF206" s="41">
        <f t="shared" si="45"/>
        <v>0.75347222222222221</v>
      </c>
      <c r="BG206" s="41">
        <f t="shared" si="82"/>
        <v>0.83680555555555558</v>
      </c>
      <c r="BH206" s="42" t="str">
        <f t="shared" si="17"/>
        <v>Capitals v Kraken</v>
      </c>
      <c r="BI206" s="43" t="str">
        <f t="shared" si="18"/>
        <v>NHL</v>
      </c>
      <c r="BJ206" s="43" t="str">
        <f t="shared" si="19"/>
        <v>6 v 33</v>
      </c>
      <c r="BK206" s="43" t="str">
        <f t="shared" si="46"/>
        <v>Primary</v>
      </c>
      <c r="BM206" s="120"/>
      <c r="BN206" s="121">
        <f t="shared" si="47"/>
        <v>0.75347222222222221</v>
      </c>
      <c r="BO206" s="121">
        <f t="shared" si="48"/>
        <v>0.87847222222222221</v>
      </c>
      <c r="BP206" s="122" t="str">
        <f t="shared" si="20"/>
        <v>Capitals v Kraken</v>
      </c>
      <c r="BQ206" s="120" t="str">
        <f t="shared" si="21"/>
        <v>NHL</v>
      </c>
      <c r="BR206" s="120" t="str">
        <f t="shared" si="22"/>
        <v>6 v 33</v>
      </c>
      <c r="BS206" s="120" t="str">
        <f t="shared" si="49"/>
        <v>Primary</v>
      </c>
      <c r="BU206" s="104"/>
      <c r="BV206" s="105">
        <f t="shared" si="50"/>
        <v>0.75347222222222221</v>
      </c>
      <c r="BW206" s="105">
        <f t="shared" si="23"/>
        <v>0.83680555555555558</v>
      </c>
      <c r="BX206" s="106" t="str">
        <f t="shared" si="56"/>
        <v>Capitals v Kraken</v>
      </c>
      <c r="BY206" s="104" t="str">
        <f t="shared" si="25"/>
        <v>NHL</v>
      </c>
      <c r="BZ206" s="104" t="str">
        <f t="shared" si="26"/>
        <v>6 v 33</v>
      </c>
      <c r="CA206" s="104" t="str">
        <f t="shared" si="51"/>
        <v>Primary</v>
      </c>
      <c r="CC206" s="131"/>
      <c r="CD206" s="132">
        <f t="shared" si="52"/>
        <v>0.75347222222222221</v>
      </c>
      <c r="CE206" s="132">
        <f t="shared" si="53"/>
        <v>0.87847222222222221</v>
      </c>
      <c r="CF206" s="133" t="str">
        <f t="shared" si="27"/>
        <v>Capitals v Kraken</v>
      </c>
      <c r="CG206" s="131" t="str">
        <f t="shared" si="28"/>
        <v>NHL</v>
      </c>
      <c r="CH206" s="131" t="str">
        <f t="shared" si="29"/>
        <v>6 v 33</v>
      </c>
      <c r="CI206" s="131" t="str">
        <f t="shared" si="54"/>
        <v>Primary</v>
      </c>
    </row>
    <row r="207" spans="5:87">
      <c r="E207">
        <v>57</v>
      </c>
      <c r="F207" t="str">
        <f>LOOKUP(R119,$A$151:$A$182,$B$151:$B$182)</f>
        <v>Coyotes</v>
      </c>
      <c r="G207" t="str">
        <f>LOOKUP(S119,$A$151:$A$182,$B$151:$B$182)</f>
        <v>Kings</v>
      </c>
      <c r="H207" t="s">
        <v>62</v>
      </c>
      <c r="J207" t="str">
        <f t="shared" si="84"/>
        <v>Coyotes v Kings</v>
      </c>
      <c r="L207" t="str">
        <f t="shared" si="31"/>
        <v>12 v 13</v>
      </c>
      <c r="M207">
        <f>IF(ISERROR(INDEX($C:$C,MATCH(R119,$A:$A,0)))*1=1,"",INDEX($C:$C,MATCH(R119,$A:$A,0)))</f>
        <v>12</v>
      </c>
      <c r="N207">
        <f>IF(ISERROR(INDEX($C:$C,MATCH(S119,$A:$A,0)))*1=1,"",INDEX($C:$C,MATCH(S119,$A:$A,0)))</f>
        <v>13</v>
      </c>
      <c r="O207" t="s">
        <v>62</v>
      </c>
      <c r="Q207" s="11"/>
      <c r="R207" s="15">
        <f>T118-TIME(2,55,0)</f>
        <v>0.79513888888888884</v>
      </c>
      <c r="S207" s="11" t="str">
        <f t="shared" si="85"/>
        <v>Coyotes v Kings</v>
      </c>
      <c r="T207" s="14" t="str">
        <f t="shared" si="67"/>
        <v>NHL</v>
      </c>
      <c r="U207" s="14" t="str">
        <f t="shared" si="86"/>
        <v>12 v 13</v>
      </c>
      <c r="V207" s="14" t="str">
        <f t="shared" si="68"/>
        <v>FULL</v>
      </c>
      <c r="X207" s="78"/>
      <c r="Y207" s="79">
        <f t="shared" si="34"/>
        <v>0.79513888888888884</v>
      </c>
      <c r="Z207" s="79">
        <f t="shared" si="87"/>
        <v>0.87847222222222221</v>
      </c>
      <c r="AA207" s="80" t="str">
        <f t="shared" si="83"/>
        <v>Coyotes v Kings</v>
      </c>
      <c r="AB207" s="78" t="str">
        <f t="shared" si="69"/>
        <v>NHL</v>
      </c>
      <c r="AC207" s="78" t="str">
        <f t="shared" si="70"/>
        <v>12 v 13</v>
      </c>
      <c r="AD207" s="78" t="str">
        <f t="shared" si="71"/>
        <v>Primary</v>
      </c>
      <c r="AF207" s="43"/>
      <c r="AG207" s="41">
        <f t="shared" si="72"/>
        <v>0.79513888888888884</v>
      </c>
      <c r="AH207" s="41">
        <f t="shared" si="88"/>
        <v>0.92013888888888884</v>
      </c>
      <c r="AI207" s="42" t="str">
        <f t="shared" si="73"/>
        <v>Coyotes v Kings</v>
      </c>
      <c r="AJ207" s="43" t="str">
        <f t="shared" si="74"/>
        <v>NHL</v>
      </c>
      <c r="AK207" s="43" t="str">
        <f t="shared" si="75"/>
        <v>12 v 13</v>
      </c>
      <c r="AL207" s="43" t="str">
        <f t="shared" si="76"/>
        <v>Primary</v>
      </c>
      <c r="AM207" s="43" t="str">
        <f t="shared" si="38"/>
        <v/>
      </c>
      <c r="AO207" s="104"/>
      <c r="AP207" s="105">
        <f t="shared" si="77"/>
        <v>0.79513888888888884</v>
      </c>
      <c r="AQ207" s="105">
        <f t="shared" si="89"/>
        <v>0.87847222222222221</v>
      </c>
      <c r="AR207" s="106" t="str">
        <f t="shared" si="90"/>
        <v>Coyotes v Kings</v>
      </c>
      <c r="AS207" s="104" t="str">
        <f t="shared" si="91"/>
        <v>NHL</v>
      </c>
      <c r="AT207" s="104" t="str">
        <f t="shared" si="92"/>
        <v>12 v 13</v>
      </c>
      <c r="AU207" s="104" t="str">
        <f t="shared" si="78"/>
        <v>Primary</v>
      </c>
      <c r="AW207" s="84"/>
      <c r="AX207" s="85">
        <f t="shared" si="42"/>
        <v>0.79513888888888884</v>
      </c>
      <c r="AY207" s="85">
        <f t="shared" si="66"/>
        <v>0.92013888888888884</v>
      </c>
      <c r="AZ207" s="86" t="str">
        <f t="shared" si="79"/>
        <v>Coyotes v Kings</v>
      </c>
      <c r="BA207" s="84" t="str">
        <f t="shared" si="80"/>
        <v>NHL</v>
      </c>
      <c r="BB207" s="84" t="str">
        <f t="shared" si="81"/>
        <v>12 v 13</v>
      </c>
      <c r="BC207" s="84" t="str">
        <f t="shared" si="44"/>
        <v>Primary</v>
      </c>
      <c r="BE207" s="110"/>
      <c r="BF207" s="111">
        <f t="shared" si="45"/>
        <v>0.79513888888888884</v>
      </c>
      <c r="BG207" s="111">
        <f t="shared" si="82"/>
        <v>0.87847222222222221</v>
      </c>
      <c r="BH207" s="112" t="str">
        <f t="shared" si="17"/>
        <v>Coyotes v Kings</v>
      </c>
      <c r="BI207" s="110" t="str">
        <f t="shared" si="18"/>
        <v>NHL</v>
      </c>
      <c r="BJ207" s="110" t="str">
        <f t="shared" si="19"/>
        <v>12 v 13</v>
      </c>
      <c r="BK207" s="110" t="str">
        <f t="shared" si="46"/>
        <v>Primary</v>
      </c>
      <c r="BM207" s="115"/>
      <c r="BN207" s="116">
        <f t="shared" si="47"/>
        <v>0.79513888888888884</v>
      </c>
      <c r="BO207" s="116">
        <f t="shared" si="48"/>
        <v>0.92013888888888884</v>
      </c>
      <c r="BP207" s="117" t="str">
        <f t="shared" si="20"/>
        <v>Coyotes v Kings</v>
      </c>
      <c r="BQ207" s="115" t="str">
        <f t="shared" si="21"/>
        <v>NHL</v>
      </c>
      <c r="BR207" s="115" t="str">
        <f t="shared" si="22"/>
        <v>12 v 13</v>
      </c>
      <c r="BS207" s="115" t="str">
        <f t="shared" si="49"/>
        <v>Primary</v>
      </c>
      <c r="BU207" s="125"/>
      <c r="BV207" s="126">
        <f t="shared" si="50"/>
        <v>0.79513888888888884</v>
      </c>
      <c r="BW207" s="126">
        <f t="shared" si="23"/>
        <v>0.87847222222222221</v>
      </c>
      <c r="BX207" s="127" t="str">
        <f t="shared" si="56"/>
        <v>Coyotes v Kings</v>
      </c>
      <c r="BY207" s="125" t="str">
        <f t="shared" si="25"/>
        <v>NHL</v>
      </c>
      <c r="BZ207" s="125" t="str">
        <f t="shared" si="26"/>
        <v>12 v 13</v>
      </c>
      <c r="CA207" s="125" t="str">
        <f t="shared" si="51"/>
        <v>Primary</v>
      </c>
      <c r="CC207" s="78"/>
      <c r="CD207" s="79">
        <f t="shared" si="52"/>
        <v>0.79513888888888884</v>
      </c>
      <c r="CE207" s="79">
        <f t="shared" si="53"/>
        <v>0.92013888888888884</v>
      </c>
      <c r="CF207" s="80" t="str">
        <f t="shared" si="27"/>
        <v>Coyotes v Kings</v>
      </c>
      <c r="CG207" s="78" t="str">
        <f t="shared" si="28"/>
        <v>NHL</v>
      </c>
      <c r="CH207" s="78" t="str">
        <f t="shared" si="29"/>
        <v>12 v 13</v>
      </c>
      <c r="CI207" s="78" t="str">
        <f t="shared" si="54"/>
        <v>Primary</v>
      </c>
    </row>
    <row r="208" spans="5:87">
      <c r="E208">
        <v>58</v>
      </c>
      <c r="F208" t="e">
        <f>LOOKUP(R121,$A$151:$A$182,$B$151:$B$182)</f>
        <v>#N/A</v>
      </c>
      <c r="G208" t="e">
        <f>LOOKUP(S121,$A$151:$A$182,$B$151:$B$182)</f>
        <v>#N/A</v>
      </c>
      <c r="H208" t="s">
        <v>62</v>
      </c>
      <c r="J208" t="e">
        <f t="shared" si="84"/>
        <v>#N/A</v>
      </c>
      <c r="L208" t="str">
        <f t="shared" si="31"/>
        <v xml:space="preserve"> v </v>
      </c>
      <c r="M208" t="str">
        <f>IF(ISERROR(INDEX($C:$C,MATCH(R121,$A:$A,0)))*1=1,"",INDEX($C:$C,MATCH(R121,$A:$A,0)))</f>
        <v/>
      </c>
      <c r="N208" t="str">
        <f>IF(ISERROR(INDEX($C:$C,MATCH(S121,$A:$A,0)))*1=1,"",INDEX($C:$C,MATCH(S121,$A:$A,0)))</f>
        <v/>
      </c>
      <c r="O208" t="s">
        <v>62</v>
      </c>
      <c r="Q208" s="11"/>
      <c r="R208" s="15">
        <f>T120-TIME(2,55,0)</f>
        <v>-0.12152777777777778</v>
      </c>
      <c r="S208" s="11" t="e">
        <f t="shared" si="85"/>
        <v>#N/A</v>
      </c>
      <c r="T208" s="14" t="str">
        <f t="shared" si="67"/>
        <v>NHL</v>
      </c>
      <c r="U208" s="14" t="str">
        <f t="shared" si="86"/>
        <v xml:space="preserve"> v </v>
      </c>
      <c r="V208" s="14" t="str">
        <f t="shared" si="68"/>
        <v>FULL</v>
      </c>
      <c r="X208" s="78"/>
      <c r="Y208" s="79">
        <f t="shared" si="34"/>
        <v>-0.12152777777777778</v>
      </c>
      <c r="Z208" s="79">
        <f t="shared" si="87"/>
        <v>-3.8194444444444448E-2</v>
      </c>
      <c r="AA208" s="80" t="e">
        <f t="shared" si="83"/>
        <v>#N/A</v>
      </c>
      <c r="AB208" s="78" t="str">
        <f t="shared" si="69"/>
        <v>NHL</v>
      </c>
      <c r="AC208" s="78" t="str">
        <f t="shared" si="70"/>
        <v xml:space="preserve"> v </v>
      </c>
      <c r="AD208" s="78" t="str">
        <f t="shared" si="71"/>
        <v>Primary</v>
      </c>
      <c r="AF208" s="43"/>
      <c r="AG208" s="41">
        <f t="shared" si="72"/>
        <v>-0.12152777777777778</v>
      </c>
      <c r="AH208" s="41">
        <f t="shared" si="88"/>
        <v>3.4722222222222238E-3</v>
      </c>
      <c r="AI208" s="42" t="e">
        <f t="shared" si="73"/>
        <v>#N/A</v>
      </c>
      <c r="AJ208" s="43" t="str">
        <f t="shared" si="74"/>
        <v>NHL</v>
      </c>
      <c r="AK208" s="43" t="str">
        <f t="shared" si="75"/>
        <v xml:space="preserve"> v </v>
      </c>
      <c r="AL208" s="43" t="str">
        <f t="shared" si="76"/>
        <v>Primary</v>
      </c>
      <c r="AM208" s="43" t="e">
        <f t="shared" si="38"/>
        <v>#N/A</v>
      </c>
      <c r="AO208" s="104"/>
      <c r="AP208" s="105">
        <f t="shared" si="77"/>
        <v>-0.12152777777777778</v>
      </c>
      <c r="AQ208" s="105">
        <f t="shared" si="89"/>
        <v>-3.8194444444444448E-2</v>
      </c>
      <c r="AR208" s="106" t="e">
        <f t="shared" si="90"/>
        <v>#N/A</v>
      </c>
      <c r="AS208" s="104" t="str">
        <f t="shared" si="91"/>
        <v>NHL</v>
      </c>
      <c r="AT208" s="104" t="str">
        <f t="shared" si="92"/>
        <v xml:space="preserve"> v </v>
      </c>
      <c r="AU208" s="104" t="str">
        <f t="shared" si="78"/>
        <v>Primary</v>
      </c>
      <c r="AW208" s="84"/>
      <c r="AX208" s="85">
        <f t="shared" si="42"/>
        <v>-0.12152777777777778</v>
      </c>
      <c r="AY208" s="85">
        <f t="shared" si="66"/>
        <v>3.4722222222222238E-3</v>
      </c>
      <c r="AZ208" s="86" t="e">
        <f t="shared" si="79"/>
        <v>#N/A</v>
      </c>
      <c r="BA208" s="84" t="str">
        <f t="shared" si="80"/>
        <v>NHL</v>
      </c>
      <c r="BB208" s="84" t="str">
        <f t="shared" si="81"/>
        <v xml:space="preserve"> v </v>
      </c>
      <c r="BC208" s="84" t="str">
        <f t="shared" si="44"/>
        <v>Primary</v>
      </c>
      <c r="BE208" s="43"/>
      <c r="BF208" s="41">
        <f t="shared" si="45"/>
        <v>-0.12152777777777778</v>
      </c>
      <c r="BG208" s="41">
        <f t="shared" si="82"/>
        <v>-3.8194444444444448E-2</v>
      </c>
      <c r="BH208" s="42" t="e">
        <f t="shared" si="17"/>
        <v>#N/A</v>
      </c>
      <c r="BI208" s="43" t="str">
        <f t="shared" si="18"/>
        <v>NHL</v>
      </c>
      <c r="BJ208" s="43" t="str">
        <f t="shared" si="19"/>
        <v xml:space="preserve"> v </v>
      </c>
      <c r="BK208" s="43" t="str">
        <f t="shared" si="46"/>
        <v>Primary</v>
      </c>
      <c r="BM208" s="120"/>
      <c r="BN208" s="121">
        <f t="shared" si="47"/>
        <v>-0.12152777777777778</v>
      </c>
      <c r="BO208" s="121">
        <f t="shared" si="48"/>
        <v>3.4722222222222238E-3</v>
      </c>
      <c r="BP208" s="122" t="e">
        <f t="shared" si="20"/>
        <v>#N/A</v>
      </c>
      <c r="BQ208" s="120" t="str">
        <f t="shared" si="21"/>
        <v>NHL</v>
      </c>
      <c r="BR208" s="120" t="str">
        <f t="shared" si="22"/>
        <v xml:space="preserve"> v </v>
      </c>
      <c r="BS208" s="120" t="str">
        <f t="shared" si="49"/>
        <v>Primary</v>
      </c>
      <c r="BU208" s="104"/>
      <c r="BV208" s="105">
        <f t="shared" si="50"/>
        <v>-0.12152777777777778</v>
      </c>
      <c r="BW208" s="105">
        <f t="shared" si="23"/>
        <v>-3.8194444444444448E-2</v>
      </c>
      <c r="BX208" s="106" t="e">
        <f t="shared" si="56"/>
        <v>#N/A</v>
      </c>
      <c r="BY208" s="104" t="str">
        <f t="shared" si="25"/>
        <v>NHL</v>
      </c>
      <c r="BZ208" s="104" t="str">
        <f t="shared" si="26"/>
        <v xml:space="preserve"> v </v>
      </c>
      <c r="CA208" s="104" t="str">
        <f t="shared" si="51"/>
        <v>Primary</v>
      </c>
      <c r="CC208" s="131"/>
      <c r="CD208" s="132">
        <f t="shared" si="52"/>
        <v>-0.12152777777777778</v>
      </c>
      <c r="CE208" s="132">
        <f t="shared" si="53"/>
        <v>3.4722222222222238E-3</v>
      </c>
      <c r="CF208" s="133" t="e">
        <f t="shared" si="27"/>
        <v>#N/A</v>
      </c>
      <c r="CG208" s="131" t="str">
        <f t="shared" si="28"/>
        <v>NHL</v>
      </c>
      <c r="CH208" s="131" t="str">
        <f t="shared" si="29"/>
        <v xml:space="preserve"> v </v>
      </c>
      <c r="CI208" s="131" t="str">
        <f t="shared" si="54"/>
        <v>Primary</v>
      </c>
    </row>
    <row r="209" spans="5:87">
      <c r="E209">
        <v>59</v>
      </c>
      <c r="F209" t="e">
        <f>LOOKUP(R123,$A$151:$A$182,$B$151:$B$182)</f>
        <v>#N/A</v>
      </c>
      <c r="G209" t="e">
        <f>LOOKUP(S123,$A$151:$A$182,$B$151:$B$182)</f>
        <v>#N/A</v>
      </c>
      <c r="H209" t="s">
        <v>62</v>
      </c>
      <c r="J209" t="e">
        <f t="shared" si="84"/>
        <v>#N/A</v>
      </c>
      <c r="L209" t="str">
        <f t="shared" si="31"/>
        <v xml:space="preserve"> v </v>
      </c>
      <c r="M209" t="str">
        <f>IF(ISERROR(INDEX($C:$C,MATCH(R123,$A:$A,0)))*1=1,"",INDEX($C:$C,MATCH(R123,$A:$A,0)))</f>
        <v/>
      </c>
      <c r="N209" t="str">
        <f>IF(ISERROR(INDEX($C:$C,MATCH(S123,$A:$A,0)))*1=1,"",INDEX($C:$C,MATCH(S123,$A:$A,0)))</f>
        <v/>
      </c>
      <c r="O209" t="s">
        <v>62</v>
      </c>
      <c r="Q209" s="11"/>
      <c r="R209" s="15">
        <f>T122-TIME(2,55,0)</f>
        <v>-0.12152777777777778</v>
      </c>
      <c r="S209" s="11" t="e">
        <f t="shared" si="85"/>
        <v>#N/A</v>
      </c>
      <c r="T209" s="14" t="str">
        <f t="shared" si="67"/>
        <v>NHL</v>
      </c>
      <c r="U209" s="14" t="str">
        <f t="shared" si="86"/>
        <v xml:space="preserve"> v </v>
      </c>
      <c r="V209" s="14" t="str">
        <f t="shared" si="68"/>
        <v>FULL</v>
      </c>
      <c r="X209" s="78"/>
      <c r="Y209" s="79">
        <f t="shared" si="34"/>
        <v>-0.12152777777777778</v>
      </c>
      <c r="Z209" s="79">
        <f t="shared" si="87"/>
        <v>-3.8194444444444448E-2</v>
      </c>
      <c r="AA209" s="80" t="e">
        <f t="shared" si="83"/>
        <v>#N/A</v>
      </c>
      <c r="AB209" s="78" t="str">
        <f t="shared" si="69"/>
        <v>NHL</v>
      </c>
      <c r="AC209" s="78" t="str">
        <f t="shared" si="70"/>
        <v xml:space="preserve"> v </v>
      </c>
      <c r="AD209" s="78" t="str">
        <f t="shared" si="71"/>
        <v>Primary</v>
      </c>
      <c r="AF209" s="43"/>
      <c r="AG209" s="41">
        <f t="shared" si="72"/>
        <v>-0.12152777777777778</v>
      </c>
      <c r="AH209" s="41">
        <f t="shared" si="88"/>
        <v>3.4722222222222238E-3</v>
      </c>
      <c r="AI209" s="42" t="e">
        <f t="shared" si="73"/>
        <v>#N/A</v>
      </c>
      <c r="AJ209" s="43" t="str">
        <f t="shared" si="74"/>
        <v>NHL</v>
      </c>
      <c r="AK209" s="43" t="str">
        <f t="shared" si="75"/>
        <v xml:space="preserve"> v </v>
      </c>
      <c r="AL209" s="43" t="str">
        <f t="shared" si="76"/>
        <v>Primary</v>
      </c>
      <c r="AM209" s="43" t="e">
        <f t="shared" si="38"/>
        <v>#N/A</v>
      </c>
      <c r="AO209" s="104"/>
      <c r="AP209" s="105">
        <f t="shared" si="77"/>
        <v>-0.12152777777777778</v>
      </c>
      <c r="AQ209" s="105">
        <f t="shared" si="89"/>
        <v>-3.8194444444444448E-2</v>
      </c>
      <c r="AR209" s="106" t="e">
        <f t="shared" si="90"/>
        <v>#N/A</v>
      </c>
      <c r="AS209" s="104" t="str">
        <f t="shared" si="91"/>
        <v>NHL</v>
      </c>
      <c r="AT209" s="104" t="str">
        <f t="shared" si="92"/>
        <v xml:space="preserve"> v </v>
      </c>
      <c r="AU209" s="104" t="str">
        <f t="shared" si="78"/>
        <v>Primary</v>
      </c>
      <c r="AW209" s="84"/>
      <c r="AX209" s="85">
        <f t="shared" si="42"/>
        <v>-0.12152777777777778</v>
      </c>
      <c r="AY209" s="85">
        <f t="shared" si="66"/>
        <v>3.4722222222222238E-3</v>
      </c>
      <c r="AZ209" s="86" t="e">
        <f t="shared" si="79"/>
        <v>#N/A</v>
      </c>
      <c r="BA209" s="84" t="str">
        <f t="shared" si="80"/>
        <v>NHL</v>
      </c>
      <c r="BB209" s="84" t="str">
        <f t="shared" si="81"/>
        <v xml:space="preserve"> v </v>
      </c>
      <c r="BC209" s="84" t="str">
        <f t="shared" si="44"/>
        <v>Primary</v>
      </c>
      <c r="BE209" s="110"/>
      <c r="BF209" s="111">
        <f t="shared" si="45"/>
        <v>-0.12152777777777778</v>
      </c>
      <c r="BG209" s="111">
        <f t="shared" si="82"/>
        <v>-3.8194444444444448E-2</v>
      </c>
      <c r="BH209" s="112" t="e">
        <f t="shared" si="17"/>
        <v>#N/A</v>
      </c>
      <c r="BI209" s="110" t="str">
        <f t="shared" si="18"/>
        <v>NHL</v>
      </c>
      <c r="BJ209" s="110" t="str">
        <f t="shared" si="19"/>
        <v xml:space="preserve"> v </v>
      </c>
      <c r="BK209" s="110" t="str">
        <f t="shared" si="46"/>
        <v>Primary</v>
      </c>
      <c r="BM209" s="115"/>
      <c r="BN209" s="116">
        <f t="shared" si="47"/>
        <v>-0.12152777777777778</v>
      </c>
      <c r="BO209" s="116">
        <f t="shared" si="48"/>
        <v>3.4722222222222238E-3</v>
      </c>
      <c r="BP209" s="117" t="e">
        <f t="shared" si="20"/>
        <v>#N/A</v>
      </c>
      <c r="BQ209" s="115" t="str">
        <f t="shared" si="21"/>
        <v>NHL</v>
      </c>
      <c r="BR209" s="115" t="str">
        <f t="shared" si="22"/>
        <v xml:space="preserve"> v </v>
      </c>
      <c r="BS209" s="115" t="str">
        <f t="shared" si="49"/>
        <v>Primary</v>
      </c>
      <c r="BU209" s="125"/>
      <c r="BV209" s="126">
        <f t="shared" si="50"/>
        <v>-0.12152777777777778</v>
      </c>
      <c r="BW209" s="126">
        <f t="shared" si="23"/>
        <v>-3.8194444444444448E-2</v>
      </c>
      <c r="BX209" s="127" t="e">
        <f t="shared" si="56"/>
        <v>#N/A</v>
      </c>
      <c r="BY209" s="125" t="str">
        <f t="shared" si="25"/>
        <v>NHL</v>
      </c>
      <c r="BZ209" s="125" t="str">
        <f t="shared" si="26"/>
        <v xml:space="preserve"> v </v>
      </c>
      <c r="CA209" s="125" t="str">
        <f t="shared" si="51"/>
        <v>Primary</v>
      </c>
      <c r="CC209" s="78"/>
      <c r="CD209" s="79">
        <f t="shared" si="52"/>
        <v>-0.12152777777777778</v>
      </c>
      <c r="CE209" s="79">
        <f t="shared" si="53"/>
        <v>3.4722222222222238E-3</v>
      </c>
      <c r="CF209" s="80" t="e">
        <f t="shared" si="27"/>
        <v>#N/A</v>
      </c>
      <c r="CG209" s="78" t="str">
        <f t="shared" si="28"/>
        <v>NHL</v>
      </c>
      <c r="CH209" s="78" t="str">
        <f t="shared" si="29"/>
        <v xml:space="preserve"> v </v>
      </c>
      <c r="CI209" s="78" t="str">
        <f t="shared" si="54"/>
        <v>Primary</v>
      </c>
    </row>
    <row r="210" spans="5:87">
      <c r="E210">
        <v>60</v>
      </c>
      <c r="F210" t="e">
        <f>LOOKUP(R125,$A$151:$A$182,$B$151:$B$182)</f>
        <v>#N/A</v>
      </c>
      <c r="G210" t="e">
        <f>LOOKUP(S125,$A$151:$A$182,$B$151:$B$182)</f>
        <v>#N/A</v>
      </c>
      <c r="H210" t="s">
        <v>62</v>
      </c>
      <c r="J210" t="e">
        <f t="shared" si="84"/>
        <v>#N/A</v>
      </c>
      <c r="L210" t="str">
        <f t="shared" si="31"/>
        <v xml:space="preserve"> v </v>
      </c>
      <c r="M210" t="str">
        <f>IF(ISERROR(INDEX($C:$C,MATCH(R125,$A:$A,0)))*1=1,"",INDEX($C:$C,MATCH(R125,$A:$A,0)))</f>
        <v/>
      </c>
      <c r="N210" t="str">
        <f>IF(ISERROR(INDEX($C:$C,MATCH(S125,$A:$A,0)))*1=1,"",INDEX($C:$C,MATCH(S125,$A:$A,0)))</f>
        <v/>
      </c>
      <c r="O210" t="s">
        <v>62</v>
      </c>
      <c r="Q210" s="11"/>
      <c r="R210" s="15">
        <f>T124-TIME(2,55,0)</f>
        <v>-0.12152777777777778</v>
      </c>
      <c r="S210" s="11" t="e">
        <f t="shared" si="85"/>
        <v>#N/A</v>
      </c>
      <c r="T210" s="14" t="str">
        <f t="shared" si="67"/>
        <v>NHL</v>
      </c>
      <c r="U210" s="14" t="str">
        <f t="shared" si="86"/>
        <v xml:space="preserve"> v </v>
      </c>
      <c r="V210" s="14" t="str">
        <f t="shared" si="68"/>
        <v>FULL</v>
      </c>
      <c r="X210" s="78"/>
      <c r="Y210" s="79">
        <f t="shared" si="34"/>
        <v>-0.12152777777777778</v>
      </c>
      <c r="Z210" s="79">
        <f t="shared" si="87"/>
        <v>-3.8194444444444448E-2</v>
      </c>
      <c r="AA210" s="80" t="e">
        <f t="shared" si="83"/>
        <v>#N/A</v>
      </c>
      <c r="AB210" s="78" t="str">
        <f t="shared" si="69"/>
        <v>NHL</v>
      </c>
      <c r="AC210" s="78" t="str">
        <f t="shared" si="70"/>
        <v xml:space="preserve"> v </v>
      </c>
      <c r="AD210" s="78" t="str">
        <f t="shared" si="71"/>
        <v>Primary</v>
      </c>
      <c r="AF210" s="43"/>
      <c r="AG210" s="41">
        <f t="shared" si="72"/>
        <v>-0.12152777777777778</v>
      </c>
      <c r="AH210" s="41">
        <f t="shared" si="88"/>
        <v>3.4722222222222238E-3</v>
      </c>
      <c r="AI210" s="42" t="e">
        <f t="shared" si="73"/>
        <v>#N/A</v>
      </c>
      <c r="AJ210" s="43" t="str">
        <f t="shared" si="74"/>
        <v>NHL</v>
      </c>
      <c r="AK210" s="43" t="str">
        <f t="shared" si="75"/>
        <v xml:space="preserve"> v </v>
      </c>
      <c r="AL210" s="43" t="str">
        <f t="shared" si="76"/>
        <v>Primary</v>
      </c>
      <c r="AM210" s="43" t="e">
        <f t="shared" si="38"/>
        <v>#N/A</v>
      </c>
      <c r="AO210" s="104"/>
      <c r="AP210" s="105">
        <f t="shared" si="77"/>
        <v>-0.12152777777777778</v>
      </c>
      <c r="AQ210" s="105">
        <f t="shared" si="89"/>
        <v>-3.8194444444444448E-2</v>
      </c>
      <c r="AR210" s="106" t="e">
        <f t="shared" si="90"/>
        <v>#N/A</v>
      </c>
      <c r="AS210" s="104" t="str">
        <f t="shared" si="91"/>
        <v>NHL</v>
      </c>
      <c r="AT210" s="104" t="str">
        <f t="shared" si="92"/>
        <v xml:space="preserve"> v </v>
      </c>
      <c r="AU210" s="104" t="str">
        <f t="shared" si="78"/>
        <v>Primary</v>
      </c>
      <c r="AW210" s="84"/>
      <c r="AX210" s="85">
        <f t="shared" si="42"/>
        <v>-0.12152777777777778</v>
      </c>
      <c r="AY210" s="85">
        <f t="shared" si="66"/>
        <v>3.4722222222222238E-3</v>
      </c>
      <c r="AZ210" s="86" t="e">
        <f t="shared" si="79"/>
        <v>#N/A</v>
      </c>
      <c r="BA210" s="84" t="str">
        <f t="shared" si="80"/>
        <v>NHL</v>
      </c>
      <c r="BB210" s="84" t="str">
        <f t="shared" si="81"/>
        <v xml:space="preserve"> v </v>
      </c>
      <c r="BC210" s="84" t="str">
        <f t="shared" si="44"/>
        <v>Primary</v>
      </c>
      <c r="BE210" s="43"/>
      <c r="BF210" s="41">
        <f t="shared" si="45"/>
        <v>-0.12152777777777778</v>
      </c>
      <c r="BG210" s="41">
        <f t="shared" si="82"/>
        <v>-3.8194444444444448E-2</v>
      </c>
      <c r="BH210" s="42" t="e">
        <f t="shared" si="17"/>
        <v>#N/A</v>
      </c>
      <c r="BI210" s="43" t="str">
        <f t="shared" si="18"/>
        <v>NHL</v>
      </c>
      <c r="BJ210" s="43" t="str">
        <f t="shared" si="19"/>
        <v xml:space="preserve"> v </v>
      </c>
      <c r="BK210" s="43" t="str">
        <f t="shared" si="46"/>
        <v>Primary</v>
      </c>
      <c r="BM210" s="120"/>
      <c r="BN210" s="121">
        <f t="shared" si="47"/>
        <v>-0.12152777777777778</v>
      </c>
      <c r="BO210" s="121">
        <f t="shared" si="48"/>
        <v>3.4722222222222238E-3</v>
      </c>
      <c r="BP210" s="122" t="e">
        <f t="shared" si="20"/>
        <v>#N/A</v>
      </c>
      <c r="BQ210" s="120" t="str">
        <f t="shared" si="21"/>
        <v>NHL</v>
      </c>
      <c r="BR210" s="120" t="str">
        <f t="shared" si="22"/>
        <v xml:space="preserve"> v </v>
      </c>
      <c r="BS210" s="120" t="str">
        <f t="shared" si="49"/>
        <v>Primary</v>
      </c>
      <c r="BU210" s="104"/>
      <c r="BV210" s="105">
        <f t="shared" si="50"/>
        <v>-0.12152777777777778</v>
      </c>
      <c r="BW210" s="105">
        <f t="shared" si="23"/>
        <v>-3.8194444444444448E-2</v>
      </c>
      <c r="BX210" s="106" t="e">
        <f t="shared" si="56"/>
        <v>#N/A</v>
      </c>
      <c r="BY210" s="104" t="str">
        <f t="shared" si="25"/>
        <v>NHL</v>
      </c>
      <c r="BZ210" s="104" t="str">
        <f t="shared" si="26"/>
        <v xml:space="preserve"> v </v>
      </c>
      <c r="CA210" s="104" t="str">
        <f t="shared" si="51"/>
        <v>Primary</v>
      </c>
      <c r="CC210" s="131"/>
      <c r="CD210" s="132">
        <f t="shared" si="52"/>
        <v>-0.12152777777777778</v>
      </c>
      <c r="CE210" s="132">
        <f t="shared" si="53"/>
        <v>3.4722222222222238E-3</v>
      </c>
      <c r="CF210" s="133" t="e">
        <f t="shared" si="27"/>
        <v>#N/A</v>
      </c>
      <c r="CG210" s="131" t="str">
        <f t="shared" si="28"/>
        <v>NHL</v>
      </c>
      <c r="CH210" s="131" t="str">
        <f t="shared" si="29"/>
        <v xml:space="preserve"> v </v>
      </c>
      <c r="CI210" s="131" t="str">
        <f t="shared" si="54"/>
        <v>Primary</v>
      </c>
    </row>
    <row r="211" spans="5:87">
      <c r="E211">
        <v>61</v>
      </c>
      <c r="F211" t="e">
        <f>LOOKUP(R127,$A$151:$A$182,$B$151:$B$182)</f>
        <v>#N/A</v>
      </c>
      <c r="G211" t="e">
        <f>LOOKUP(S127,$A$151:$A$182,$B$151:$B$182)</f>
        <v>#N/A</v>
      </c>
      <c r="H211" t="s">
        <v>62</v>
      </c>
      <c r="J211" t="e">
        <f t="shared" si="84"/>
        <v>#N/A</v>
      </c>
      <c r="L211" t="str">
        <f t="shared" si="31"/>
        <v xml:space="preserve"> v </v>
      </c>
      <c r="M211" t="str">
        <f>IF(ISERROR(INDEX($C:$C,MATCH(R127,$A:$A,0)))*1=1,"",INDEX($C:$C,MATCH(R127,$A:$A,0)))</f>
        <v/>
      </c>
      <c r="N211" t="str">
        <f>IF(ISERROR(INDEX($C:$C,MATCH(S127,$A:$A,0)))*1=1,"",INDEX($C:$C,MATCH(S127,$A:$A,0)))</f>
        <v/>
      </c>
      <c r="O211" t="s">
        <v>62</v>
      </c>
      <c r="Q211" s="11"/>
      <c r="R211" s="15">
        <f>T126-TIME(2,55,0)</f>
        <v>-0.12152777777777778</v>
      </c>
      <c r="S211" s="11" t="e">
        <f t="shared" si="85"/>
        <v>#N/A</v>
      </c>
      <c r="T211" s="14" t="str">
        <f t="shared" si="67"/>
        <v>NHL</v>
      </c>
      <c r="U211" s="14" t="str">
        <f t="shared" si="86"/>
        <v xml:space="preserve"> v </v>
      </c>
      <c r="V211" s="14" t="str">
        <f t="shared" si="68"/>
        <v>FULL</v>
      </c>
      <c r="X211" s="78"/>
      <c r="Y211" s="79">
        <f t="shared" si="34"/>
        <v>-0.12152777777777778</v>
      </c>
      <c r="Z211" s="79">
        <f t="shared" si="87"/>
        <v>-3.8194444444444448E-2</v>
      </c>
      <c r="AA211" s="80" t="e">
        <f t="shared" si="83"/>
        <v>#N/A</v>
      </c>
      <c r="AB211" s="78" t="str">
        <f t="shared" si="69"/>
        <v>NHL</v>
      </c>
      <c r="AC211" s="78" t="str">
        <f t="shared" si="70"/>
        <v xml:space="preserve"> v </v>
      </c>
      <c r="AD211" s="78" t="str">
        <f t="shared" si="71"/>
        <v>Primary</v>
      </c>
      <c r="AF211" s="43"/>
      <c r="AG211" s="41">
        <f t="shared" si="72"/>
        <v>-0.12152777777777778</v>
      </c>
      <c r="AH211" s="41">
        <f t="shared" si="88"/>
        <v>3.4722222222222238E-3</v>
      </c>
      <c r="AI211" s="42" t="e">
        <f t="shared" si="73"/>
        <v>#N/A</v>
      </c>
      <c r="AJ211" s="43" t="str">
        <f t="shared" si="74"/>
        <v>NHL</v>
      </c>
      <c r="AK211" s="43" t="str">
        <f t="shared" si="75"/>
        <v xml:space="preserve"> v </v>
      </c>
      <c r="AL211" s="43" t="str">
        <f t="shared" si="76"/>
        <v>Primary</v>
      </c>
      <c r="AM211" s="43" t="e">
        <f t="shared" si="38"/>
        <v>#N/A</v>
      </c>
      <c r="AO211" s="104"/>
      <c r="AP211" s="105">
        <f t="shared" si="77"/>
        <v>-0.12152777777777778</v>
      </c>
      <c r="AQ211" s="105">
        <f t="shared" si="89"/>
        <v>-3.8194444444444448E-2</v>
      </c>
      <c r="AR211" s="106" t="e">
        <f t="shared" si="90"/>
        <v>#N/A</v>
      </c>
      <c r="AS211" s="104" t="str">
        <f t="shared" si="91"/>
        <v>NHL</v>
      </c>
      <c r="AT211" s="104" t="str">
        <f t="shared" si="92"/>
        <v xml:space="preserve"> v </v>
      </c>
      <c r="AU211" s="104" t="str">
        <f t="shared" si="78"/>
        <v>Primary</v>
      </c>
      <c r="AW211" s="84"/>
      <c r="AX211" s="85">
        <f t="shared" si="42"/>
        <v>-0.12152777777777778</v>
      </c>
      <c r="AY211" s="85">
        <f t="shared" si="66"/>
        <v>3.4722222222222238E-3</v>
      </c>
      <c r="AZ211" s="86" t="e">
        <f t="shared" si="79"/>
        <v>#N/A</v>
      </c>
      <c r="BA211" s="84" t="str">
        <f t="shared" si="80"/>
        <v>NHL</v>
      </c>
      <c r="BB211" s="84" t="str">
        <f t="shared" si="81"/>
        <v xml:space="preserve"> v </v>
      </c>
      <c r="BC211" s="84" t="str">
        <f t="shared" si="44"/>
        <v>Primary</v>
      </c>
      <c r="BE211" s="110"/>
      <c r="BF211" s="111">
        <f t="shared" si="45"/>
        <v>-0.12152777777777778</v>
      </c>
      <c r="BG211" s="111">
        <f t="shared" si="82"/>
        <v>-3.8194444444444448E-2</v>
      </c>
      <c r="BH211" s="112" t="e">
        <f t="shared" si="17"/>
        <v>#N/A</v>
      </c>
      <c r="BI211" s="110" t="str">
        <f t="shared" si="18"/>
        <v>NHL</v>
      </c>
      <c r="BJ211" s="110" t="str">
        <f t="shared" si="19"/>
        <v xml:space="preserve"> v </v>
      </c>
      <c r="BK211" s="110" t="str">
        <f t="shared" si="46"/>
        <v>Primary</v>
      </c>
      <c r="BM211" s="115"/>
      <c r="BN211" s="116">
        <f t="shared" si="47"/>
        <v>-0.12152777777777778</v>
      </c>
      <c r="BO211" s="116">
        <f t="shared" si="48"/>
        <v>3.4722222222222238E-3</v>
      </c>
      <c r="BP211" s="117" t="e">
        <f t="shared" si="20"/>
        <v>#N/A</v>
      </c>
      <c r="BQ211" s="115" t="str">
        <f t="shared" si="21"/>
        <v>NHL</v>
      </c>
      <c r="BR211" s="115" t="str">
        <f t="shared" si="22"/>
        <v xml:space="preserve"> v </v>
      </c>
      <c r="BS211" s="115" t="str">
        <f t="shared" si="49"/>
        <v>Primary</v>
      </c>
      <c r="BU211" s="125"/>
      <c r="BV211" s="126">
        <f t="shared" si="50"/>
        <v>-0.12152777777777778</v>
      </c>
      <c r="BW211" s="126">
        <f t="shared" si="23"/>
        <v>-3.8194444444444448E-2</v>
      </c>
      <c r="BX211" s="127" t="e">
        <f t="shared" si="56"/>
        <v>#N/A</v>
      </c>
      <c r="BY211" s="125" t="str">
        <f t="shared" si="25"/>
        <v>NHL</v>
      </c>
      <c r="BZ211" s="125" t="str">
        <f t="shared" si="26"/>
        <v xml:space="preserve"> v </v>
      </c>
      <c r="CA211" s="125" t="str">
        <f t="shared" si="51"/>
        <v>Primary</v>
      </c>
      <c r="CC211" s="78"/>
      <c r="CD211" s="79">
        <f t="shared" si="52"/>
        <v>-0.12152777777777778</v>
      </c>
      <c r="CE211" s="79">
        <f t="shared" si="53"/>
        <v>3.4722222222222238E-3</v>
      </c>
      <c r="CF211" s="80" t="e">
        <f t="shared" si="27"/>
        <v>#N/A</v>
      </c>
      <c r="CG211" s="78" t="str">
        <f t="shared" si="28"/>
        <v>NHL</v>
      </c>
      <c r="CH211" s="78" t="str">
        <f t="shared" si="29"/>
        <v xml:space="preserve"> v </v>
      </c>
      <c r="CI211" s="78" t="str">
        <f t="shared" si="54"/>
        <v>Primary</v>
      </c>
    </row>
    <row r="212" spans="5:87">
      <c r="E212">
        <v>62</v>
      </c>
      <c r="F212" t="e">
        <f>LOOKUP(R129,$A$151:$A$182,$B$151:$B$182)</f>
        <v>#N/A</v>
      </c>
      <c r="G212" t="e">
        <f>LOOKUP(S129,$A$151:$A$182,$B$151:$B$182)</f>
        <v>#N/A</v>
      </c>
      <c r="H212" t="s">
        <v>62</v>
      </c>
      <c r="J212" t="e">
        <f t="shared" ref="J212:J221" si="93">CONCATENATE(F212," ", H212, " ",G212)</f>
        <v>#N/A</v>
      </c>
      <c r="L212" t="str">
        <f t="shared" si="31"/>
        <v xml:space="preserve"> v </v>
      </c>
      <c r="M212" t="str">
        <f>IF(ISERROR(INDEX($C:$C,MATCH(R129,$A:$A,0)))*1=1,"",INDEX($C:$C,MATCH(R111,$A:$A,0)))</f>
        <v/>
      </c>
      <c r="N212" t="str">
        <f>IF(ISERROR(INDEX($C:$C,MATCH(S129,$A:$A,0)))*1=1,"",INDEX($C:$C,MATCH(S111,$A:$A,0)))</f>
        <v/>
      </c>
      <c r="O212" t="s">
        <v>62</v>
      </c>
      <c r="Q212" s="11"/>
      <c r="R212" s="15">
        <f>T128-TIME(2,55,0)</f>
        <v>-0.12152777777777778</v>
      </c>
      <c r="S212" s="11" t="e">
        <f t="shared" ref="S212:S221" si="94">J212</f>
        <v>#N/A</v>
      </c>
      <c r="T212" s="14" t="str">
        <f t="shared" ref="T212:T221" si="95">$A$148</f>
        <v>NHL</v>
      </c>
      <c r="U212" s="14" t="str">
        <f t="shared" ref="U212:U221" si="96">L212</f>
        <v xml:space="preserve"> v </v>
      </c>
      <c r="V212" s="14" t="str">
        <f t="shared" ref="V212:V221" si="97">$V$146</f>
        <v>FULL</v>
      </c>
      <c r="X212" s="78"/>
      <c r="Y212" s="79">
        <f t="shared" si="34"/>
        <v>-0.12152777777777778</v>
      </c>
      <c r="Z212" s="79">
        <f t="shared" si="87"/>
        <v>-3.8194444444444448E-2</v>
      </c>
      <c r="AA212" s="80" t="e">
        <f t="shared" si="83"/>
        <v>#N/A</v>
      </c>
      <c r="AB212" s="78" t="str">
        <f t="shared" si="69"/>
        <v>NHL</v>
      </c>
      <c r="AC212" s="78" t="str">
        <f t="shared" si="70"/>
        <v xml:space="preserve"> v </v>
      </c>
      <c r="AD212" s="78" t="str">
        <f t="shared" si="71"/>
        <v>Primary</v>
      </c>
      <c r="AF212" s="43"/>
      <c r="AG212" s="41">
        <f t="shared" si="72"/>
        <v>-0.12152777777777778</v>
      </c>
      <c r="AH212" s="41">
        <f t="shared" ref="AH212:AH221" si="98">AG212+TIME(3,0,0)</f>
        <v>3.4722222222222238E-3</v>
      </c>
      <c r="AI212" s="42" t="e">
        <f t="shared" si="73"/>
        <v>#N/A</v>
      </c>
      <c r="AJ212" s="43" t="str">
        <f t="shared" si="74"/>
        <v>NHL</v>
      </c>
      <c r="AK212" s="43" t="str">
        <f t="shared" si="75"/>
        <v xml:space="preserve"> v </v>
      </c>
      <c r="AL212" s="43" t="str">
        <f t="shared" ref="AL212:AL221" si="99">$AL$146</f>
        <v>Primary</v>
      </c>
      <c r="AM212" s="43" t="e">
        <f t="shared" si="38"/>
        <v>#N/A</v>
      </c>
      <c r="AO212" s="104"/>
      <c r="AP212" s="105">
        <f t="shared" si="77"/>
        <v>-0.12152777777777778</v>
      </c>
      <c r="AQ212" s="105">
        <f t="shared" ref="AQ212:AQ221" si="100">AP212+TIME(2,0,0)</f>
        <v>-3.8194444444444448E-2</v>
      </c>
      <c r="AR212" s="106" t="e">
        <f t="shared" ref="AR212:AR221" si="101">AI212</f>
        <v>#N/A</v>
      </c>
      <c r="AS212" s="104" t="str">
        <f t="shared" ref="AS212:AS221" si="102">AJ212</f>
        <v>NHL</v>
      </c>
      <c r="AT212" s="104" t="str">
        <f t="shared" ref="AT212:AT221" si="103">AK212</f>
        <v xml:space="preserve"> v </v>
      </c>
      <c r="AU212" s="104" t="str">
        <f t="shared" ref="AU212:AU221" si="104">$AU$146</f>
        <v>Primary</v>
      </c>
      <c r="AW212" s="84"/>
      <c r="AX212" s="85">
        <f t="shared" si="42"/>
        <v>-0.12152777777777778</v>
      </c>
      <c r="AY212" s="85">
        <f t="shared" si="66"/>
        <v>3.4722222222222238E-3</v>
      </c>
      <c r="AZ212" s="86" t="e">
        <f t="shared" si="79"/>
        <v>#N/A</v>
      </c>
      <c r="BA212" s="84" t="str">
        <f t="shared" si="80"/>
        <v>NHL</v>
      </c>
      <c r="BB212" s="84" t="str">
        <f t="shared" si="81"/>
        <v xml:space="preserve"> v </v>
      </c>
      <c r="BC212" s="84" t="str">
        <f t="shared" si="44"/>
        <v>Primary</v>
      </c>
      <c r="BE212" s="43"/>
      <c r="BF212" s="41">
        <f t="shared" si="45"/>
        <v>-0.12152777777777778</v>
      </c>
      <c r="BG212" s="41">
        <f t="shared" si="82"/>
        <v>-3.8194444444444448E-2</v>
      </c>
      <c r="BH212" s="42" t="e">
        <f t="shared" si="17"/>
        <v>#N/A</v>
      </c>
      <c r="BI212" s="43" t="str">
        <f t="shared" si="18"/>
        <v>NHL</v>
      </c>
      <c r="BJ212" s="43" t="str">
        <f t="shared" si="19"/>
        <v xml:space="preserve"> v </v>
      </c>
      <c r="BK212" s="43" t="str">
        <f t="shared" si="46"/>
        <v>Primary</v>
      </c>
      <c r="BM212" s="120"/>
      <c r="BN212" s="121">
        <f t="shared" si="47"/>
        <v>-0.12152777777777778</v>
      </c>
      <c r="BO212" s="121">
        <f t="shared" si="48"/>
        <v>3.4722222222222238E-3</v>
      </c>
      <c r="BP212" s="122" t="e">
        <f t="shared" si="20"/>
        <v>#N/A</v>
      </c>
      <c r="BQ212" s="120" t="str">
        <f t="shared" si="21"/>
        <v>NHL</v>
      </c>
      <c r="BR212" s="120" t="str">
        <f t="shared" si="22"/>
        <v xml:space="preserve"> v </v>
      </c>
      <c r="BS212" s="120" t="str">
        <f t="shared" si="49"/>
        <v>Primary</v>
      </c>
      <c r="BU212" s="104"/>
      <c r="BV212" s="105">
        <f t="shared" si="50"/>
        <v>-0.12152777777777778</v>
      </c>
      <c r="BW212" s="105">
        <f t="shared" si="23"/>
        <v>-3.8194444444444448E-2</v>
      </c>
      <c r="BX212" s="106" t="e">
        <f t="shared" si="56"/>
        <v>#N/A</v>
      </c>
      <c r="BY212" s="104" t="str">
        <f t="shared" si="25"/>
        <v>NHL</v>
      </c>
      <c r="BZ212" s="104" t="str">
        <f t="shared" si="26"/>
        <v xml:space="preserve"> v </v>
      </c>
      <c r="CA212" s="104" t="str">
        <f t="shared" si="51"/>
        <v>Primary</v>
      </c>
      <c r="CC212" s="131"/>
      <c r="CD212" s="132">
        <f t="shared" si="52"/>
        <v>-0.12152777777777778</v>
      </c>
      <c r="CE212" s="132">
        <f t="shared" si="53"/>
        <v>3.4722222222222238E-3</v>
      </c>
      <c r="CF212" s="133" t="e">
        <f t="shared" si="27"/>
        <v>#N/A</v>
      </c>
      <c r="CG212" s="131" t="str">
        <f t="shared" si="28"/>
        <v>NHL</v>
      </c>
      <c r="CH212" s="131" t="str">
        <f t="shared" si="29"/>
        <v xml:space="preserve"> v </v>
      </c>
      <c r="CI212" s="131" t="str">
        <f t="shared" si="54"/>
        <v>Primary</v>
      </c>
    </row>
    <row r="213" spans="5:87">
      <c r="E213">
        <v>63</v>
      </c>
      <c r="F213" t="e">
        <f>LOOKUP(R131,$A$151:$A$182,$B$151:$B$182)</f>
        <v>#N/A</v>
      </c>
      <c r="G213" t="e">
        <f>LOOKUP(S131,$A$151:$A$182,$B$151:$B$182)</f>
        <v>#N/A</v>
      </c>
      <c r="H213" t="s">
        <v>62</v>
      </c>
      <c r="J213" t="e">
        <f t="shared" si="93"/>
        <v>#N/A</v>
      </c>
      <c r="L213" t="str">
        <f t="shared" si="31"/>
        <v xml:space="preserve"> v </v>
      </c>
      <c r="M213" t="str">
        <f>IF(ISERROR(INDEX($C:$C,MATCH(R131,$A:$A,0)))*1=1,"",INDEX($C:$C,MATCH(R113,$A:$A,0)))</f>
        <v/>
      </c>
      <c r="N213" t="str">
        <f>IF(ISERROR(INDEX($C:$C,MATCH(S131,$A:$A,0)))*1=1,"",INDEX($C:$C,MATCH(S113,$A:$A,0)))</f>
        <v/>
      </c>
      <c r="O213" t="s">
        <v>62</v>
      </c>
      <c r="Q213" s="11"/>
      <c r="R213" s="15">
        <f>T130-TIME(2,55,0)</f>
        <v>-0.12152777777777778</v>
      </c>
      <c r="S213" s="11" t="e">
        <f t="shared" si="94"/>
        <v>#N/A</v>
      </c>
      <c r="T213" s="14" t="str">
        <f t="shared" si="95"/>
        <v>NHL</v>
      </c>
      <c r="U213" s="14" t="str">
        <f t="shared" si="96"/>
        <v xml:space="preserve"> v </v>
      </c>
      <c r="V213" s="14" t="str">
        <f t="shared" si="97"/>
        <v>FULL</v>
      </c>
      <c r="X213" s="78"/>
      <c r="Y213" s="79">
        <f t="shared" si="34"/>
        <v>-0.12152777777777778</v>
      </c>
      <c r="Z213" s="79">
        <f t="shared" si="87"/>
        <v>-3.8194444444444448E-2</v>
      </c>
      <c r="AA213" s="80" t="e">
        <f t="shared" si="83"/>
        <v>#N/A</v>
      </c>
      <c r="AB213" s="78" t="str">
        <f t="shared" si="69"/>
        <v>NHL</v>
      </c>
      <c r="AC213" s="78" t="str">
        <f t="shared" si="70"/>
        <v xml:space="preserve"> v </v>
      </c>
      <c r="AD213" s="78" t="str">
        <f t="shared" si="71"/>
        <v>Primary</v>
      </c>
      <c r="AF213" s="43"/>
      <c r="AG213" s="41">
        <f t="shared" si="72"/>
        <v>-0.12152777777777778</v>
      </c>
      <c r="AH213" s="41">
        <f t="shared" si="98"/>
        <v>3.4722222222222238E-3</v>
      </c>
      <c r="AI213" s="42" t="e">
        <f t="shared" si="73"/>
        <v>#N/A</v>
      </c>
      <c r="AJ213" s="43" t="str">
        <f t="shared" si="74"/>
        <v>NHL</v>
      </c>
      <c r="AK213" s="43" t="str">
        <f t="shared" si="75"/>
        <v xml:space="preserve"> v </v>
      </c>
      <c r="AL213" s="43" t="str">
        <f t="shared" si="99"/>
        <v>Primary</v>
      </c>
      <c r="AM213" s="43" t="e">
        <f t="shared" si="38"/>
        <v>#N/A</v>
      </c>
      <c r="AO213" s="104"/>
      <c r="AP213" s="105">
        <f t="shared" si="77"/>
        <v>-0.12152777777777778</v>
      </c>
      <c r="AQ213" s="105">
        <f t="shared" si="100"/>
        <v>-3.8194444444444448E-2</v>
      </c>
      <c r="AR213" s="106" t="e">
        <f t="shared" si="101"/>
        <v>#N/A</v>
      </c>
      <c r="AS213" s="104" t="str">
        <f t="shared" si="102"/>
        <v>NHL</v>
      </c>
      <c r="AT213" s="104" t="str">
        <f t="shared" si="103"/>
        <v xml:space="preserve"> v </v>
      </c>
      <c r="AU213" s="104" t="str">
        <f t="shared" si="104"/>
        <v>Primary</v>
      </c>
      <c r="AW213" s="84"/>
      <c r="AX213" s="85">
        <f t="shared" si="42"/>
        <v>-0.12152777777777778</v>
      </c>
      <c r="AY213" s="85">
        <f t="shared" si="66"/>
        <v>3.4722222222222238E-3</v>
      </c>
      <c r="AZ213" s="86" t="e">
        <f t="shared" si="79"/>
        <v>#N/A</v>
      </c>
      <c r="BA213" s="84" t="str">
        <f t="shared" si="80"/>
        <v>NHL</v>
      </c>
      <c r="BB213" s="84" t="str">
        <f t="shared" si="81"/>
        <v xml:space="preserve"> v </v>
      </c>
      <c r="BC213" s="84" t="str">
        <f t="shared" si="44"/>
        <v>Primary</v>
      </c>
      <c r="BE213" s="110"/>
      <c r="BF213" s="111">
        <f t="shared" si="45"/>
        <v>-0.12152777777777778</v>
      </c>
      <c r="BG213" s="111">
        <f t="shared" si="82"/>
        <v>-3.8194444444444448E-2</v>
      </c>
      <c r="BH213" s="112" t="e">
        <f t="shared" si="17"/>
        <v>#N/A</v>
      </c>
      <c r="BI213" s="110" t="str">
        <f t="shared" si="18"/>
        <v>NHL</v>
      </c>
      <c r="BJ213" s="110" t="str">
        <f t="shared" si="19"/>
        <v xml:space="preserve"> v </v>
      </c>
      <c r="BK213" s="110" t="str">
        <f t="shared" si="46"/>
        <v>Primary</v>
      </c>
      <c r="BM213" s="115"/>
      <c r="BN213" s="116">
        <f t="shared" si="47"/>
        <v>-0.12152777777777778</v>
      </c>
      <c r="BO213" s="116">
        <f t="shared" si="48"/>
        <v>3.4722222222222238E-3</v>
      </c>
      <c r="BP213" s="117" t="e">
        <f t="shared" si="20"/>
        <v>#N/A</v>
      </c>
      <c r="BQ213" s="115" t="str">
        <f t="shared" si="21"/>
        <v>NHL</v>
      </c>
      <c r="BR213" s="115" t="str">
        <f t="shared" si="22"/>
        <v xml:space="preserve"> v </v>
      </c>
      <c r="BS213" s="115" t="str">
        <f t="shared" si="49"/>
        <v>Primary</v>
      </c>
      <c r="BU213" s="125"/>
      <c r="BV213" s="126">
        <f t="shared" si="50"/>
        <v>-0.12152777777777778</v>
      </c>
      <c r="BW213" s="126">
        <f t="shared" si="23"/>
        <v>-3.8194444444444448E-2</v>
      </c>
      <c r="BX213" s="127" t="e">
        <f t="shared" si="56"/>
        <v>#N/A</v>
      </c>
      <c r="BY213" s="125" t="str">
        <f t="shared" si="25"/>
        <v>NHL</v>
      </c>
      <c r="BZ213" s="125" t="str">
        <f t="shared" si="26"/>
        <v xml:space="preserve"> v </v>
      </c>
      <c r="CA213" s="125" t="str">
        <f t="shared" si="51"/>
        <v>Primary</v>
      </c>
      <c r="CC213" s="78"/>
      <c r="CD213" s="79">
        <f t="shared" si="52"/>
        <v>-0.12152777777777778</v>
      </c>
      <c r="CE213" s="79">
        <f t="shared" si="53"/>
        <v>3.4722222222222238E-3</v>
      </c>
      <c r="CF213" s="80" t="e">
        <f t="shared" si="27"/>
        <v>#N/A</v>
      </c>
      <c r="CG213" s="78" t="str">
        <f t="shared" si="28"/>
        <v>NHL</v>
      </c>
      <c r="CH213" s="78" t="str">
        <f t="shared" si="29"/>
        <v xml:space="preserve"> v </v>
      </c>
      <c r="CI213" s="78" t="str">
        <f t="shared" si="54"/>
        <v>Primary</v>
      </c>
    </row>
    <row r="214" spans="5:87">
      <c r="E214">
        <v>64</v>
      </c>
      <c r="F214" t="e">
        <f>LOOKUP(R133,$A$151:$A$182,$B$151:$B$182)</f>
        <v>#N/A</v>
      </c>
      <c r="G214" t="e">
        <f>LOOKUP(S133,$A$151:$A$182,$B$151:$B$182)</f>
        <v>#N/A</v>
      </c>
      <c r="H214" t="s">
        <v>62</v>
      </c>
      <c r="J214" t="e">
        <f t="shared" si="93"/>
        <v>#N/A</v>
      </c>
      <c r="L214" t="str">
        <f t="shared" si="31"/>
        <v xml:space="preserve"> v </v>
      </c>
      <c r="M214" t="str">
        <f>IF(ISERROR(INDEX($C:$C,MATCH(R133,$A:$A,0)))*1=1,"",INDEX($C:$C,MATCH(R115,$A:$A,0)))</f>
        <v/>
      </c>
      <c r="N214" t="str">
        <f>IF(ISERROR(INDEX($C:$C,MATCH(S133,$A:$A,0)))*1=1,"",INDEX($C:$C,MATCH(S115,$A:$A,0)))</f>
        <v/>
      </c>
      <c r="O214" t="s">
        <v>62</v>
      </c>
      <c r="Q214" s="11"/>
      <c r="R214" s="15">
        <f>T132-TIME(2,55,0)</f>
        <v>-0.12152777777777778</v>
      </c>
      <c r="S214" s="11" t="e">
        <f t="shared" si="94"/>
        <v>#N/A</v>
      </c>
      <c r="T214" s="14" t="str">
        <f t="shared" si="95"/>
        <v>NHL</v>
      </c>
      <c r="U214" s="14" t="str">
        <f t="shared" si="96"/>
        <v xml:space="preserve"> v </v>
      </c>
      <c r="V214" s="14" t="str">
        <f t="shared" si="97"/>
        <v>FULL</v>
      </c>
      <c r="X214" s="78"/>
      <c r="Y214" s="79">
        <f t="shared" si="34"/>
        <v>-0.12152777777777778</v>
      </c>
      <c r="Z214" s="79">
        <f t="shared" si="87"/>
        <v>-3.8194444444444448E-2</v>
      </c>
      <c r="AA214" s="80" t="e">
        <f t="shared" si="83"/>
        <v>#N/A</v>
      </c>
      <c r="AB214" s="78" t="str">
        <f t="shared" si="69"/>
        <v>NHL</v>
      </c>
      <c r="AC214" s="78" t="str">
        <f t="shared" si="70"/>
        <v xml:space="preserve"> v </v>
      </c>
      <c r="AD214" s="78" t="str">
        <f t="shared" si="71"/>
        <v>Primary</v>
      </c>
      <c r="AF214" s="43"/>
      <c r="AG214" s="41">
        <f t="shared" si="72"/>
        <v>-0.12152777777777778</v>
      </c>
      <c r="AH214" s="41">
        <f t="shared" si="98"/>
        <v>3.4722222222222238E-3</v>
      </c>
      <c r="AI214" s="42" t="e">
        <f t="shared" si="73"/>
        <v>#N/A</v>
      </c>
      <c r="AJ214" s="43" t="str">
        <f t="shared" si="74"/>
        <v>NHL</v>
      </c>
      <c r="AK214" s="43" t="str">
        <f t="shared" si="75"/>
        <v xml:space="preserve"> v </v>
      </c>
      <c r="AL214" s="43" t="str">
        <f t="shared" si="99"/>
        <v>Primary</v>
      </c>
      <c r="AM214" s="43" t="e">
        <f t="shared" si="38"/>
        <v>#N/A</v>
      </c>
      <c r="AO214" s="104"/>
      <c r="AP214" s="105">
        <f t="shared" si="77"/>
        <v>-0.12152777777777778</v>
      </c>
      <c r="AQ214" s="105">
        <f t="shared" si="100"/>
        <v>-3.8194444444444448E-2</v>
      </c>
      <c r="AR214" s="106" t="e">
        <f t="shared" si="101"/>
        <v>#N/A</v>
      </c>
      <c r="AS214" s="104" t="str">
        <f t="shared" si="102"/>
        <v>NHL</v>
      </c>
      <c r="AT214" s="104" t="str">
        <f t="shared" si="103"/>
        <v xml:space="preserve"> v </v>
      </c>
      <c r="AU214" s="104" t="str">
        <f t="shared" si="104"/>
        <v>Primary</v>
      </c>
      <c r="AW214" s="84"/>
      <c r="AX214" s="85">
        <f t="shared" si="42"/>
        <v>-0.12152777777777778</v>
      </c>
      <c r="AY214" s="85">
        <f t="shared" si="66"/>
        <v>3.4722222222222238E-3</v>
      </c>
      <c r="AZ214" s="86" t="e">
        <f t="shared" si="79"/>
        <v>#N/A</v>
      </c>
      <c r="BA214" s="84" t="str">
        <f t="shared" si="80"/>
        <v>NHL</v>
      </c>
      <c r="BB214" s="84" t="str">
        <f t="shared" si="81"/>
        <v xml:space="preserve"> v </v>
      </c>
      <c r="BC214" s="84" t="str">
        <f t="shared" si="44"/>
        <v>Primary</v>
      </c>
      <c r="BE214" s="43"/>
      <c r="BF214" s="41">
        <f t="shared" si="45"/>
        <v>-0.12152777777777778</v>
      </c>
      <c r="BG214" s="41">
        <f t="shared" si="82"/>
        <v>-3.8194444444444448E-2</v>
      </c>
      <c r="BH214" s="42" t="e">
        <f t="shared" si="17"/>
        <v>#N/A</v>
      </c>
      <c r="BI214" s="43" t="str">
        <f t="shared" si="18"/>
        <v>NHL</v>
      </c>
      <c r="BJ214" s="43" t="str">
        <f t="shared" si="19"/>
        <v xml:space="preserve"> v </v>
      </c>
      <c r="BK214" s="43" t="str">
        <f t="shared" si="46"/>
        <v>Primary</v>
      </c>
      <c r="BM214" s="120"/>
      <c r="BN214" s="121">
        <f t="shared" si="47"/>
        <v>-0.12152777777777778</v>
      </c>
      <c r="BO214" s="121">
        <f t="shared" si="48"/>
        <v>3.4722222222222238E-3</v>
      </c>
      <c r="BP214" s="122" t="e">
        <f t="shared" si="20"/>
        <v>#N/A</v>
      </c>
      <c r="BQ214" s="120" t="str">
        <f t="shared" si="21"/>
        <v>NHL</v>
      </c>
      <c r="BR214" s="120" t="str">
        <f t="shared" si="22"/>
        <v xml:space="preserve"> v </v>
      </c>
      <c r="BS214" s="120" t="str">
        <f t="shared" si="49"/>
        <v>Primary</v>
      </c>
      <c r="BU214" s="104"/>
      <c r="BV214" s="105">
        <f t="shared" si="50"/>
        <v>-0.12152777777777778</v>
      </c>
      <c r="BW214" s="105">
        <f t="shared" si="23"/>
        <v>-3.8194444444444448E-2</v>
      </c>
      <c r="BX214" s="106" t="e">
        <f t="shared" si="56"/>
        <v>#N/A</v>
      </c>
      <c r="BY214" s="104" t="str">
        <f t="shared" si="25"/>
        <v>NHL</v>
      </c>
      <c r="BZ214" s="104" t="str">
        <f t="shared" si="26"/>
        <v xml:space="preserve"> v </v>
      </c>
      <c r="CA214" s="104" t="str">
        <f t="shared" si="51"/>
        <v>Primary</v>
      </c>
      <c r="CC214" s="131"/>
      <c r="CD214" s="132">
        <f t="shared" si="52"/>
        <v>-0.12152777777777778</v>
      </c>
      <c r="CE214" s="132">
        <f t="shared" si="53"/>
        <v>3.4722222222222238E-3</v>
      </c>
      <c r="CF214" s="133" t="e">
        <f t="shared" si="27"/>
        <v>#N/A</v>
      </c>
      <c r="CG214" s="131" t="str">
        <f t="shared" si="28"/>
        <v>NHL</v>
      </c>
      <c r="CH214" s="131" t="str">
        <f t="shared" si="29"/>
        <v xml:space="preserve"> v </v>
      </c>
      <c r="CI214" s="131" t="str">
        <f t="shared" si="54"/>
        <v>Primary</v>
      </c>
    </row>
    <row r="215" spans="5:87">
      <c r="E215">
        <v>65</v>
      </c>
      <c r="F215" t="e">
        <f>LOOKUP(R135,$A$151:$A$182,$B$151:$B$182)</f>
        <v>#N/A</v>
      </c>
      <c r="G215" t="e">
        <f>LOOKUP(S135,$A$151:$A$182,$B$151:$B$182)</f>
        <v>#N/A</v>
      </c>
      <c r="H215" t="s">
        <v>62</v>
      </c>
      <c r="J215" t="e">
        <f t="shared" si="93"/>
        <v>#N/A</v>
      </c>
      <c r="L215" t="str">
        <f t="shared" si="31"/>
        <v xml:space="preserve"> v </v>
      </c>
      <c r="M215" t="str">
        <f>IF(ISERROR(INDEX($C:$C,MATCH(R135,$A:$A,0)))*1=1,"",INDEX($C:$C,MATCH(R117,$A:$A,0)))</f>
        <v/>
      </c>
      <c r="N215" t="str">
        <f>IF(ISERROR(INDEX($C:$C,MATCH(S135,$A:$A,0)))*1=1,"",INDEX($C:$C,MATCH(S117,$A:$A,0)))</f>
        <v/>
      </c>
      <c r="O215" t="s">
        <v>62</v>
      </c>
      <c r="Q215" s="11"/>
      <c r="R215" s="15">
        <f>T134-TIME(2,55,0)</f>
        <v>-0.12152777777777778</v>
      </c>
      <c r="S215" s="11" t="e">
        <f t="shared" si="94"/>
        <v>#N/A</v>
      </c>
      <c r="T215" s="14" t="str">
        <f t="shared" si="95"/>
        <v>NHL</v>
      </c>
      <c r="U215" s="14" t="str">
        <f t="shared" si="96"/>
        <v xml:space="preserve"> v </v>
      </c>
      <c r="V215" s="14" t="str">
        <f t="shared" si="97"/>
        <v>FULL</v>
      </c>
      <c r="X215" s="78"/>
      <c r="Y215" s="79">
        <f t="shared" si="34"/>
        <v>-0.12152777777777778</v>
      </c>
      <c r="Z215" s="79">
        <f t="shared" si="87"/>
        <v>-3.8194444444444448E-2</v>
      </c>
      <c r="AA215" s="80" t="e">
        <f t="shared" si="83"/>
        <v>#N/A</v>
      </c>
      <c r="AB215" s="78" t="str">
        <f t="shared" ref="AB215:AB221" si="105">AS215</f>
        <v>NHL</v>
      </c>
      <c r="AC215" s="78" t="str">
        <f t="shared" ref="AC215:AC221" si="106">AT215</f>
        <v xml:space="preserve"> v </v>
      </c>
      <c r="AD215" s="78" t="str">
        <f t="shared" ref="AD215:AD221" si="107">$AD$146</f>
        <v>Primary</v>
      </c>
      <c r="AF215" s="43"/>
      <c r="AG215" s="41">
        <f t="shared" ref="AG215:AG221" si="108">R215</f>
        <v>-0.12152777777777778</v>
      </c>
      <c r="AH215" s="41">
        <f t="shared" si="98"/>
        <v>3.4722222222222238E-3</v>
      </c>
      <c r="AI215" s="42" t="e">
        <f t="shared" ref="AI215:AI221" si="109">S215</f>
        <v>#N/A</v>
      </c>
      <c r="AJ215" s="43" t="str">
        <f t="shared" ref="AJ215:AJ221" si="110">T215</f>
        <v>NHL</v>
      </c>
      <c r="AK215" s="43" t="str">
        <f t="shared" ref="AK215:AK221" si="111">U215</f>
        <v xml:space="preserve"> v </v>
      </c>
      <c r="AL215" s="43" t="str">
        <f t="shared" si="99"/>
        <v>Primary</v>
      </c>
      <c r="AM215" s="43" t="e">
        <f t="shared" si="38"/>
        <v>#N/A</v>
      </c>
      <c r="AO215" s="104"/>
      <c r="AP215" s="105">
        <f t="shared" ref="AP215:AP221" si="112">R215</f>
        <v>-0.12152777777777778</v>
      </c>
      <c r="AQ215" s="105">
        <f t="shared" si="100"/>
        <v>-3.8194444444444448E-2</v>
      </c>
      <c r="AR215" s="106" t="e">
        <f t="shared" si="101"/>
        <v>#N/A</v>
      </c>
      <c r="AS215" s="104" t="str">
        <f t="shared" si="102"/>
        <v>NHL</v>
      </c>
      <c r="AT215" s="104" t="str">
        <f t="shared" si="103"/>
        <v xml:space="preserve"> v </v>
      </c>
      <c r="AU215" s="104" t="str">
        <f t="shared" si="104"/>
        <v>Primary</v>
      </c>
      <c r="AW215" s="84"/>
      <c r="AX215" s="85">
        <f t="shared" si="42"/>
        <v>-0.12152777777777778</v>
      </c>
      <c r="AY215" s="85">
        <f t="shared" si="66"/>
        <v>3.4722222222222238E-3</v>
      </c>
      <c r="AZ215" s="86" t="e">
        <f t="shared" ref="AZ215:AZ221" si="113">AA215</f>
        <v>#N/A</v>
      </c>
      <c r="BA215" s="84" t="str">
        <f t="shared" ref="BA215:BA221" si="114">AB215</f>
        <v>NHL</v>
      </c>
      <c r="BB215" s="84" t="str">
        <f t="shared" ref="BB215:BB221" si="115">AC215</f>
        <v xml:space="preserve"> v </v>
      </c>
      <c r="BC215" s="84" t="str">
        <f t="shared" si="44"/>
        <v>Primary</v>
      </c>
      <c r="BE215" s="110"/>
      <c r="BF215" s="111">
        <f t="shared" si="45"/>
        <v>-0.12152777777777778</v>
      </c>
      <c r="BG215" s="111">
        <f t="shared" ref="BG215:BG221" si="116">BF215+TIME(2,0,0)</f>
        <v>-3.8194444444444448E-2</v>
      </c>
      <c r="BH215" s="112" t="e">
        <f t="shared" ref="BH215:BH221" si="117">AI215</f>
        <v>#N/A</v>
      </c>
      <c r="BI215" s="110" t="str">
        <f t="shared" ref="BI215:BI221" si="118">AJ215</f>
        <v>NHL</v>
      </c>
      <c r="BJ215" s="110" t="str">
        <f t="shared" ref="BJ215:BJ221" si="119">AK215</f>
        <v xml:space="preserve"> v </v>
      </c>
      <c r="BK215" s="110" t="str">
        <f t="shared" si="46"/>
        <v>Primary</v>
      </c>
      <c r="BM215" s="115"/>
      <c r="BN215" s="116">
        <f t="shared" si="47"/>
        <v>-0.12152777777777778</v>
      </c>
      <c r="BO215" s="116">
        <f t="shared" si="48"/>
        <v>3.4722222222222238E-3</v>
      </c>
      <c r="BP215" s="117" t="e">
        <f t="shared" ref="BP215:BP221" si="120">AR215</f>
        <v>#N/A</v>
      </c>
      <c r="BQ215" s="115" t="str">
        <f t="shared" ref="BQ215:BQ221" si="121">AS215</f>
        <v>NHL</v>
      </c>
      <c r="BR215" s="115" t="str">
        <f t="shared" ref="BR215:BR221" si="122">AT215</f>
        <v xml:space="preserve"> v </v>
      </c>
      <c r="BS215" s="115" t="str">
        <f t="shared" si="49"/>
        <v>Primary</v>
      </c>
      <c r="BU215" s="125"/>
      <c r="BV215" s="126">
        <f t="shared" si="50"/>
        <v>-0.12152777777777778</v>
      </c>
      <c r="BW215" s="126">
        <f t="shared" ref="BW215:BW221" si="123">BV215+TIME(2,0,0)</f>
        <v>-3.8194444444444448E-2</v>
      </c>
      <c r="BX215" s="127" t="e">
        <f t="shared" si="56"/>
        <v>#N/A</v>
      </c>
      <c r="BY215" s="125" t="str">
        <f t="shared" ref="BY215:BY221" si="124">BA215</f>
        <v>NHL</v>
      </c>
      <c r="BZ215" s="125" t="str">
        <f t="shared" ref="BZ215:BZ221" si="125">BB215</f>
        <v xml:space="preserve"> v </v>
      </c>
      <c r="CA215" s="125" t="str">
        <f t="shared" si="51"/>
        <v>Primary</v>
      </c>
      <c r="CC215" s="78"/>
      <c r="CD215" s="79">
        <f t="shared" si="52"/>
        <v>-0.12152777777777778</v>
      </c>
      <c r="CE215" s="79">
        <f t="shared" si="53"/>
        <v>3.4722222222222238E-3</v>
      </c>
      <c r="CF215" s="80" t="e">
        <f t="shared" ref="CF215:CF221" si="126">BH215</f>
        <v>#N/A</v>
      </c>
      <c r="CG215" s="78" t="str">
        <f t="shared" ref="CG215:CG221" si="127">BI215</f>
        <v>NHL</v>
      </c>
      <c r="CH215" s="78" t="str">
        <f t="shared" ref="CH215:CH221" si="128">BJ215</f>
        <v xml:space="preserve"> v </v>
      </c>
      <c r="CI215" s="78" t="str">
        <f t="shared" si="54"/>
        <v>Primary</v>
      </c>
    </row>
    <row r="216" spans="5:87">
      <c r="E216">
        <v>66</v>
      </c>
      <c r="F216" t="e">
        <f>LOOKUP(R137,$A$151:$A$182,$B$151:$B$182)</f>
        <v>#N/A</v>
      </c>
      <c r="G216" t="e">
        <f>LOOKUP(S137,$A$151:$A$182,$B$151:$B$182)</f>
        <v>#N/A</v>
      </c>
      <c r="H216" t="s">
        <v>62</v>
      </c>
      <c r="J216" t="e">
        <f t="shared" si="93"/>
        <v>#N/A</v>
      </c>
      <c r="L216" t="str">
        <f t="shared" ref="L216:L221" si="129">CONCATENATE(M216, " ", O216, " ", N216)</f>
        <v xml:space="preserve"> v </v>
      </c>
      <c r="M216" t="str">
        <f>IF(ISERROR(INDEX($C:$C,MATCH(R137,$A:$A,0)))*1=1,"",INDEX($C:$C,MATCH(R119,$A:$A,0)))</f>
        <v/>
      </c>
      <c r="N216" t="str">
        <f>IF(ISERROR(INDEX($C:$C,MATCH(S137,$A:$A,0)))*1=1,"",INDEX($C:$C,MATCH(S119,$A:$A,0)))</f>
        <v/>
      </c>
      <c r="O216" t="s">
        <v>62</v>
      </c>
      <c r="Q216" s="11"/>
      <c r="R216" s="15">
        <f>T136-TIME(2,55,0)</f>
        <v>-0.12152777777777778</v>
      </c>
      <c r="S216" s="11" t="e">
        <f t="shared" si="94"/>
        <v>#N/A</v>
      </c>
      <c r="T216" s="14" t="str">
        <f t="shared" si="95"/>
        <v>NHL</v>
      </c>
      <c r="U216" s="14" t="str">
        <f t="shared" si="96"/>
        <v xml:space="preserve"> v </v>
      </c>
      <c r="V216" s="14" t="str">
        <f t="shared" si="97"/>
        <v>FULL</v>
      </c>
      <c r="X216" s="78"/>
      <c r="Y216" s="79">
        <f t="shared" ref="Y216:Y221" si="130">$R216</f>
        <v>-0.12152777777777778</v>
      </c>
      <c r="Z216" s="79">
        <f t="shared" si="87"/>
        <v>-3.8194444444444448E-2</v>
      </c>
      <c r="AA216" s="80" t="e">
        <f t="shared" ref="AA216:AA221" si="131">AR216</f>
        <v>#N/A</v>
      </c>
      <c r="AB216" s="78" t="str">
        <f t="shared" si="105"/>
        <v>NHL</v>
      </c>
      <c r="AC216" s="78" t="str">
        <f t="shared" si="106"/>
        <v xml:space="preserve"> v </v>
      </c>
      <c r="AD216" s="78" t="str">
        <f t="shared" si="107"/>
        <v>Primary</v>
      </c>
      <c r="AF216" s="43"/>
      <c r="AG216" s="41">
        <f t="shared" si="108"/>
        <v>-0.12152777777777778</v>
      </c>
      <c r="AH216" s="41">
        <f t="shared" si="98"/>
        <v>3.4722222222222238E-3</v>
      </c>
      <c r="AI216" s="42" t="e">
        <f t="shared" si="109"/>
        <v>#N/A</v>
      </c>
      <c r="AJ216" s="43" t="str">
        <f t="shared" si="110"/>
        <v>NHL</v>
      </c>
      <c r="AK216" s="43" t="str">
        <f t="shared" si="111"/>
        <v xml:space="preserve"> v </v>
      </c>
      <c r="AL216" s="43" t="str">
        <f t="shared" si="99"/>
        <v>Primary</v>
      </c>
      <c r="AM216" s="43" t="e">
        <f t="shared" ref="AM216:AM221" si="132">IF(OR(F216="Red Wings",G216="Red Wings"), "DO NOT MAP","")</f>
        <v>#N/A</v>
      </c>
      <c r="AO216" s="104"/>
      <c r="AP216" s="105">
        <f t="shared" si="112"/>
        <v>-0.12152777777777778</v>
      </c>
      <c r="AQ216" s="105">
        <f t="shared" si="100"/>
        <v>-3.8194444444444448E-2</v>
      </c>
      <c r="AR216" s="106" t="e">
        <f t="shared" si="101"/>
        <v>#N/A</v>
      </c>
      <c r="AS216" s="104" t="str">
        <f t="shared" si="102"/>
        <v>NHL</v>
      </c>
      <c r="AT216" s="104" t="str">
        <f t="shared" si="103"/>
        <v xml:space="preserve"> v </v>
      </c>
      <c r="AU216" s="104" t="str">
        <f t="shared" si="104"/>
        <v>Primary</v>
      </c>
      <c r="AW216" s="84"/>
      <c r="AX216" s="85">
        <f t="shared" ref="AX216:AX221" si="133">$R216</f>
        <v>-0.12152777777777778</v>
      </c>
      <c r="AY216" s="85">
        <f t="shared" ref="AY216:AY221" si="134">AX216+TIME(3,0,0)</f>
        <v>3.4722222222222238E-3</v>
      </c>
      <c r="AZ216" s="86" t="e">
        <f t="shared" si="113"/>
        <v>#N/A</v>
      </c>
      <c r="BA216" s="84" t="str">
        <f t="shared" si="114"/>
        <v>NHL</v>
      </c>
      <c r="BB216" s="84" t="str">
        <f t="shared" si="115"/>
        <v xml:space="preserve"> v </v>
      </c>
      <c r="BC216" s="84" t="str">
        <f t="shared" ref="BC216:BC221" si="135">$BC$146</f>
        <v>Primary</v>
      </c>
      <c r="BE216" s="43"/>
      <c r="BF216" s="41">
        <f t="shared" ref="BF216:BF221" si="136">$R216</f>
        <v>-0.12152777777777778</v>
      </c>
      <c r="BG216" s="41">
        <f t="shared" si="116"/>
        <v>-3.8194444444444448E-2</v>
      </c>
      <c r="BH216" s="42" t="e">
        <f t="shared" si="117"/>
        <v>#N/A</v>
      </c>
      <c r="BI216" s="43" t="str">
        <f t="shared" si="118"/>
        <v>NHL</v>
      </c>
      <c r="BJ216" s="43" t="str">
        <f t="shared" si="119"/>
        <v xml:space="preserve"> v </v>
      </c>
      <c r="BK216" s="43" t="str">
        <f t="shared" ref="BK216:BK221" si="137">$BC$146</f>
        <v>Primary</v>
      </c>
      <c r="BM216" s="120"/>
      <c r="BN216" s="121">
        <f t="shared" ref="BN216:BN221" si="138">$R216</f>
        <v>-0.12152777777777778</v>
      </c>
      <c r="BO216" s="121">
        <f t="shared" ref="BO216:BO221" si="139">BN216+TIME(3,0,0)</f>
        <v>3.4722222222222238E-3</v>
      </c>
      <c r="BP216" s="122" t="e">
        <f t="shared" si="120"/>
        <v>#N/A</v>
      </c>
      <c r="BQ216" s="120" t="str">
        <f t="shared" si="121"/>
        <v>NHL</v>
      </c>
      <c r="BR216" s="120" t="str">
        <f t="shared" si="122"/>
        <v xml:space="preserve"> v </v>
      </c>
      <c r="BS216" s="120" t="str">
        <f t="shared" ref="BS216:BS221" si="140">$BC$146</f>
        <v>Primary</v>
      </c>
      <c r="BU216" s="104"/>
      <c r="BV216" s="105">
        <f t="shared" ref="BV216:BV221" si="141">$R216</f>
        <v>-0.12152777777777778</v>
      </c>
      <c r="BW216" s="105">
        <f t="shared" si="123"/>
        <v>-3.8194444444444448E-2</v>
      </c>
      <c r="BX216" s="106" t="e">
        <f t="shared" si="56"/>
        <v>#N/A</v>
      </c>
      <c r="BY216" s="104" t="str">
        <f t="shared" si="124"/>
        <v>NHL</v>
      </c>
      <c r="BZ216" s="104" t="str">
        <f t="shared" si="125"/>
        <v xml:space="preserve"> v </v>
      </c>
      <c r="CA216" s="104" t="str">
        <f t="shared" ref="CA216:CA221" si="142">$BC$146</f>
        <v>Primary</v>
      </c>
      <c r="CC216" s="131"/>
      <c r="CD216" s="132">
        <f t="shared" ref="CD216:CD221" si="143">$R216</f>
        <v>-0.12152777777777778</v>
      </c>
      <c r="CE216" s="132">
        <f t="shared" ref="CE216:CE221" si="144">CD216+TIME(3,0,0)</f>
        <v>3.4722222222222238E-3</v>
      </c>
      <c r="CF216" s="133" t="e">
        <f t="shared" si="126"/>
        <v>#N/A</v>
      </c>
      <c r="CG216" s="131" t="str">
        <f t="shared" si="127"/>
        <v>NHL</v>
      </c>
      <c r="CH216" s="131" t="str">
        <f t="shared" si="128"/>
        <v xml:space="preserve"> v </v>
      </c>
      <c r="CI216" s="131" t="str">
        <f t="shared" ref="CI216:CI221" si="145">$BC$146</f>
        <v>Primary</v>
      </c>
    </row>
    <row r="217" spans="5:87">
      <c r="E217">
        <v>67</v>
      </c>
      <c r="F217" t="e">
        <f>LOOKUP(R139,$A$151:$A$182,$B$151:$B$182)</f>
        <v>#N/A</v>
      </c>
      <c r="G217" t="e">
        <f>LOOKUP(S139,$A$151:$A$182,$B$151:$B$182)</f>
        <v>#N/A</v>
      </c>
      <c r="H217" t="s">
        <v>62</v>
      </c>
      <c r="J217" t="e">
        <f t="shared" si="93"/>
        <v>#N/A</v>
      </c>
      <c r="L217" t="str">
        <f t="shared" si="129"/>
        <v xml:space="preserve"> v </v>
      </c>
      <c r="M217" t="str">
        <f>IF(ISERROR(INDEX($C:$C,MATCH(R139,$A:$A,0)))*1=1,"",INDEX($C:$C,MATCH(R121,$A:$A,0)))</f>
        <v/>
      </c>
      <c r="N217" t="str">
        <f>IF(ISERROR(INDEX($C:$C,MATCH(S139,$A:$A,0)))*1=1,"",INDEX($C:$C,MATCH(S121,$A:$A,0)))</f>
        <v/>
      </c>
      <c r="O217" t="s">
        <v>62</v>
      </c>
      <c r="Q217" s="11"/>
      <c r="R217" s="15">
        <f>T138-TIME(2,55,0)</f>
        <v>-0.12152777777777778</v>
      </c>
      <c r="S217" s="11" t="e">
        <f t="shared" si="94"/>
        <v>#N/A</v>
      </c>
      <c r="T217" s="14" t="str">
        <f t="shared" si="95"/>
        <v>NHL</v>
      </c>
      <c r="U217" s="14" t="str">
        <f t="shared" si="96"/>
        <v xml:space="preserve"> v </v>
      </c>
      <c r="V217" s="14" t="str">
        <f t="shared" si="97"/>
        <v>FULL</v>
      </c>
      <c r="X217" s="78"/>
      <c r="Y217" s="79">
        <f t="shared" si="130"/>
        <v>-0.12152777777777778</v>
      </c>
      <c r="Z217" s="79">
        <f t="shared" si="87"/>
        <v>-3.8194444444444448E-2</v>
      </c>
      <c r="AA217" s="80" t="e">
        <f t="shared" si="131"/>
        <v>#N/A</v>
      </c>
      <c r="AB217" s="78" t="str">
        <f t="shared" si="105"/>
        <v>NHL</v>
      </c>
      <c r="AC217" s="78" t="str">
        <f t="shared" si="106"/>
        <v xml:space="preserve"> v </v>
      </c>
      <c r="AD217" s="78" t="str">
        <f t="shared" si="107"/>
        <v>Primary</v>
      </c>
      <c r="AF217" s="43"/>
      <c r="AG217" s="41">
        <f t="shared" si="108"/>
        <v>-0.12152777777777778</v>
      </c>
      <c r="AH217" s="41">
        <f t="shared" si="98"/>
        <v>3.4722222222222238E-3</v>
      </c>
      <c r="AI217" s="42" t="e">
        <f t="shared" si="109"/>
        <v>#N/A</v>
      </c>
      <c r="AJ217" s="43" t="str">
        <f t="shared" si="110"/>
        <v>NHL</v>
      </c>
      <c r="AK217" s="43" t="str">
        <f t="shared" si="111"/>
        <v xml:space="preserve"> v </v>
      </c>
      <c r="AL217" s="43" t="str">
        <f t="shared" si="99"/>
        <v>Primary</v>
      </c>
      <c r="AM217" s="43" t="e">
        <f t="shared" si="132"/>
        <v>#N/A</v>
      </c>
      <c r="AO217" s="104"/>
      <c r="AP217" s="105">
        <f t="shared" si="112"/>
        <v>-0.12152777777777778</v>
      </c>
      <c r="AQ217" s="105">
        <f t="shared" si="100"/>
        <v>-3.8194444444444448E-2</v>
      </c>
      <c r="AR217" s="106" t="e">
        <f t="shared" si="101"/>
        <v>#N/A</v>
      </c>
      <c r="AS217" s="104" t="str">
        <f t="shared" si="102"/>
        <v>NHL</v>
      </c>
      <c r="AT217" s="104" t="str">
        <f t="shared" si="103"/>
        <v xml:space="preserve"> v </v>
      </c>
      <c r="AU217" s="104" t="str">
        <f t="shared" si="104"/>
        <v>Primary</v>
      </c>
      <c r="AW217" s="84"/>
      <c r="AX217" s="85">
        <f t="shared" si="133"/>
        <v>-0.12152777777777778</v>
      </c>
      <c r="AY217" s="85">
        <f t="shared" si="134"/>
        <v>3.4722222222222238E-3</v>
      </c>
      <c r="AZ217" s="86" t="e">
        <f t="shared" si="113"/>
        <v>#N/A</v>
      </c>
      <c r="BA217" s="84" t="str">
        <f t="shared" si="114"/>
        <v>NHL</v>
      </c>
      <c r="BB217" s="84" t="str">
        <f t="shared" si="115"/>
        <v xml:space="preserve"> v </v>
      </c>
      <c r="BC217" s="84" t="str">
        <f t="shared" si="135"/>
        <v>Primary</v>
      </c>
      <c r="BE217" s="110"/>
      <c r="BF217" s="111">
        <f t="shared" si="136"/>
        <v>-0.12152777777777778</v>
      </c>
      <c r="BG217" s="111">
        <f t="shared" si="116"/>
        <v>-3.8194444444444448E-2</v>
      </c>
      <c r="BH217" s="112" t="e">
        <f t="shared" si="117"/>
        <v>#N/A</v>
      </c>
      <c r="BI217" s="110" t="str">
        <f t="shared" si="118"/>
        <v>NHL</v>
      </c>
      <c r="BJ217" s="110" t="str">
        <f t="shared" si="119"/>
        <v xml:space="preserve"> v </v>
      </c>
      <c r="BK217" s="110" t="str">
        <f t="shared" si="137"/>
        <v>Primary</v>
      </c>
      <c r="BM217" s="115"/>
      <c r="BN217" s="116">
        <f t="shared" si="138"/>
        <v>-0.12152777777777778</v>
      </c>
      <c r="BO217" s="116">
        <f t="shared" si="139"/>
        <v>3.4722222222222238E-3</v>
      </c>
      <c r="BP217" s="117" t="e">
        <f t="shared" si="120"/>
        <v>#N/A</v>
      </c>
      <c r="BQ217" s="115" t="str">
        <f t="shared" si="121"/>
        <v>NHL</v>
      </c>
      <c r="BR217" s="115" t="str">
        <f t="shared" si="122"/>
        <v xml:space="preserve"> v </v>
      </c>
      <c r="BS217" s="115" t="str">
        <f t="shared" si="140"/>
        <v>Primary</v>
      </c>
      <c r="BU217" s="125"/>
      <c r="BV217" s="126">
        <f t="shared" si="141"/>
        <v>-0.12152777777777778</v>
      </c>
      <c r="BW217" s="126">
        <f t="shared" si="123"/>
        <v>-3.8194444444444448E-2</v>
      </c>
      <c r="BX217" s="127" t="e">
        <f t="shared" si="56"/>
        <v>#N/A</v>
      </c>
      <c r="BY217" s="125" t="str">
        <f t="shared" si="124"/>
        <v>NHL</v>
      </c>
      <c r="BZ217" s="125" t="str">
        <f t="shared" si="125"/>
        <v xml:space="preserve"> v </v>
      </c>
      <c r="CA217" s="125" t="str">
        <f t="shared" si="142"/>
        <v>Primary</v>
      </c>
      <c r="CC217" s="78"/>
      <c r="CD217" s="79">
        <f t="shared" si="143"/>
        <v>-0.12152777777777778</v>
      </c>
      <c r="CE217" s="79">
        <f t="shared" si="144"/>
        <v>3.4722222222222238E-3</v>
      </c>
      <c r="CF217" s="80" t="e">
        <f t="shared" si="126"/>
        <v>#N/A</v>
      </c>
      <c r="CG217" s="78" t="str">
        <f t="shared" si="127"/>
        <v>NHL</v>
      </c>
      <c r="CH217" s="78" t="str">
        <f t="shared" si="128"/>
        <v xml:space="preserve"> v </v>
      </c>
      <c r="CI217" s="78" t="str">
        <f t="shared" si="145"/>
        <v>Primary</v>
      </c>
    </row>
    <row r="218" spans="5:87">
      <c r="E218">
        <v>68</v>
      </c>
      <c r="F218" t="e">
        <f>LOOKUP(R141,$A$151:$A$182,$B$151:$B$182)</f>
        <v>#N/A</v>
      </c>
      <c r="G218" t="e">
        <f>LOOKUP(S141,$A$151:$A$182,$B$151:$B$182)</f>
        <v>#N/A</v>
      </c>
      <c r="H218" t="s">
        <v>62</v>
      </c>
      <c r="J218" t="e">
        <f t="shared" si="93"/>
        <v>#N/A</v>
      </c>
      <c r="L218" t="str">
        <f t="shared" si="129"/>
        <v xml:space="preserve"> v </v>
      </c>
      <c r="M218" t="str">
        <f>IF(ISERROR(INDEX($C:$C,MATCH(R141,$A:$A,0)))*1=1,"",INDEX($C:$C,MATCH(R123,$A:$A,0)))</f>
        <v/>
      </c>
      <c r="N218" t="str">
        <f>IF(ISERROR(INDEX($C:$C,MATCH(S141,$A:$A,0)))*1=1,"",INDEX($C:$C,MATCH(S123,$A:$A,0)))</f>
        <v/>
      </c>
      <c r="O218" t="s">
        <v>62</v>
      </c>
      <c r="Q218" s="11"/>
      <c r="R218" s="15">
        <f>T140-TIME(2,55,0)</f>
        <v>-0.12152777777777778</v>
      </c>
      <c r="S218" s="11" t="e">
        <f t="shared" si="94"/>
        <v>#N/A</v>
      </c>
      <c r="T218" s="14" t="str">
        <f t="shared" si="95"/>
        <v>NHL</v>
      </c>
      <c r="U218" s="14" t="str">
        <f t="shared" si="96"/>
        <v xml:space="preserve"> v </v>
      </c>
      <c r="V218" s="14" t="str">
        <f t="shared" si="97"/>
        <v>FULL</v>
      </c>
      <c r="X218" s="78"/>
      <c r="Y218" s="79">
        <f t="shared" si="130"/>
        <v>-0.12152777777777778</v>
      </c>
      <c r="Z218" s="79">
        <f t="shared" si="87"/>
        <v>-3.8194444444444448E-2</v>
      </c>
      <c r="AA218" s="80" t="e">
        <f t="shared" si="131"/>
        <v>#N/A</v>
      </c>
      <c r="AB218" s="78" t="str">
        <f t="shared" si="105"/>
        <v>NHL</v>
      </c>
      <c r="AC218" s="78" t="str">
        <f t="shared" si="106"/>
        <v xml:space="preserve"> v </v>
      </c>
      <c r="AD218" s="78" t="str">
        <f t="shared" si="107"/>
        <v>Primary</v>
      </c>
      <c r="AF218" s="43"/>
      <c r="AG218" s="41">
        <f t="shared" si="108"/>
        <v>-0.12152777777777778</v>
      </c>
      <c r="AH218" s="41">
        <f t="shared" si="98"/>
        <v>3.4722222222222238E-3</v>
      </c>
      <c r="AI218" s="42" t="e">
        <f t="shared" si="109"/>
        <v>#N/A</v>
      </c>
      <c r="AJ218" s="43" t="str">
        <f t="shared" si="110"/>
        <v>NHL</v>
      </c>
      <c r="AK218" s="43" t="str">
        <f t="shared" si="111"/>
        <v xml:space="preserve"> v </v>
      </c>
      <c r="AL218" s="43" t="str">
        <f t="shared" si="99"/>
        <v>Primary</v>
      </c>
      <c r="AM218" s="43" t="e">
        <f t="shared" si="132"/>
        <v>#N/A</v>
      </c>
      <c r="AO218" s="104"/>
      <c r="AP218" s="105">
        <f t="shared" si="112"/>
        <v>-0.12152777777777778</v>
      </c>
      <c r="AQ218" s="105">
        <f t="shared" si="100"/>
        <v>-3.8194444444444448E-2</v>
      </c>
      <c r="AR218" s="106" t="e">
        <f t="shared" si="101"/>
        <v>#N/A</v>
      </c>
      <c r="AS218" s="104" t="str">
        <f t="shared" si="102"/>
        <v>NHL</v>
      </c>
      <c r="AT218" s="104" t="str">
        <f t="shared" si="103"/>
        <v xml:space="preserve"> v </v>
      </c>
      <c r="AU218" s="104" t="str">
        <f t="shared" si="104"/>
        <v>Primary</v>
      </c>
      <c r="AW218" s="84"/>
      <c r="AX218" s="85">
        <f t="shared" si="133"/>
        <v>-0.12152777777777778</v>
      </c>
      <c r="AY218" s="85">
        <f t="shared" si="134"/>
        <v>3.4722222222222238E-3</v>
      </c>
      <c r="AZ218" s="86" t="e">
        <f t="shared" si="113"/>
        <v>#N/A</v>
      </c>
      <c r="BA218" s="84" t="str">
        <f t="shared" si="114"/>
        <v>NHL</v>
      </c>
      <c r="BB218" s="84" t="str">
        <f t="shared" si="115"/>
        <v xml:space="preserve"> v </v>
      </c>
      <c r="BC218" s="84" t="str">
        <f t="shared" si="135"/>
        <v>Primary</v>
      </c>
      <c r="BE218" s="43"/>
      <c r="BF218" s="41">
        <f t="shared" si="136"/>
        <v>-0.12152777777777778</v>
      </c>
      <c r="BG218" s="41">
        <f t="shared" si="116"/>
        <v>-3.8194444444444448E-2</v>
      </c>
      <c r="BH218" s="42" t="e">
        <f t="shared" si="117"/>
        <v>#N/A</v>
      </c>
      <c r="BI218" s="43" t="str">
        <f t="shared" si="118"/>
        <v>NHL</v>
      </c>
      <c r="BJ218" s="43" t="str">
        <f t="shared" si="119"/>
        <v xml:space="preserve"> v </v>
      </c>
      <c r="BK218" s="43" t="str">
        <f t="shared" si="137"/>
        <v>Primary</v>
      </c>
      <c r="BM218" s="120"/>
      <c r="BN218" s="121">
        <f t="shared" si="138"/>
        <v>-0.12152777777777778</v>
      </c>
      <c r="BO218" s="121">
        <f t="shared" si="139"/>
        <v>3.4722222222222238E-3</v>
      </c>
      <c r="BP218" s="122" t="e">
        <f t="shared" si="120"/>
        <v>#N/A</v>
      </c>
      <c r="BQ218" s="120" t="str">
        <f t="shared" si="121"/>
        <v>NHL</v>
      </c>
      <c r="BR218" s="120" t="str">
        <f t="shared" si="122"/>
        <v xml:space="preserve"> v </v>
      </c>
      <c r="BS218" s="120" t="str">
        <f t="shared" si="140"/>
        <v>Primary</v>
      </c>
      <c r="BU218" s="104"/>
      <c r="BV218" s="105">
        <f t="shared" si="141"/>
        <v>-0.12152777777777778</v>
      </c>
      <c r="BW218" s="105">
        <f t="shared" si="123"/>
        <v>-3.8194444444444448E-2</v>
      </c>
      <c r="BX218" s="106" t="e">
        <f t="shared" si="56"/>
        <v>#N/A</v>
      </c>
      <c r="BY218" s="104" t="str">
        <f t="shared" si="124"/>
        <v>NHL</v>
      </c>
      <c r="BZ218" s="104" t="str">
        <f t="shared" si="125"/>
        <v xml:space="preserve"> v </v>
      </c>
      <c r="CA218" s="104" t="str">
        <f t="shared" si="142"/>
        <v>Primary</v>
      </c>
      <c r="CC218" s="131"/>
      <c r="CD218" s="132">
        <f t="shared" si="143"/>
        <v>-0.12152777777777778</v>
      </c>
      <c r="CE218" s="132">
        <f t="shared" si="144"/>
        <v>3.4722222222222238E-3</v>
      </c>
      <c r="CF218" s="133" t="e">
        <f t="shared" si="126"/>
        <v>#N/A</v>
      </c>
      <c r="CG218" s="131" t="str">
        <f t="shared" si="127"/>
        <v>NHL</v>
      </c>
      <c r="CH218" s="131" t="str">
        <f t="shared" si="128"/>
        <v xml:space="preserve"> v </v>
      </c>
      <c r="CI218" s="131" t="str">
        <f t="shared" si="145"/>
        <v>Primary</v>
      </c>
    </row>
    <row r="219" spans="5:87">
      <c r="E219">
        <v>69</v>
      </c>
      <c r="F219" t="e">
        <f>LOOKUP(R143,$A$151:$A$182,$B$151:$B$182)</f>
        <v>#N/A</v>
      </c>
      <c r="G219" t="e">
        <f>LOOKUP(S143,$A$151:$A$182,$B$151:$B$182)</f>
        <v>#N/A</v>
      </c>
      <c r="H219" t="s">
        <v>62</v>
      </c>
      <c r="J219" t="e">
        <f t="shared" si="93"/>
        <v>#N/A</v>
      </c>
      <c r="L219" t="str">
        <f t="shared" si="129"/>
        <v xml:space="preserve"> v </v>
      </c>
      <c r="M219" t="str">
        <f>IF(ISERROR(INDEX($C:$C,MATCH(R143,$A:$A,0)))*1=1,"",INDEX($C:$C,MATCH(R75,$A:$A,0)))</f>
        <v/>
      </c>
      <c r="N219" t="str">
        <f>IF(ISERROR(INDEX($C:$C,MATCH(S143,$A:$A,0)))*1=1,"",INDEX($C:$C,MATCH(S75,$A:$A,0)))</f>
        <v/>
      </c>
      <c r="O219" t="s">
        <v>62</v>
      </c>
      <c r="Q219" s="11"/>
      <c r="R219" s="15">
        <f>T142-TIME(2,55,0)</f>
        <v>-0.12152777777777778</v>
      </c>
      <c r="S219" s="11" t="e">
        <f t="shared" si="94"/>
        <v>#N/A</v>
      </c>
      <c r="T219" s="14" t="str">
        <f t="shared" si="95"/>
        <v>NHL</v>
      </c>
      <c r="U219" s="14" t="str">
        <f t="shared" si="96"/>
        <v xml:space="preserve"> v </v>
      </c>
      <c r="V219" s="14" t="str">
        <f t="shared" si="97"/>
        <v>FULL</v>
      </c>
      <c r="X219" s="78"/>
      <c r="Y219" s="79">
        <f t="shared" si="130"/>
        <v>-0.12152777777777778</v>
      </c>
      <c r="Z219" s="79">
        <f t="shared" si="87"/>
        <v>-3.8194444444444448E-2</v>
      </c>
      <c r="AA219" s="80" t="e">
        <f t="shared" si="131"/>
        <v>#N/A</v>
      </c>
      <c r="AB219" s="78" t="str">
        <f t="shared" si="105"/>
        <v>NHL</v>
      </c>
      <c r="AC219" s="78" t="str">
        <f t="shared" si="106"/>
        <v xml:space="preserve"> v </v>
      </c>
      <c r="AD219" s="78" t="str">
        <f t="shared" si="107"/>
        <v>Primary</v>
      </c>
      <c r="AF219" s="43"/>
      <c r="AG219" s="41">
        <f t="shared" si="108"/>
        <v>-0.12152777777777778</v>
      </c>
      <c r="AH219" s="41">
        <f t="shared" si="98"/>
        <v>3.4722222222222238E-3</v>
      </c>
      <c r="AI219" s="42" t="e">
        <f t="shared" si="109"/>
        <v>#N/A</v>
      </c>
      <c r="AJ219" s="43" t="str">
        <f t="shared" si="110"/>
        <v>NHL</v>
      </c>
      <c r="AK219" s="43" t="str">
        <f t="shared" si="111"/>
        <v xml:space="preserve"> v </v>
      </c>
      <c r="AL219" s="43" t="str">
        <f t="shared" si="99"/>
        <v>Primary</v>
      </c>
      <c r="AM219" s="43" t="e">
        <f t="shared" si="132"/>
        <v>#N/A</v>
      </c>
      <c r="AO219" s="104"/>
      <c r="AP219" s="105">
        <f t="shared" si="112"/>
        <v>-0.12152777777777778</v>
      </c>
      <c r="AQ219" s="105">
        <f t="shared" si="100"/>
        <v>-3.8194444444444448E-2</v>
      </c>
      <c r="AR219" s="106" t="e">
        <f t="shared" si="101"/>
        <v>#N/A</v>
      </c>
      <c r="AS219" s="104" t="str">
        <f t="shared" si="102"/>
        <v>NHL</v>
      </c>
      <c r="AT219" s="104" t="str">
        <f t="shared" si="103"/>
        <v xml:space="preserve"> v </v>
      </c>
      <c r="AU219" s="104" t="str">
        <f t="shared" si="104"/>
        <v>Primary</v>
      </c>
      <c r="AW219" s="84"/>
      <c r="AX219" s="85">
        <f t="shared" si="133"/>
        <v>-0.12152777777777778</v>
      </c>
      <c r="AY219" s="85">
        <f t="shared" si="134"/>
        <v>3.4722222222222238E-3</v>
      </c>
      <c r="AZ219" s="86" t="e">
        <f t="shared" si="113"/>
        <v>#N/A</v>
      </c>
      <c r="BA219" s="84" t="str">
        <f t="shared" si="114"/>
        <v>NHL</v>
      </c>
      <c r="BB219" s="84" t="str">
        <f t="shared" si="115"/>
        <v xml:space="preserve"> v </v>
      </c>
      <c r="BC219" s="84" t="str">
        <f t="shared" si="135"/>
        <v>Primary</v>
      </c>
      <c r="BE219" s="110"/>
      <c r="BF219" s="111">
        <f t="shared" si="136"/>
        <v>-0.12152777777777778</v>
      </c>
      <c r="BG219" s="111">
        <f t="shared" si="116"/>
        <v>-3.8194444444444448E-2</v>
      </c>
      <c r="BH219" s="112" t="e">
        <f t="shared" si="117"/>
        <v>#N/A</v>
      </c>
      <c r="BI219" s="110" t="str">
        <f t="shared" si="118"/>
        <v>NHL</v>
      </c>
      <c r="BJ219" s="110" t="str">
        <f t="shared" si="119"/>
        <v xml:space="preserve"> v </v>
      </c>
      <c r="BK219" s="110" t="str">
        <f t="shared" si="137"/>
        <v>Primary</v>
      </c>
      <c r="BM219" s="115"/>
      <c r="BN219" s="116">
        <f t="shared" si="138"/>
        <v>-0.12152777777777778</v>
      </c>
      <c r="BO219" s="116">
        <f t="shared" si="139"/>
        <v>3.4722222222222238E-3</v>
      </c>
      <c r="BP219" s="117" t="e">
        <f t="shared" si="120"/>
        <v>#N/A</v>
      </c>
      <c r="BQ219" s="115" t="str">
        <f t="shared" si="121"/>
        <v>NHL</v>
      </c>
      <c r="BR219" s="115" t="str">
        <f t="shared" si="122"/>
        <v xml:space="preserve"> v </v>
      </c>
      <c r="BS219" s="115" t="str">
        <f t="shared" si="140"/>
        <v>Primary</v>
      </c>
      <c r="BU219" s="125"/>
      <c r="BV219" s="126">
        <f t="shared" si="141"/>
        <v>-0.12152777777777778</v>
      </c>
      <c r="BW219" s="126">
        <f t="shared" si="123"/>
        <v>-3.8194444444444448E-2</v>
      </c>
      <c r="BX219" s="127" t="e">
        <f t="shared" si="56"/>
        <v>#N/A</v>
      </c>
      <c r="BY219" s="125" t="str">
        <f t="shared" si="124"/>
        <v>NHL</v>
      </c>
      <c r="BZ219" s="125" t="str">
        <f t="shared" si="125"/>
        <v xml:space="preserve"> v </v>
      </c>
      <c r="CA219" s="125" t="str">
        <f t="shared" si="142"/>
        <v>Primary</v>
      </c>
      <c r="CC219" s="78"/>
      <c r="CD219" s="79">
        <f t="shared" si="143"/>
        <v>-0.12152777777777778</v>
      </c>
      <c r="CE219" s="79">
        <f t="shared" si="144"/>
        <v>3.4722222222222238E-3</v>
      </c>
      <c r="CF219" s="80" t="e">
        <f t="shared" si="126"/>
        <v>#N/A</v>
      </c>
      <c r="CG219" s="78" t="str">
        <f t="shared" si="127"/>
        <v>NHL</v>
      </c>
      <c r="CH219" s="78" t="str">
        <f t="shared" si="128"/>
        <v xml:space="preserve"> v </v>
      </c>
      <c r="CI219" s="78" t="str">
        <f t="shared" si="145"/>
        <v>Primary</v>
      </c>
    </row>
    <row r="220" spans="5:87">
      <c r="E220">
        <v>70</v>
      </c>
      <c r="F220" t="e">
        <f>LOOKUP(R145,$A$151:$A$182,$B$151:$B$182)</f>
        <v>#N/A</v>
      </c>
      <c r="G220" t="e">
        <f>LOOKUP(S145,$A$151:$A$182,$B$151:$B$182)</f>
        <v>#N/A</v>
      </c>
      <c r="H220" t="s">
        <v>62</v>
      </c>
      <c r="J220" t="e">
        <f t="shared" si="93"/>
        <v>#N/A</v>
      </c>
      <c r="L220" t="str">
        <f t="shared" si="129"/>
        <v xml:space="preserve"> v </v>
      </c>
      <c r="M220" t="str">
        <f>IF(ISERROR(INDEX($C:$C,MATCH(R145,$A:$A,0)))*1=1,"",INDEX($C:$C,MATCH(R76,$A:$A,0)))</f>
        <v/>
      </c>
      <c r="N220" t="str">
        <f>IF(ISERROR(INDEX($C:$C,MATCH(S145,$A:$A,0)))*1=1,"",INDEX($C:$C,MATCH(S76,$A:$A,0)))</f>
        <v/>
      </c>
      <c r="O220" t="s">
        <v>62</v>
      </c>
      <c r="Q220" s="11"/>
      <c r="R220" s="15">
        <f>T144-TIME(2,55,0)</f>
        <v>-0.12152777777777778</v>
      </c>
      <c r="S220" s="11" t="e">
        <f t="shared" si="94"/>
        <v>#N/A</v>
      </c>
      <c r="T220" s="14" t="str">
        <f t="shared" si="95"/>
        <v>NHL</v>
      </c>
      <c r="U220" s="14" t="str">
        <f t="shared" si="96"/>
        <v xml:space="preserve"> v </v>
      </c>
      <c r="V220" s="14" t="str">
        <f t="shared" si="97"/>
        <v>FULL</v>
      </c>
      <c r="X220" s="78"/>
      <c r="Y220" s="79">
        <f t="shared" si="130"/>
        <v>-0.12152777777777778</v>
      </c>
      <c r="Z220" s="79">
        <f t="shared" si="87"/>
        <v>-3.8194444444444448E-2</v>
      </c>
      <c r="AA220" s="80" t="e">
        <f t="shared" si="131"/>
        <v>#N/A</v>
      </c>
      <c r="AB220" s="78" t="str">
        <f t="shared" si="105"/>
        <v>NHL</v>
      </c>
      <c r="AC220" s="78" t="str">
        <f t="shared" si="106"/>
        <v xml:space="preserve"> v </v>
      </c>
      <c r="AD220" s="78" t="str">
        <f t="shared" si="107"/>
        <v>Primary</v>
      </c>
      <c r="AF220" s="43"/>
      <c r="AG220" s="41">
        <f t="shared" si="108"/>
        <v>-0.12152777777777778</v>
      </c>
      <c r="AH220" s="41">
        <f t="shared" si="98"/>
        <v>3.4722222222222238E-3</v>
      </c>
      <c r="AI220" s="42" t="e">
        <f t="shared" si="109"/>
        <v>#N/A</v>
      </c>
      <c r="AJ220" s="43" t="str">
        <f t="shared" si="110"/>
        <v>NHL</v>
      </c>
      <c r="AK220" s="43" t="str">
        <f t="shared" si="111"/>
        <v xml:space="preserve"> v </v>
      </c>
      <c r="AL220" s="43" t="str">
        <f t="shared" si="99"/>
        <v>Primary</v>
      </c>
      <c r="AM220" s="43" t="e">
        <f t="shared" si="132"/>
        <v>#N/A</v>
      </c>
      <c r="AO220" s="104"/>
      <c r="AP220" s="105">
        <f t="shared" si="112"/>
        <v>-0.12152777777777778</v>
      </c>
      <c r="AQ220" s="105">
        <f t="shared" si="100"/>
        <v>-3.8194444444444448E-2</v>
      </c>
      <c r="AR220" s="106" t="e">
        <f t="shared" si="101"/>
        <v>#N/A</v>
      </c>
      <c r="AS220" s="104" t="str">
        <f t="shared" si="102"/>
        <v>NHL</v>
      </c>
      <c r="AT220" s="104" t="str">
        <f t="shared" si="103"/>
        <v xml:space="preserve"> v </v>
      </c>
      <c r="AU220" s="104" t="str">
        <f t="shared" si="104"/>
        <v>Primary</v>
      </c>
      <c r="AW220" s="84"/>
      <c r="AX220" s="85">
        <f t="shared" si="133"/>
        <v>-0.12152777777777778</v>
      </c>
      <c r="AY220" s="85">
        <f t="shared" si="134"/>
        <v>3.4722222222222238E-3</v>
      </c>
      <c r="AZ220" s="86" t="e">
        <f t="shared" si="113"/>
        <v>#N/A</v>
      </c>
      <c r="BA220" s="84" t="str">
        <f t="shared" si="114"/>
        <v>NHL</v>
      </c>
      <c r="BB220" s="84" t="str">
        <f t="shared" si="115"/>
        <v xml:space="preserve"> v </v>
      </c>
      <c r="BC220" s="84" t="str">
        <f t="shared" si="135"/>
        <v>Primary</v>
      </c>
      <c r="BE220" s="43"/>
      <c r="BF220" s="41">
        <f t="shared" si="136"/>
        <v>-0.12152777777777778</v>
      </c>
      <c r="BG220" s="41">
        <f t="shared" si="116"/>
        <v>-3.8194444444444448E-2</v>
      </c>
      <c r="BH220" s="42" t="e">
        <f t="shared" si="117"/>
        <v>#N/A</v>
      </c>
      <c r="BI220" s="43" t="str">
        <f t="shared" si="118"/>
        <v>NHL</v>
      </c>
      <c r="BJ220" s="43" t="str">
        <f t="shared" si="119"/>
        <v xml:space="preserve"> v </v>
      </c>
      <c r="BK220" s="43" t="str">
        <f t="shared" si="137"/>
        <v>Primary</v>
      </c>
      <c r="BM220" s="120"/>
      <c r="BN220" s="121">
        <f t="shared" si="138"/>
        <v>-0.12152777777777778</v>
      </c>
      <c r="BO220" s="121">
        <f t="shared" si="139"/>
        <v>3.4722222222222238E-3</v>
      </c>
      <c r="BP220" s="122" t="e">
        <f t="shared" si="120"/>
        <v>#N/A</v>
      </c>
      <c r="BQ220" s="120" t="str">
        <f t="shared" si="121"/>
        <v>NHL</v>
      </c>
      <c r="BR220" s="120" t="str">
        <f t="shared" si="122"/>
        <v xml:space="preserve"> v </v>
      </c>
      <c r="BS220" s="120" t="str">
        <f t="shared" si="140"/>
        <v>Primary</v>
      </c>
      <c r="BU220" s="104"/>
      <c r="BV220" s="105">
        <f t="shared" si="141"/>
        <v>-0.12152777777777778</v>
      </c>
      <c r="BW220" s="105">
        <f t="shared" si="123"/>
        <v>-3.8194444444444448E-2</v>
      </c>
      <c r="BX220" s="106" t="e">
        <f t="shared" si="56"/>
        <v>#N/A</v>
      </c>
      <c r="BY220" s="104" t="str">
        <f t="shared" si="124"/>
        <v>NHL</v>
      </c>
      <c r="BZ220" s="104" t="str">
        <f t="shared" si="125"/>
        <v xml:space="preserve"> v </v>
      </c>
      <c r="CA220" s="104" t="str">
        <f t="shared" si="142"/>
        <v>Primary</v>
      </c>
      <c r="CC220" s="131"/>
      <c r="CD220" s="132">
        <f t="shared" si="143"/>
        <v>-0.12152777777777778</v>
      </c>
      <c r="CE220" s="132">
        <f t="shared" si="144"/>
        <v>3.4722222222222238E-3</v>
      </c>
      <c r="CF220" s="133" t="e">
        <f t="shared" si="126"/>
        <v>#N/A</v>
      </c>
      <c r="CG220" s="131" t="str">
        <f t="shared" si="127"/>
        <v>NHL</v>
      </c>
      <c r="CH220" s="131" t="str">
        <f t="shared" si="128"/>
        <v xml:space="preserve"> v </v>
      </c>
      <c r="CI220" s="131" t="str">
        <f t="shared" si="145"/>
        <v>Primary</v>
      </c>
    </row>
    <row r="221" spans="5:87">
      <c r="E221">
        <v>71</v>
      </c>
      <c r="F221" t="e">
        <f>LOOKUP(R147,$A$151:$A$182,$B$151:$B$182)</f>
        <v>#N/A</v>
      </c>
      <c r="G221" t="e">
        <f>LOOKUP(S147,$A$151:$A$182,$B$151:$B$182)</f>
        <v>#N/A</v>
      </c>
      <c r="H221" t="s">
        <v>62</v>
      </c>
      <c r="J221" t="e">
        <f t="shared" si="93"/>
        <v>#N/A</v>
      </c>
      <c r="L221" t="str">
        <f t="shared" si="129"/>
        <v xml:space="preserve"> v </v>
      </c>
      <c r="M221" t="str">
        <f>IF(ISERROR(INDEX($C:$C,MATCH(R147,$A:$A,0)))*1=1,"",INDEX($C:$C,MATCH(R77,$A:$A,0)))</f>
        <v/>
      </c>
      <c r="N221" t="str">
        <f>IF(ISERROR(INDEX($C:$C,MATCH(S147,$A:$A,0)))*1=1,"",INDEX($C:$C,MATCH(S77,$A:$A,0)))</f>
        <v/>
      </c>
      <c r="O221" t="s">
        <v>62</v>
      </c>
      <c r="Q221" s="11"/>
      <c r="R221" s="15">
        <f>T146-TIME(2,55,0)</f>
        <v>-0.12152777777777778</v>
      </c>
      <c r="S221" s="11" t="e">
        <f t="shared" si="94"/>
        <v>#N/A</v>
      </c>
      <c r="T221" s="14" t="str">
        <f t="shared" si="95"/>
        <v>NHL</v>
      </c>
      <c r="U221" s="14" t="str">
        <f t="shared" si="96"/>
        <v xml:space="preserve"> v </v>
      </c>
      <c r="V221" s="14" t="str">
        <f t="shared" si="97"/>
        <v>FULL</v>
      </c>
      <c r="X221" s="78"/>
      <c r="Y221" s="79">
        <f t="shared" si="130"/>
        <v>-0.12152777777777778</v>
      </c>
      <c r="Z221" s="79">
        <f t="shared" si="87"/>
        <v>-3.8194444444444448E-2</v>
      </c>
      <c r="AA221" s="80" t="e">
        <f t="shared" si="131"/>
        <v>#N/A</v>
      </c>
      <c r="AB221" s="78" t="str">
        <f t="shared" si="105"/>
        <v>NHL</v>
      </c>
      <c r="AC221" s="78" t="str">
        <f t="shared" si="106"/>
        <v xml:space="preserve"> v </v>
      </c>
      <c r="AD221" s="78" t="str">
        <f t="shared" si="107"/>
        <v>Primary</v>
      </c>
      <c r="AF221" s="43"/>
      <c r="AG221" s="41">
        <f t="shared" si="108"/>
        <v>-0.12152777777777778</v>
      </c>
      <c r="AH221" s="41">
        <f t="shared" si="98"/>
        <v>3.4722222222222238E-3</v>
      </c>
      <c r="AI221" s="42" t="e">
        <f t="shared" si="109"/>
        <v>#N/A</v>
      </c>
      <c r="AJ221" s="43" t="str">
        <f t="shared" si="110"/>
        <v>NHL</v>
      </c>
      <c r="AK221" s="43" t="str">
        <f t="shared" si="111"/>
        <v xml:space="preserve"> v </v>
      </c>
      <c r="AL221" s="43" t="str">
        <f t="shared" si="99"/>
        <v>Primary</v>
      </c>
      <c r="AM221" s="43" t="e">
        <f t="shared" si="132"/>
        <v>#N/A</v>
      </c>
      <c r="AO221" s="104"/>
      <c r="AP221" s="105">
        <f t="shared" si="112"/>
        <v>-0.12152777777777778</v>
      </c>
      <c r="AQ221" s="105">
        <f t="shared" si="100"/>
        <v>-3.8194444444444448E-2</v>
      </c>
      <c r="AR221" s="106" t="e">
        <f t="shared" si="101"/>
        <v>#N/A</v>
      </c>
      <c r="AS221" s="104" t="str">
        <f t="shared" si="102"/>
        <v>NHL</v>
      </c>
      <c r="AT221" s="104" t="str">
        <f t="shared" si="103"/>
        <v xml:space="preserve"> v </v>
      </c>
      <c r="AU221" s="104" t="str">
        <f t="shared" si="104"/>
        <v>Primary</v>
      </c>
      <c r="AW221" s="84"/>
      <c r="AX221" s="85">
        <f t="shared" si="133"/>
        <v>-0.12152777777777778</v>
      </c>
      <c r="AY221" s="85">
        <f t="shared" si="134"/>
        <v>3.4722222222222238E-3</v>
      </c>
      <c r="AZ221" s="86" t="e">
        <f t="shared" si="113"/>
        <v>#N/A</v>
      </c>
      <c r="BA221" s="84" t="str">
        <f t="shared" si="114"/>
        <v>NHL</v>
      </c>
      <c r="BB221" s="84" t="str">
        <f t="shared" si="115"/>
        <v xml:space="preserve"> v </v>
      </c>
      <c r="BC221" s="84" t="str">
        <f t="shared" si="135"/>
        <v>Primary</v>
      </c>
      <c r="BE221" s="110"/>
      <c r="BF221" s="111">
        <f t="shared" si="136"/>
        <v>-0.12152777777777778</v>
      </c>
      <c r="BG221" s="111">
        <f t="shared" si="116"/>
        <v>-3.8194444444444448E-2</v>
      </c>
      <c r="BH221" s="112" t="e">
        <f t="shared" si="117"/>
        <v>#N/A</v>
      </c>
      <c r="BI221" s="110" t="str">
        <f t="shared" si="118"/>
        <v>NHL</v>
      </c>
      <c r="BJ221" s="110" t="str">
        <f t="shared" si="119"/>
        <v xml:space="preserve"> v </v>
      </c>
      <c r="BK221" s="110" t="str">
        <f t="shared" si="137"/>
        <v>Primary</v>
      </c>
      <c r="BM221" s="115"/>
      <c r="BN221" s="116">
        <f t="shared" si="138"/>
        <v>-0.12152777777777778</v>
      </c>
      <c r="BO221" s="116">
        <f t="shared" si="139"/>
        <v>3.4722222222222238E-3</v>
      </c>
      <c r="BP221" s="117" t="e">
        <f t="shared" si="120"/>
        <v>#N/A</v>
      </c>
      <c r="BQ221" s="115" t="str">
        <f t="shared" si="121"/>
        <v>NHL</v>
      </c>
      <c r="BR221" s="115" t="str">
        <f t="shared" si="122"/>
        <v xml:space="preserve"> v </v>
      </c>
      <c r="BS221" s="115" t="str">
        <f t="shared" si="140"/>
        <v>Primary</v>
      </c>
      <c r="BU221" s="125"/>
      <c r="BV221" s="126">
        <f t="shared" si="141"/>
        <v>-0.12152777777777778</v>
      </c>
      <c r="BW221" s="126">
        <f t="shared" si="123"/>
        <v>-3.8194444444444448E-2</v>
      </c>
      <c r="BX221" s="127" t="e">
        <f t="shared" si="56"/>
        <v>#N/A</v>
      </c>
      <c r="BY221" s="125" t="str">
        <f t="shared" si="124"/>
        <v>NHL</v>
      </c>
      <c r="BZ221" s="125" t="str">
        <f t="shared" si="125"/>
        <v xml:space="preserve"> v </v>
      </c>
      <c r="CA221" s="125" t="str">
        <f t="shared" si="142"/>
        <v>Primary</v>
      </c>
      <c r="CC221" s="78"/>
      <c r="CD221" s="79">
        <f t="shared" si="143"/>
        <v>-0.12152777777777778</v>
      </c>
      <c r="CE221" s="79">
        <f t="shared" si="144"/>
        <v>3.4722222222222238E-3</v>
      </c>
      <c r="CF221" s="80" t="e">
        <f t="shared" si="126"/>
        <v>#N/A</v>
      </c>
      <c r="CG221" s="78" t="str">
        <f t="shared" si="127"/>
        <v>NHL</v>
      </c>
      <c r="CH221" s="78" t="str">
        <f t="shared" si="128"/>
        <v xml:space="preserve"> v </v>
      </c>
      <c r="CI221" s="78" t="str">
        <f t="shared" si="145"/>
        <v>Primary</v>
      </c>
    </row>
  </sheetData>
  <mergeCells count="193">
    <mergeCell ref="T104:T105"/>
    <mergeCell ref="U104:U105"/>
    <mergeCell ref="V104:V105"/>
    <mergeCell ref="T106:T107"/>
    <mergeCell ref="U106:U107"/>
    <mergeCell ref="V106:V107"/>
    <mergeCell ref="T94:T95"/>
    <mergeCell ref="U94:U95"/>
    <mergeCell ref="V94:V95"/>
    <mergeCell ref="T96:T97"/>
    <mergeCell ref="U96:U97"/>
    <mergeCell ref="V96:V97"/>
    <mergeCell ref="T98:T99"/>
    <mergeCell ref="U98:U99"/>
    <mergeCell ref="V98:V99"/>
    <mergeCell ref="T88:T89"/>
    <mergeCell ref="U88:U89"/>
    <mergeCell ref="V88:V89"/>
    <mergeCell ref="T90:T91"/>
    <mergeCell ref="U90:U91"/>
    <mergeCell ref="V90:V91"/>
    <mergeCell ref="T92:T93"/>
    <mergeCell ref="U92:U93"/>
    <mergeCell ref="V92:V93"/>
    <mergeCell ref="T82:T83"/>
    <mergeCell ref="U82:U83"/>
    <mergeCell ref="V82:V83"/>
    <mergeCell ref="T84:T85"/>
    <mergeCell ref="U84:U85"/>
    <mergeCell ref="V84:V85"/>
    <mergeCell ref="T86:T87"/>
    <mergeCell ref="U86:U87"/>
    <mergeCell ref="V86:V87"/>
    <mergeCell ref="T60:T61"/>
    <mergeCell ref="U60:U61"/>
    <mergeCell ref="V60:V61"/>
    <mergeCell ref="T62:T63"/>
    <mergeCell ref="U62:U63"/>
    <mergeCell ref="V62:V63"/>
    <mergeCell ref="T56:T57"/>
    <mergeCell ref="U56:U57"/>
    <mergeCell ref="V56:V57"/>
    <mergeCell ref="T58:T59"/>
    <mergeCell ref="U58:U59"/>
    <mergeCell ref="V58:V59"/>
    <mergeCell ref="T78:T79"/>
    <mergeCell ref="U78:U79"/>
    <mergeCell ref="V78:V79"/>
    <mergeCell ref="T80:T81"/>
    <mergeCell ref="U80:U81"/>
    <mergeCell ref="V80:V81"/>
    <mergeCell ref="U74:U75"/>
    <mergeCell ref="V74:V75"/>
    <mergeCell ref="U76:U77"/>
    <mergeCell ref="V76:V77"/>
    <mergeCell ref="U70:U71"/>
    <mergeCell ref="V70:V71"/>
    <mergeCell ref="U72:U73"/>
    <mergeCell ref="V72:V73"/>
    <mergeCell ref="T64:T65"/>
    <mergeCell ref="U64:U65"/>
    <mergeCell ref="V64:V65"/>
    <mergeCell ref="T66:T67"/>
    <mergeCell ref="U66:U67"/>
    <mergeCell ref="V66:V67"/>
    <mergeCell ref="T70:T71"/>
    <mergeCell ref="T72:T73"/>
    <mergeCell ref="U68:U69"/>
    <mergeCell ref="V68:V69"/>
    <mergeCell ref="T68:T69"/>
    <mergeCell ref="T54:T55"/>
    <mergeCell ref="U54:U55"/>
    <mergeCell ref="V54:V55"/>
    <mergeCell ref="U46:U47"/>
    <mergeCell ref="V46:V47"/>
    <mergeCell ref="T50:T51"/>
    <mergeCell ref="U50:U51"/>
    <mergeCell ref="V50:V51"/>
    <mergeCell ref="T42:T43"/>
    <mergeCell ref="U42:U43"/>
    <mergeCell ref="V42:V43"/>
    <mergeCell ref="T44:T45"/>
    <mergeCell ref="U44:U45"/>
    <mergeCell ref="V44:V45"/>
    <mergeCell ref="T46:T47"/>
    <mergeCell ref="T48:T49"/>
    <mergeCell ref="U48:U49"/>
    <mergeCell ref="V48:V49"/>
    <mergeCell ref="T52:T53"/>
    <mergeCell ref="U52:U53"/>
    <mergeCell ref="V52:V53"/>
    <mergeCell ref="U38:U39"/>
    <mergeCell ref="V38:V39"/>
    <mergeCell ref="U40:U41"/>
    <mergeCell ref="V40:V41"/>
    <mergeCell ref="T38:T39"/>
    <mergeCell ref="U32:U33"/>
    <mergeCell ref="V32:V33"/>
    <mergeCell ref="T34:T35"/>
    <mergeCell ref="U34:U35"/>
    <mergeCell ref="V34:V35"/>
    <mergeCell ref="T36:T37"/>
    <mergeCell ref="U36:U37"/>
    <mergeCell ref="V36:V37"/>
    <mergeCell ref="T32:T33"/>
    <mergeCell ref="U28:U29"/>
    <mergeCell ref="V28:V29"/>
    <mergeCell ref="U30:U31"/>
    <mergeCell ref="V30:V31"/>
    <mergeCell ref="T28:T29"/>
    <mergeCell ref="T24:T25"/>
    <mergeCell ref="U24:U25"/>
    <mergeCell ref="V24:V25"/>
    <mergeCell ref="U26:U27"/>
    <mergeCell ref="V26:V27"/>
    <mergeCell ref="T18:T19"/>
    <mergeCell ref="U18:U19"/>
    <mergeCell ref="V18:V19"/>
    <mergeCell ref="T22:T23"/>
    <mergeCell ref="U22:U23"/>
    <mergeCell ref="V22:V23"/>
    <mergeCell ref="U20:U21"/>
    <mergeCell ref="V20:V21"/>
    <mergeCell ref="T26:T27"/>
    <mergeCell ref="T20:T21"/>
    <mergeCell ref="U14:U15"/>
    <mergeCell ref="V14:V15"/>
    <mergeCell ref="T16:T17"/>
    <mergeCell ref="U16:U17"/>
    <mergeCell ref="V16:V17"/>
    <mergeCell ref="T10:T11"/>
    <mergeCell ref="U10:U11"/>
    <mergeCell ref="V10:V11"/>
    <mergeCell ref="T12:T13"/>
    <mergeCell ref="U12:U13"/>
    <mergeCell ref="V12:V13"/>
    <mergeCell ref="T6:T7"/>
    <mergeCell ref="U6:U7"/>
    <mergeCell ref="V6:V7"/>
    <mergeCell ref="T8:T9"/>
    <mergeCell ref="U8:U9"/>
    <mergeCell ref="V8:V9"/>
    <mergeCell ref="BV148:BZ148"/>
    <mergeCell ref="CD148:CH148"/>
    <mergeCell ref="BN148:BR148"/>
    <mergeCell ref="U140:U141"/>
    <mergeCell ref="V140:V141"/>
    <mergeCell ref="BF148:BJ148"/>
    <mergeCell ref="AP148:AT148"/>
    <mergeCell ref="R148:U148"/>
    <mergeCell ref="AG148:AK148"/>
    <mergeCell ref="T142:T143"/>
    <mergeCell ref="U142:U143"/>
    <mergeCell ref="V142:V143"/>
    <mergeCell ref="Y148:AC148"/>
    <mergeCell ref="AX148:BB148"/>
    <mergeCell ref="T140:T141"/>
    <mergeCell ref="T132:T133"/>
    <mergeCell ref="U132:U133"/>
    <mergeCell ref="V132:V133"/>
    <mergeCell ref="T134:T135"/>
    <mergeCell ref="U134:U135"/>
    <mergeCell ref="V134:V135"/>
    <mergeCell ref="T136:T137"/>
    <mergeCell ref="U136:U137"/>
    <mergeCell ref="V136:V137"/>
    <mergeCell ref="T138:T139"/>
    <mergeCell ref="U138:U139"/>
    <mergeCell ref="V138:V139"/>
    <mergeCell ref="T116:T117"/>
    <mergeCell ref="U116:U117"/>
    <mergeCell ref="V116:V117"/>
    <mergeCell ref="T118:T119"/>
    <mergeCell ref="U118:U119"/>
    <mergeCell ref="V118:V119"/>
    <mergeCell ref="T100:T101"/>
    <mergeCell ref="U100:U101"/>
    <mergeCell ref="V100:V101"/>
    <mergeCell ref="T112:T113"/>
    <mergeCell ref="U112:U113"/>
    <mergeCell ref="V112:V113"/>
    <mergeCell ref="T114:T115"/>
    <mergeCell ref="U114:U115"/>
    <mergeCell ref="V114:V115"/>
    <mergeCell ref="T108:T109"/>
    <mergeCell ref="U108:U109"/>
    <mergeCell ref="V108:V109"/>
    <mergeCell ref="T110:T111"/>
    <mergeCell ref="U110:U111"/>
    <mergeCell ref="V110:V111"/>
    <mergeCell ref="T102:T103"/>
    <mergeCell ref="U102:U103"/>
    <mergeCell ref="V102:V103"/>
  </mergeCells>
  <conditionalFormatting sqref="AG151:AM221">
    <cfRule type="expression" dxfId="18" priority="2">
      <formula>$AM151="DO NOT MAP"</formula>
    </cfRule>
  </conditionalFormatting>
  <hyperlinks>
    <hyperlink ref="Q2" r:id="rId1" xr:uid="{00000000-0004-0000-0300-000000000000}"/>
    <hyperlink ref="R7" r:id="rId2" display="https://www.cbssports.com/nhl/teams/NYI/new-york-islanders/" xr:uid="{161796E0-112F-4370-AD48-86841F21053E}"/>
    <hyperlink ref="S7" r:id="rId3" display="https://www.cbssports.com/nhl/teams/TB/tampa-bay-lightning/" xr:uid="{944A71D1-42DB-46FD-8691-C48B5A4D0706}"/>
    <hyperlink ref="T6" r:id="rId4" display="https://www.cbssports.com/nhl/gametracker/live/NHL_20211115_NYI@TB/" xr:uid="{9CB5FCDF-5B5B-4109-993B-772C68496E3B}"/>
    <hyperlink ref="V6" r:id="rId5" display="https://prf.hn/click/camref:1101liUFf/ar:CBSSports/destination:https:/www.stubhub.com/tampa-bay-lightning-tampa-tickets-11-15-2021/event/104910706/" xr:uid="{9A9D364E-8257-4057-BDF5-05372D70A6BD}"/>
    <hyperlink ref="R9" r:id="rId6" display="https://www.cbssports.com/nhl/teams/DET/detroit-red-wings/" xr:uid="{589B3F83-9B93-40F6-BB92-04CECB95D5F5}"/>
    <hyperlink ref="S9" r:id="rId7" display="https://www.cbssports.com/nhl/teams/CLB/columbus-blue-jackets/" xr:uid="{D1967A46-220A-461C-B4BC-88717696FADF}"/>
    <hyperlink ref="T8" r:id="rId8" display="https://www.cbssports.com/nhl/gametracker/live/NHL_20211115_DET@CLB/" xr:uid="{F7696EC3-367F-4076-8D4F-A9E4B8FE8330}"/>
    <hyperlink ref="V8" r:id="rId9" display="https://prf.hn/click/camref:1101liUFf/ar:CBSSports/destination:https:/www.stubhub.com/columbus-blue-jackets-columbus-tickets-11-15-2021/event/104911483/" xr:uid="{D0E3B15F-9089-4DA1-8ADA-E56CA4CE7FD5}"/>
    <hyperlink ref="R13" r:id="rId10" display="https://www.cbssports.com/nhl/teams/NSH/nashville-predators/" xr:uid="{5971B913-4DC7-4601-B730-A266713AAC38}"/>
    <hyperlink ref="S13" r:id="rId11" display="https://www.cbssports.com/nhl/teams/TOR/toronto-maple-leafs/" xr:uid="{48B59551-C271-4130-9B9F-CA7299E96A24}"/>
    <hyperlink ref="T12" r:id="rId12" display="https://www.cbssports.com/nhl/gametracker/live/NHL_20211116_NSH@TOR/" xr:uid="{F6BF73EC-0287-40DB-B046-27D1207B227A}"/>
    <hyperlink ref="V12" r:id="rId13" display="https://prf.hn/click/camref:1101liUFf/ar:CBSSports/destination:https:/www.stubhub.com/toronto-maple-leafs-tickets-toronto-scotiabank-arena-11-16-2021/event/104912107/" xr:uid="{C9ED9362-304E-4826-99AD-429447D922B7}"/>
    <hyperlink ref="R15" r:id="rId14" display="https://www.cbssports.com/nhl/teams/NYI/new-york-islanders/" xr:uid="{4A39EDAA-FC95-42A9-97E4-702E8E29348B}"/>
    <hyperlink ref="S15" r:id="rId15" display="https://www.cbssports.com/nhl/teams/FLA/florida-panthers/" xr:uid="{90FDCF88-05BF-4EEE-B405-BFA9C9F27151}"/>
    <hyperlink ref="T14" r:id="rId16" display="https://www.cbssports.com/nhl/gametracker/live/NHL_20211116_NYI@FLA/" xr:uid="{EAB082BF-739F-4162-8CA2-33EA89725455}"/>
    <hyperlink ref="V14" r:id="rId17" display="https://prf.hn/click/camref:1101liUFf/ar:CBSSports/destination:https:/www.stubhub.com/florida-panthers-sunrise-tickets-11-16-2021/event/104911601/" xr:uid="{BFA51982-7526-4A41-B522-CEB2683B151F}"/>
    <hyperlink ref="R17" r:id="rId18" display="https://www.cbssports.com/nhl/teams/OTT/ottawa-senators/" xr:uid="{4AD80E89-7D07-4ABA-BD5A-9CFA392130E0}"/>
    <hyperlink ref="S17" r:id="rId19" display="https://www.cbssports.com/nhl/teams/NJ/new-jersey-devils/" xr:uid="{BBF18768-623A-4D32-89DE-961C353E5496}"/>
    <hyperlink ref="T16" r:id="rId20" display="https://www.cbssports.com/nhl/gametracker/live/NHL_20211116_OTT@NJ/" xr:uid="{9C62E32A-971F-48D8-90D9-79D5BDDF658B}"/>
    <hyperlink ref="V16" r:id="rId21" display="https://prf.hn/click/camref:1101liUFf/ar:CBSSports/destination:https:/www.stubhub.com/new-jersey-devils-newark-tickets-11-16-2021/event/104911539/" xr:uid="{1E94E55B-0136-4653-A046-7C969EA8A930}"/>
    <hyperlink ref="R19" r:id="rId22" display="https://www.cbssports.com/nhl/teams/MON/montreal-canadiens/" xr:uid="{EE53B14B-F369-4A41-8748-B3FFE925BD35}"/>
    <hyperlink ref="S19" r:id="rId23" display="https://www.cbssports.com/nhl/teams/NYR/new-york-rangers/" xr:uid="{58DC082D-22F9-4C75-BD54-13B87278F9FA}"/>
    <hyperlink ref="T18" r:id="rId24" display="https://www.cbssports.com/nhl/gametracker/live/NHL_20211116_MON@NYR/" xr:uid="{863B4DDA-8D92-421F-92C1-DC9EDDF98B9A}"/>
    <hyperlink ref="V18" r:id="rId25" display="https://prf.hn/click/camref:1101liUFf/ar:CBSSports/destination:https:/www.stubhub.com/new-york-rangers-new-york-tickets-11-16-2021/event/104910855/" xr:uid="{9C6B7ACA-3776-4D73-B8BA-000E2BF15BEB}"/>
    <hyperlink ref="R21" r:id="rId26" display="https://www.cbssports.com/nhl/teams/CGY/calgary-flames/" xr:uid="{7FB4AB15-E2F4-4DD2-AB14-24B5425C3C78}"/>
    <hyperlink ref="S21" r:id="rId27" display="https://www.cbssports.com/nhl/teams/PHI/philadelphia-flyers/" xr:uid="{36516525-C185-4B33-996A-342442536FE9}"/>
    <hyperlink ref="T20" r:id="rId28" display="https://www.cbssports.com/nhl/gametracker/live/NHL_20211116_CGY@PHI/" xr:uid="{14EAD422-0C72-4780-9064-FDF45C030E64}"/>
    <hyperlink ref="V20" r:id="rId29" display="https://prf.hn/click/camref:1101liUFf/ar:CBSSports/destination:https:/www.stubhub.com/philadelphia-flyers-philadelphia-tickets-11-16-2021/event/104910995/" xr:uid="{9EDD516B-05C9-42A5-A886-3383DBDCF5B6}"/>
    <hyperlink ref="R23" r:id="rId30" display="https://www.cbssports.com/nhl/teams/BUF/buffalo-sabres/" xr:uid="{4BE8A00C-AC81-4932-928F-69B7B8D6FA27}"/>
    <hyperlink ref="S23" r:id="rId31" display="https://www.cbssports.com/nhl/teams/PIT/pittsburgh-penguins/" xr:uid="{DDA8344C-8F92-412D-95B4-E82DFDD7D9CF}"/>
    <hyperlink ref="T22" r:id="rId32" display="https://www.cbssports.com/nhl/gametracker/live/NHL_20211116_BUF@PIT/" xr:uid="{2E7564CA-9A9A-470A-A7F5-1F83C76795CC}"/>
    <hyperlink ref="V22" r:id="rId33" display="https://prf.hn/click/camref:1101liUFf/ar:CBSSports/destination:https:/www.stubhub.com/pittsburgh-penguins-pittsburgh-tickets-11-16-2021/event/104911143/" xr:uid="{0B8BD921-97E7-4BC2-BE91-4D8F7A10619A}"/>
    <hyperlink ref="R25" r:id="rId34" display="https://www.cbssports.com/nhl/teams/ARI/arizona-coyotes/" xr:uid="{6F04EFCA-6307-41DF-8F91-B1B10D7EA74B}"/>
    <hyperlink ref="S25" r:id="rId35" display="https://www.cbssports.com/nhl/teams/STL/st-louis-blues/" xr:uid="{2ED9367A-99CB-4A89-A863-91B96485D627}"/>
    <hyperlink ref="T24" r:id="rId36" display="https://www.cbssports.com/nhl/gametracker/live/NHL_20211116_ARI@STL/" xr:uid="{94596451-FC1E-439B-B164-6B870CFB0B1A}"/>
    <hyperlink ref="V24" r:id="rId37" display="https://prf.hn/click/camref:1101liUFf/ar:CBSSports/destination:https:/www.stubhub.com/st-louis-blues-saint-louis-tickets-11-16-2021/event/104910459/" xr:uid="{49D1D29C-0853-44D3-A2C0-B1B80E548DFF}"/>
    <hyperlink ref="R27" r:id="rId38" display="https://www.cbssports.com/nhl/teams/SJ/san-jose-sharks/" xr:uid="{093173E5-E851-455C-9757-131206C7B0DC}"/>
    <hyperlink ref="S27" r:id="rId39" display="https://www.cbssports.com/nhl/teams/MIN/minnesota-wild/" xr:uid="{5605989D-5F5E-4562-8656-10497D087DB2}"/>
    <hyperlink ref="T26" r:id="rId40" display="https://www.cbssports.com/nhl/gametracker/live/NHL_20211116_SJ@MIN/" xr:uid="{1FE0FE76-682D-4955-9009-C60FEFF08378}"/>
    <hyperlink ref="V26" r:id="rId41" display="https://prf.hn/click/camref:1101liUFf/ar:CBSSports/destination:https:/www.stubhub.com/minnesota-wild-saint-paul-tickets-11-16-2021/event/104910565/" xr:uid="{EB1DD7DB-30E1-4679-91D0-4B4DB31BBEF9}"/>
    <hyperlink ref="R29" r:id="rId42" display="https://www.cbssports.com/nhl/teams/EDM/edmonton-oilers/" xr:uid="{09420140-8616-45E0-A3B3-7E68A324B717}"/>
    <hyperlink ref="S29" r:id="rId43" display="https://www.cbssports.com/nhl/teams/WPG/winnipeg-jets/" xr:uid="{91500845-16FA-4464-9740-88BE2881D3AC}"/>
    <hyperlink ref="T28" r:id="rId44" display="https://www.cbssports.com/nhl/gametracker/live/NHL_20211116_EDM@WPG/" xr:uid="{43CBE9E3-4508-493D-9DB2-3BB8D7683907}"/>
    <hyperlink ref="V28" r:id="rId45" display="https://prf.hn/click/camref:1101liUFf/ar:CBSSports/destination:https:/www.stubhub.com/winnipeg-jets-tickets-winnipeg-canada-life-centre-11-16-2021/event/104909727/" xr:uid="{66B7FBC5-5110-4F24-9BBC-05FDAEF9A491}"/>
    <hyperlink ref="R31" r:id="rId46" display="https://www.cbssports.com/nhl/teams/DET/detroit-red-wings/" xr:uid="{FEF77D91-E3F9-403A-9D3F-42C0E767B4F2}"/>
    <hyperlink ref="S31" r:id="rId47" display="https://www.cbssports.com/nhl/teams/DAL/dallas-stars/" xr:uid="{B75CB1D5-2E1C-42D5-AD49-7EC3DBB14EF0}"/>
    <hyperlink ref="T30" r:id="rId48" display="https://www.cbssports.com/nhl/gametracker/live/NHL_20211116_DET@DAL/" xr:uid="{D4EA7C29-392C-4604-94A5-485B5F515FA0}"/>
    <hyperlink ref="V30" r:id="rId49" display="https://prf.hn/click/camref:1101liUFf/ar:CBSSports/destination:https:/www.stubhub.com/dallas-stars-dallas-tickets-11-16-2021/event/104912088/" xr:uid="{2B79F302-6C91-46C7-ABE8-9F4530A1F951}"/>
    <hyperlink ref="R33" r:id="rId50" display="https://www.cbssports.com/nhl/teams/CAR/carolina-hurricanes/" xr:uid="{ABFE9A2E-D576-481C-8E61-03A449138DEB}"/>
    <hyperlink ref="S33" r:id="rId51" display="https://www.cbssports.com/nhl/teams/LV/vegas-golden-knights/" xr:uid="{FFECDA12-E09C-46D2-9222-003762B1646D}"/>
    <hyperlink ref="T32" r:id="rId52" display="https://www.cbssports.com/nhl/gametracker/live/NHL_20211116_CAR@LV/" xr:uid="{2F0B7CAB-1908-4B4E-A106-2559478ED128}"/>
    <hyperlink ref="V32" r:id="rId53" display="https://prf.hn/click/camref:1101liUFf/ar:CBSSports/destination:https:/www.stubhub.com/vegas-golden-knights-las-vegas-tickets-11-16-2021/event/104909956/" xr:uid="{283BB938-1C01-451D-8410-9E66E1FD864D}"/>
    <hyperlink ref="R35" r:id="rId54" display="https://www.cbssports.com/nhl/teams/WAS/washington-capitals/" xr:uid="{A386D8E0-DE11-4AFB-B22C-CB3235569BD3}"/>
    <hyperlink ref="S35" r:id="rId55" display="https://www.cbssports.com/nhl/teams/ANA/anaheim-ducks/" xr:uid="{4926072B-0A40-47F5-B759-E5FCA9780470}"/>
    <hyperlink ref="T34" r:id="rId56" display="https://www.cbssports.com/nhl/gametracker/live/NHL_20211116_WAS@ANA/" xr:uid="{6CD6B1DF-32DA-4F96-9CD1-87FDF8AE43DB}"/>
    <hyperlink ref="V34" r:id="rId57" display="https://prf.hn/click/camref:1101liUFf/ar:CBSSports/destination:https:/www.stubhub.com/anaheim-ducks-anaheim-tickets-11-16-2021/event/104908879/" xr:uid="{E5C02E2A-30AC-45C0-93EF-B0FBF4F59705}"/>
    <hyperlink ref="R39" r:id="rId58" display="https://www.cbssports.com/nhl/teams/COL/colorado-avalanche/" xr:uid="{EE5EDA3D-2D26-43F2-958D-FB9282D0F788}"/>
    <hyperlink ref="S39" r:id="rId59" display="https://www.cbssports.com/nhl/teams/VAN/vancouver-canucks/" xr:uid="{A318D0A0-81AA-4859-B77B-88FBB592D53B}"/>
    <hyperlink ref="T38" r:id="rId60" display="https://www.cbssports.com/nhl/gametracker/live/NHL_20211117_COL@VAN/" xr:uid="{9CF26DDF-FCE1-43D5-998D-A8ADB9E50D73}"/>
    <hyperlink ref="V38" r:id="rId61" display="https://prf.hn/click/camref:1101liUFf/ar:CBSSports/destination:https:/www.stubhub.com/vancouver-canucks-tickets-vancouver-rogers-arena-11-17-2021/event/104910463/" xr:uid="{B89C6035-4364-473D-85A0-9215AB427215}"/>
    <hyperlink ref="R41" r:id="rId62" display="https://www.cbssports.com/nhl/teams/CHI/chicago-blackhawks/" xr:uid="{2B1BC897-EABE-463F-B6E1-A1CA8A38C88A}"/>
    <hyperlink ref="S41" r:id="rId63" display="https://www.cbssports.com/nhl/teams/SEA/seattle-kraken/" xr:uid="{5ECA1689-9029-4FE9-8C45-46C2C66B5550}"/>
    <hyperlink ref="T40" r:id="rId64" display="https://www.cbssports.com/nhl/gametracker/live/NHL_20211117_CHI@SEA/" xr:uid="{81A8961C-7B3D-4420-B78A-05B28514A22A}"/>
    <hyperlink ref="V40" r:id="rId65" display="https://prf.hn/click/camref:1101liUFf/ar:CBSSports/destination:https:/www.stubhub.com/seattle-kraken-seattle-tickets-11-17-2021/event/104911604/" xr:uid="{8DB46592-C313-448D-BCC8-FE7BC7366284}"/>
    <hyperlink ref="R43" r:id="rId66" display="https://www.cbssports.com/nhl/teams/WAS/washington-capitals/" xr:uid="{D9E76617-6FC3-4CE2-8F2B-3B20A8EC41FD}"/>
    <hyperlink ref="S43" r:id="rId67" display="https://www.cbssports.com/nhl/teams/LA/los-angeles-kings/" xr:uid="{6926B49A-AEF7-4ADC-9702-9BBA5A36C205}"/>
    <hyperlink ref="T42" r:id="rId68" display="https://www.cbssports.com/nhl/gametracker/live/NHL_20211117_WAS@LA/" xr:uid="{603BE032-6DB2-49A5-BAF5-864C83CF0C37}"/>
    <hyperlink ref="V42" r:id="rId69" display="https://prf.hn/click/camref:1101liUFf/ar:CBSSports/destination:https:/www.stubhub.com/los-angeles-kings-los-angeles-tickets-11-17-2021/event/104910696/" xr:uid="{6E77B60C-005A-4851-B4E7-D12C1C34D03B}"/>
    <hyperlink ref="R47" r:id="rId70" display="https://www.cbssports.com/nhl/teams/CGY/calgary-flames/" xr:uid="{01DEBA05-C05F-46FD-8F15-9214059D5FD9}"/>
    <hyperlink ref="S47" r:id="rId71" display="https://www.cbssports.com/nhl/teams/BUF/buffalo-sabres/" xr:uid="{64AD4560-1A99-4CA9-B9B8-CF601A0126EC}"/>
    <hyperlink ref="T46" r:id="rId72" display="https://www.cbssports.com/nhl/gametracker/live/NHL_20211118_CGY@BUF/" xr:uid="{D8F00008-FBE1-46CD-B390-1CD929236EA7}"/>
    <hyperlink ref="V46" r:id="rId73" display="https://prf.hn/click/camref:1101liUFf/ar:CBSSports/destination:https:/www.stubhub.com/buffalo-sabres-buffalo-tickets-11-18-2021/event/104910944/" xr:uid="{7AFF421D-705C-437A-BB66-F1F661076482}"/>
    <hyperlink ref="R49" r:id="rId74" display="https://www.cbssports.com/nhl/teams/NYR/new-york-rangers/" xr:uid="{9ABF55E6-363A-4A8D-92E4-E2ABC984399C}"/>
    <hyperlink ref="S49" r:id="rId75" display="https://www.cbssports.com/nhl/teams/TOR/toronto-maple-leafs/" xr:uid="{48DA3EF7-B5F7-4175-94D7-888646889173}"/>
    <hyperlink ref="T48" r:id="rId76" display="https://www.cbssports.com/nhl/gametracker/live/NHL_20211118_NYR@TOR/" xr:uid="{7700F7E5-8EB9-4475-8DDC-4BA392BA70EC}"/>
    <hyperlink ref="V48" r:id="rId77" display="https://prf.hn/click/camref:1101liUFf/ar:CBSSports/destination:https:/www.stubhub.com/toronto-maple-leafs-tickets-toronto-scotiabank-arena-11-18-2021/event/104912110/" xr:uid="{78AC1154-8C05-4351-999A-2A44A55135E2}"/>
    <hyperlink ref="R51" r:id="rId78" display="https://www.cbssports.com/nhl/teams/PIT/pittsburgh-penguins/" xr:uid="{75F4F74A-1F1D-4B58-ABFD-B8EE6D78896B}"/>
    <hyperlink ref="S51" r:id="rId79" display="https://www.cbssports.com/nhl/teams/MON/montreal-canadiens/" xr:uid="{9B34BE86-2B19-4C72-AEDC-B75532D95463}"/>
    <hyperlink ref="T50" r:id="rId80" display="https://www.cbssports.com/nhl/gametracker/live/NHL_20211118_PIT@MON/" xr:uid="{3D47667C-0CD7-4F2C-95C0-474E524FDF5D}"/>
    <hyperlink ref="V50" r:id="rId81" display="https://prf.hn/click/camref:1101liUFf/ar:CBSSports/destination:https:/www.stubhub.com/montreal-canadiens-tickets-montreal-bell-centre-11-18-2021/event/104909899/" xr:uid="{D493E36C-86B9-4F5D-832F-45FE19A851D1}"/>
    <hyperlink ref="R53" r:id="rId82" display="https://www.cbssports.com/nhl/teams/NSH/nashville-predators/" xr:uid="{256B9F6A-B04C-45D1-9933-C7BA6691BFC9}"/>
    <hyperlink ref="S53" r:id="rId83" display="https://www.cbssports.com/nhl/teams/OTT/ottawa-senators/" xr:uid="{20C12022-94C2-441A-A62F-17D26209D928}"/>
    <hyperlink ref="T52" r:id="rId84" display="https://www.cbssports.com/nhl/gametracker/live/NHL_20211118_NSH@OTT/" xr:uid="{5961E3E8-9052-4ED1-8716-23146BE04CAB}"/>
    <hyperlink ref="V52" r:id="rId85" display="https://prf.hn/click/camref:1101liUFf/ar:CBSSports/destination:https:/www.stubhub.com/ottawa-senators-tickets-kanata-canadian-tire-centre-11-18-2021/event/104912007/" xr:uid="{E049E1CD-9AE5-4ABD-85E9-B505737FF363}"/>
    <hyperlink ref="R55" r:id="rId86" display="https://www.cbssports.com/nhl/teams/NJ/new-jersey-devils/" xr:uid="{1D7D491D-D853-4E24-B76D-CF7EF86D9672}"/>
    <hyperlink ref="S55" r:id="rId87" display="https://www.cbssports.com/nhl/teams/FLA/florida-panthers/" xr:uid="{B95CA4E1-81B6-427F-A01A-CABEAD785691}"/>
    <hyperlink ref="T54" r:id="rId88" display="https://www.cbssports.com/nhl/gametracker/live/NHL_20211118_NJ@FLA/" xr:uid="{3EE1DA16-8B6A-4B88-83FA-2C97E58D03D9}"/>
    <hyperlink ref="V54" r:id="rId89" display="https://prf.hn/click/camref:1101liUFf/ar:CBSSports/destination:https:/www.stubhub.com/florida-panthers-sunrise-tickets-11-18-2021/event/104909705/" xr:uid="{EBE6549D-D06B-4D66-A5CB-EF1D38AE8E9A}"/>
    <hyperlink ref="R57" r:id="rId90" display="https://www.cbssports.com/nhl/teams/TB/tampa-bay-lightning/" xr:uid="{46A25634-31CF-4F13-90AC-07B933B1761A}"/>
    <hyperlink ref="S57" r:id="rId91" display="https://www.cbssports.com/nhl/teams/PHI/philadelphia-flyers/" xr:uid="{1AB28C45-27FB-4F7A-A711-9046C7D8F011}"/>
    <hyperlink ref="T56" r:id="rId92" display="https://www.cbssports.com/nhl/gametracker/live/NHL_20211118_TB@PHI/" xr:uid="{FFE30186-D28F-4626-8231-C5231A753B32}"/>
    <hyperlink ref="V56" r:id="rId93" display="https://prf.hn/click/camref:1101liUFf/ar:CBSSports/destination:https:/www.stubhub.com/philadelphia-flyers-philadelphia-tickets-11-18-2021/event/104911383/" xr:uid="{EBD56614-95CA-4396-BE75-BEFAF94CF725}"/>
    <hyperlink ref="R59" r:id="rId94" display="https://www.cbssports.com/nhl/teams/SJ/san-jose-sharks/" xr:uid="{E328FBF2-C38A-4061-AE40-21AA8C65ADB3}"/>
    <hyperlink ref="S59" r:id="rId95" display="https://www.cbssports.com/nhl/teams/STL/st-louis-blues/" xr:uid="{A0352E9F-D929-4FDA-80C4-76944671D2E2}"/>
    <hyperlink ref="T58" r:id="rId96" display="https://www.cbssports.com/nhl/gametracker/live/NHL_20211118_SJ@STL/" xr:uid="{225E7040-4B73-4C1E-BBF2-F583908F1311}"/>
    <hyperlink ref="V58" r:id="rId97" display="https://prf.hn/click/camref:1101liUFf/ar:CBSSports/destination:https:/www.stubhub.com/st-louis-blues-saint-louis-tickets-11-18-2021/event/104908890/" xr:uid="{22F280BB-216D-4568-9C4C-5DB99EA5BBEB}"/>
    <hyperlink ref="R61" r:id="rId98" display="https://www.cbssports.com/nhl/teams/DAL/dallas-stars/" xr:uid="{B9B6CE39-F40C-4F24-84BB-A420400D98AE}"/>
    <hyperlink ref="S61" r:id="rId99" display="https://www.cbssports.com/nhl/teams/MIN/minnesota-wild/" xr:uid="{45C24B3F-815F-4E6F-A7D3-00AAB7921738}"/>
    <hyperlink ref="T60" r:id="rId100" display="https://www.cbssports.com/nhl/gametracker/live/NHL_20211118_DAL@MIN/" xr:uid="{60DDC357-5A25-4D50-8DC4-D850A4D3EF73}"/>
    <hyperlink ref="V60" r:id="rId101" display="https://prf.hn/click/camref:1101liUFf/ar:CBSSports/destination:https:/www.stubhub.com/minnesota-wild-saint-paul-tickets-11-18-2021/event/104909392/" xr:uid="{FAB05E65-1DAD-446E-8AE2-B824A8B1F279}"/>
    <hyperlink ref="R63" r:id="rId102" display="https://www.cbssports.com/nhl/teams/WPG/winnipeg-jets/" xr:uid="{C574AED0-2708-4F63-A86B-D19A3B7BBEC7}"/>
    <hyperlink ref="S63" r:id="rId103" display="https://www.cbssports.com/nhl/teams/EDM/edmonton-oilers/" xr:uid="{51FB062A-CECC-4107-8B27-BF48FE530C44}"/>
    <hyperlink ref="T62" r:id="rId104" display="https://www.cbssports.com/nhl/gametracker/live/NHL_20211118_WPG@EDM/" xr:uid="{56FC1A84-B1FD-4662-90AC-D3A78094DCA4}"/>
    <hyperlink ref="V62" r:id="rId105" display="https://prf.hn/click/camref:1101liUFf/ar:CBSSports/destination:https:/www.stubhub.com/edmonton-oilers-tickets-edmonton-rogers-place-11-18-2021/event/104910864/" xr:uid="{2C92348A-5401-4C2B-816A-9ABC51B72790}"/>
    <hyperlink ref="R65" r:id="rId106" display="https://www.cbssports.com/nhl/teams/CLB/columbus-blue-jackets/" xr:uid="{2CF1C2C7-1A7B-4847-8C3C-86A0CDC574EA}"/>
    <hyperlink ref="S65" r:id="rId107" display="https://www.cbssports.com/nhl/teams/ARI/arizona-coyotes/" xr:uid="{D6F9EF4E-3756-44B8-97C4-49986372FC88}"/>
    <hyperlink ref="T64" r:id="rId108" display="https://www.cbssports.com/nhl/gametracker/live/NHL_20211118_CLB@ARI/" xr:uid="{6F622E37-EF9F-4048-A5ED-44436709925E}"/>
    <hyperlink ref="V64" r:id="rId109" display="https://prf.hn/click/camref:1101liUFf/ar:CBSSports/destination:https:/www.stubhub.com/arizona-coyotes-glendale-tickets-11-18-2021/event/104909788/" xr:uid="{EF03288C-2A07-4148-B578-F3D2F660C68F}"/>
    <hyperlink ref="R67" r:id="rId110" display="https://www.cbssports.com/nhl/teams/DET/detroit-red-wings/" xr:uid="{C6480367-8F08-4E9D-9A5C-AA79B638DE7F}"/>
    <hyperlink ref="S67" r:id="rId111" display="https://www.cbssports.com/nhl/teams/LV/vegas-golden-knights/" xr:uid="{F33E5DB1-C90D-4714-9702-92566A59FA9B}"/>
    <hyperlink ref="T66" r:id="rId112" display="https://www.cbssports.com/nhl/gametracker/live/NHL_20211118_DET@LV/" xr:uid="{B6EE0C02-CD44-46F9-9087-EBC4B72A0A8B}"/>
    <hyperlink ref="V66" r:id="rId113" display="https://prf.hn/click/camref:1101liUFf/ar:CBSSports/destination:https:/www.stubhub.com/vegas-golden-knights-las-vegas-tickets-11-18-2021/event/104909958/" xr:uid="{2EB81A2C-AAB8-4DF7-9147-CAE78B4F5680}"/>
    <hyperlink ref="R69" r:id="rId114" display="https://www.cbssports.com/nhl/teams/CAR/carolina-hurricanes/" xr:uid="{C942F9D3-F473-4F9D-BD23-704184388308}"/>
    <hyperlink ref="S69" r:id="rId115" display="https://www.cbssports.com/nhl/teams/ANA/anaheim-ducks/" xr:uid="{764A41E9-18D7-4612-823E-843FC631CB26}"/>
    <hyperlink ref="T68" r:id="rId116" display="https://www.cbssports.com/nhl/gametracker/live/NHL_20211118_CAR@ANA/" xr:uid="{C2943E81-12AA-4F8A-81C8-4F1D10F8DFA6}"/>
    <hyperlink ref="V68" r:id="rId117" display="https://prf.hn/click/camref:1101liUFf/ar:CBSSports/destination:https:/www.stubhub.com/anaheim-ducks-anaheim-tickets-11-18-2021/event/104910445/" xr:uid="{D07FEDA9-817C-4A83-9119-D2F461C39A19}"/>
    <hyperlink ref="R73" r:id="rId118" display="https://www.cbssports.com/nhl/teams/WPG/winnipeg-jets/" xr:uid="{7E577772-CFC0-4C01-A7E6-D585EBE6D145}"/>
    <hyperlink ref="S73" r:id="rId119" display="https://www.cbssports.com/nhl/teams/VAN/vancouver-canucks/" xr:uid="{7F5E449F-6CE2-4629-877A-122B32E74AC4}"/>
    <hyperlink ref="T72" r:id="rId120" display="https://www.cbssports.com/nhl/gametracker/live/NHL_20211119_WPG@VAN/" xr:uid="{7AF23BE5-8A42-487B-A2D0-5AF161FAFECF}"/>
    <hyperlink ref="V72" r:id="rId121" display="https://prf.hn/click/camref:1101liUFf/ar:CBSSports/destination:https:/www.stubhub.com/vancouver-canucks-tickets-vancouver-rogers-arena-11-19-2021/event/104909357/" xr:uid="{CFEDD45D-B540-484D-A69A-F3E7D0E15458}"/>
    <hyperlink ref="R75" r:id="rId122" display="https://www.cbssports.com/nhl/teams/COL/colorado-avalanche/" xr:uid="{78F94B4A-CDFA-44FE-A3D3-D9C351BF46BB}"/>
    <hyperlink ref="S75" r:id="rId123" display="https://www.cbssports.com/nhl/teams/SEA/seattle-kraken/" xr:uid="{094C2526-059F-4412-AD8A-86AA099C5C40}"/>
    <hyperlink ref="T74" r:id="rId124" display="https://www.cbssports.com/nhl/gametracker/live/NHL_20211119_COL@SEA/" xr:uid="{6C1707EA-18CE-40AD-A9E2-C37D4D738A00}"/>
    <hyperlink ref="V74" r:id="rId125" display="https://prf.hn/click/camref:1101liUFf/ar:CBSSports/destination:https:/www.stubhub.com/seattle-kraken-seattle-tickets-11-19-2021/event/104909706/" xr:uid="{9EF3E1A3-F07C-484D-9376-80F40E9AD794}"/>
    <hyperlink ref="R79" r:id="rId126" display="https://www.cbssports.com/nhl/teams/NYR/new-york-rangers/" xr:uid="{A92A1979-C6CB-4B69-A537-6E7CDE0BF5FA}"/>
    <hyperlink ref="S79" r:id="rId127" display="https://www.cbssports.com/nhl/teams/OTT/ottawa-senators/" xr:uid="{EA2B657B-9045-4E00-99E1-1BB22CDD78BE}"/>
    <hyperlink ref="T78" r:id="rId128" display="https://www.cbssports.com/nhl/gametracker/live/NHL_20211120_NYR@OTT/" xr:uid="{85CF5AFD-BCBD-4E98-9640-68102A4626A4}"/>
    <hyperlink ref="V78" r:id="rId129" display="https://prf.hn/click/camref:1101liUFf/ar:CBSSports/destination:https:/www.stubhub.com/ottawa-senators-tickets-kanata-canadian-tire-centre-11-20-2021/event/104911279/" xr:uid="{F0E02EAC-5627-4D4E-B969-138871D11379}"/>
    <hyperlink ref="R81" r:id="rId130" display="https://www.cbssports.com/nhl/teams/NJ/new-jersey-devils/" xr:uid="{5F4D272A-C8E7-4D3F-B9B6-7DC0B416C0E4}"/>
    <hyperlink ref="S81" r:id="rId131" display="https://www.cbssports.com/nhl/teams/TB/tampa-bay-lightning/" xr:uid="{252D0191-C0E3-47D3-AC80-BE6BD76CD78D}"/>
    <hyperlink ref="T80" r:id="rId132" display="https://www.cbssports.com/nhl/gametracker/live/NHL_20211120_NJ@TB/" xr:uid="{8D829593-265F-4B1D-BB4D-C8613274D326}"/>
    <hyperlink ref="V80" r:id="rId133" display="https://prf.hn/click/camref:1101liUFf/ar:CBSSports/destination:https:/www.stubhub.com/tampa-bay-lightning-tampa-tickets-11-20-2021/event/104911002/" xr:uid="{3294010C-65AD-4C48-9166-A079792C1F67}"/>
    <hyperlink ref="R83" r:id="rId134" display="https://www.cbssports.com/nhl/teams/CAR/carolina-hurricanes/" xr:uid="{E23BBE68-5710-4A18-8A4E-A01621EB2FC7}"/>
    <hyperlink ref="S83" r:id="rId135" display="https://www.cbssports.com/nhl/teams/LA/los-angeles-kings/" xr:uid="{E84F887E-069C-4973-9229-10DB7CFF2C83}"/>
    <hyperlink ref="T82" r:id="rId136" display="https://www.cbssports.com/nhl/gametracker/live/NHL_20211120_CAR@LA/" xr:uid="{09632C7D-920E-41C4-A11B-094A06A9CAF8}"/>
    <hyperlink ref="V82" r:id="rId137" display="https://prf.hn/click/camref:1101liUFf/ar:CBSSports/destination:https:/www.stubhub.com/los-angeles-kings-los-angeles-tickets-11-20-2021/event/104910703/" xr:uid="{BBE941B5-C777-42BC-9C80-DA32A7BBF097}"/>
    <hyperlink ref="R85" r:id="rId138" display="https://www.cbssports.com/nhl/teams/MIN/minnesota-wild/" xr:uid="{7125C106-918D-4AF4-93C1-72C14B22C22D}"/>
    <hyperlink ref="S85" r:id="rId139" display="https://www.cbssports.com/nhl/teams/FLA/florida-panthers/" xr:uid="{265E8FA5-6324-40D1-8E41-2080C03C7697}"/>
    <hyperlink ref="T84" r:id="rId140" display="https://www.cbssports.com/nhl/gametracker/live/NHL_20211120_MIN@FLA/" xr:uid="{291BBDF0-5271-495C-8E4C-7692B5B71F24}"/>
    <hyperlink ref="V84" r:id="rId141" display="https://prf.hn/click/camref:1101liUFf/ar:CBSSports/destination:https:/www.stubhub.com/florida-panthers-sunrise-tickets-11-20-2021/event/104909707/" xr:uid="{0808B376-8276-4BCC-98B1-485958EB5C9F}"/>
    <hyperlink ref="R87" r:id="rId142" display="https://www.cbssports.com/nhl/teams/PIT/pittsburgh-penguins/" xr:uid="{705B7ECE-CE70-40A9-A095-FEF12A9133D0}"/>
    <hyperlink ref="S87" r:id="rId143" display="https://www.cbssports.com/nhl/teams/TOR/toronto-maple-leafs/" xr:uid="{A08FE5FD-9CEA-4F78-B9DE-1B20A90D30D2}"/>
    <hyperlink ref="T86" r:id="rId144" display="https://www.cbssports.com/nhl/gametracker/live/NHL_20211120_PIT@TOR/" xr:uid="{261905AB-AC7E-4E09-9A59-78A4E898B9F8}"/>
    <hyperlink ref="V86" r:id="rId145" display="https://prf.hn/click/camref:1101liUFf/ar:CBSSports/destination:https:/www.stubhub.com/toronto-maple-leafs-tickets-toronto-scotiabank-arena-11-20-2021/event/104911445/" xr:uid="{9A4BE929-D70A-464F-AC50-1A708E98E130}"/>
    <hyperlink ref="R89" r:id="rId146" display="https://www.cbssports.com/nhl/teams/NSH/nashville-predators/" xr:uid="{D592B1A8-83EF-4C9F-A6EA-3887AF5FAD93}"/>
    <hyperlink ref="S89" r:id="rId147" display="https://www.cbssports.com/nhl/teams/MON/montreal-canadiens/" xr:uid="{A1D40CFF-0EEE-4E2A-9824-F5BC73369C10}"/>
    <hyperlink ref="T88" r:id="rId148" display="https://www.cbssports.com/nhl/gametracker/live/NHL_20211120_NSH@MON/" xr:uid="{8921016C-0910-4EAA-8E56-23E9BF9A60E9}"/>
    <hyperlink ref="V88" r:id="rId149" display="https://prf.hn/click/camref:1101liUFf/ar:CBSSports/destination:https:/www.stubhub.com/montreal-canadiens-tickets-montreal-bell-centre-11-20-2021/event/104911737/" xr:uid="{5880C513-6DCD-4C24-9B2C-669030B1F011}"/>
    <hyperlink ref="R91" r:id="rId150" display="https://www.cbssports.com/nhl/teams/CGY/calgary-flames/" xr:uid="{FAFA4554-4197-4A33-B195-E26AB8A02FE5}"/>
    <hyperlink ref="S91" r:id="rId151" display="https://www.cbssports.com/nhl/teams/NYI/new-york-islanders/" xr:uid="{1E12919E-2CEC-49E1-AB31-7AAC44EEB74F}"/>
    <hyperlink ref="T90" r:id="rId152" display="https://www.cbssports.com/nhl/gametracker/live/NHL_20211120_CGY@NYI/" xr:uid="{62E36ED6-8E9C-4429-A86D-E4FA41F58894}"/>
    <hyperlink ref="V90" r:id="rId153" display="https://prf.hn/click/camref:1101liUFf/ar:CBSSports/destination:https:/www.stubhub.com/new-york-islanders-elmont-tickets-11-20-2021/event/104910537/" xr:uid="{1209D29E-1132-4B68-A483-1D85AADAA4F8}"/>
    <hyperlink ref="R93" r:id="rId154" display="https://www.cbssports.com/nhl/teams/BOS/boston-bruins/" xr:uid="{4AB0B374-1FA8-4493-8A04-9822F83DA17D}"/>
    <hyperlink ref="S93" r:id="rId155" display="https://www.cbssports.com/nhl/teams/PHI/philadelphia-flyers/" xr:uid="{C38B8ACE-41BF-476C-9E22-57FFDD4D3DB6}"/>
    <hyperlink ref="T92" r:id="rId156" display="https://www.cbssports.com/nhl/gametracker/live/NHL_20211120_BOS@PHI/" xr:uid="{3B9B33B3-1F74-4709-A00A-32936C15F731}"/>
    <hyperlink ref="V92" r:id="rId157" display="https://prf.hn/click/camref:1101liUFf/ar:CBSSports/destination:https:/www.stubhub.com/philadelphia-flyers-philadelphia-tickets-11-20-2021/event/104909544/" xr:uid="{11662CFE-CFD1-4045-84AC-0D82BC89A489}"/>
    <hyperlink ref="R95" r:id="rId158" display="https://www.cbssports.com/nhl/teams/STL/st-louis-blues/" xr:uid="{7ABD9C90-2BA9-41D6-B50F-A64EDE4ECC3A}"/>
    <hyperlink ref="S95" r:id="rId159" display="https://www.cbssports.com/nhl/teams/DAL/dallas-stars/" xr:uid="{865AA3E4-ACCC-4E24-860A-60DC71B3EA0F}"/>
    <hyperlink ref="T94" r:id="rId160" display="https://www.cbssports.com/nhl/gametracker/live/NHL_20211120_STL@DAL/" xr:uid="{F5070C6B-C59B-43AD-A6B7-000B3D266B3E}"/>
    <hyperlink ref="V94" r:id="rId161" display="https://prf.hn/click/camref:1101liUFf/ar:CBSSports/destination:https:/www.stubhub.com/dallas-stars-dallas-tickets-11-20-2021/event/104911462/" xr:uid="{84099E43-B606-47FB-9709-1E7A3278088C}"/>
    <hyperlink ref="R97" r:id="rId162" display="https://www.cbssports.com/nhl/teams/DET/detroit-red-wings/" xr:uid="{BDBD52E6-7F3A-45D7-84E7-37EA53522FC6}"/>
    <hyperlink ref="S97" r:id="rId163" display="https://www.cbssports.com/nhl/teams/ARI/arizona-coyotes/" xr:uid="{8A555D31-83C6-44F9-907D-0AEC8287D516}"/>
    <hyperlink ref="T96" r:id="rId164" display="https://www.cbssports.com/nhl/gametracker/live/NHL_20211120_DET@ARI/" xr:uid="{9B56988C-A311-44E2-8D92-699151CA638B}"/>
    <hyperlink ref="V96" r:id="rId165" display="https://prf.hn/click/camref:1101liUFf/ar:CBSSports/destination:https:/www.stubhub.com/arizona-coyotes-glendale-tickets-11-20-2021/event/104911668/" xr:uid="{89BFB788-6904-4CDB-83DB-16A11C622EE1}"/>
    <hyperlink ref="R99" r:id="rId166" display="https://www.cbssports.com/nhl/teams/CHI/chicago-blackhawks/" xr:uid="{8FBA29D6-97AF-4127-B911-4EDBFD055658}"/>
    <hyperlink ref="S99" r:id="rId167" display="https://www.cbssports.com/nhl/teams/EDM/edmonton-oilers/" xr:uid="{A7015320-2524-4B7D-86A2-14D4CEEA56CA}"/>
    <hyperlink ref="T98" r:id="rId168" display="https://www.cbssports.com/nhl/gametracker/live/NHL_20211120_CHI@EDM/" xr:uid="{1C547486-0392-43E4-AC1A-A25F37841666}"/>
    <hyperlink ref="V98" r:id="rId169" display="https://prf.hn/click/camref:1101liUFf/ar:CBSSports/destination:https:/www.stubhub.com/edmonton-oilers-tickets-edmonton-rogers-place-11-20-2021/event/104911121/" xr:uid="{240EBF2D-2355-4BA1-A189-158094F9107D}"/>
    <hyperlink ref="R101" r:id="rId170" display="https://www.cbssports.com/nhl/teams/CLB/columbus-blue-jackets/" xr:uid="{DB94844F-D87F-4B91-B59C-947A5692AAA6}"/>
    <hyperlink ref="S101" r:id="rId171" display="https://www.cbssports.com/nhl/teams/LV/vegas-golden-knights/" xr:uid="{78C93FA1-0E27-4D17-B71F-6599726D7BEA}"/>
    <hyperlink ref="T100" r:id="rId172" display="https://www.cbssports.com/nhl/gametracker/live/NHL_20211120_CLB@LV/" xr:uid="{D890531B-DF00-470D-8ED4-7295E5542FB1}"/>
    <hyperlink ref="V100" r:id="rId173" display="https://prf.hn/click/camref:1101liUFf/ar:CBSSports/destination:https:/www.stubhub.com/vegas-golden-knights-las-vegas-tickets-11-20-2021/event/104911765/" xr:uid="{08DE2AC5-4D81-4DC6-8F97-7D7496598F01}"/>
    <hyperlink ref="R103" r:id="rId174" display="https://www.cbssports.com/nhl/teams/WAS/washington-capitals/" xr:uid="{BD2A7772-6216-4BA4-83B8-75DDA9A6A4ED}"/>
    <hyperlink ref="S103" r:id="rId175" display="https://www.cbssports.com/nhl/teams/SJ/san-jose-sharks/" xr:uid="{0725176E-3F7F-4ABC-BBF3-B25CA2E8FF24}"/>
    <hyperlink ref="T102" r:id="rId176" display="https://www.cbssports.com/nhl/gametracker/live/NHL_20211120_WAS@SJ/" xr:uid="{CC8BF472-73F0-49B5-850A-69AC8C936444}"/>
    <hyperlink ref="V102" r:id="rId177" display="https://prf.hn/click/camref:1101liUFf/ar:CBSSports/destination:https:/www.stubhub.com/san-jose-sharks-san-jose-tickets-11-20-2021/event/104911218/" xr:uid="{93638B71-D8A8-4D6A-B1D8-4BF05C713748}"/>
    <hyperlink ref="R107" r:id="rId178" display="https://www.cbssports.com/nhl/teams/MIN/minnesota-wild/" xr:uid="{E71513ED-5461-413F-BCD8-A6ADE6E78A8C}"/>
    <hyperlink ref="S107" r:id="rId179" display="https://www.cbssports.com/nhl/teams/TB/tampa-bay-lightning/" xr:uid="{5F1EC2A3-5279-4337-8BC1-E899A0D8D966}"/>
    <hyperlink ref="T106" r:id="rId180" display="https://www.cbssports.com/nhl/gametracker/live/NHL_20211121_MIN@TB/" xr:uid="{1F1288FF-2071-45B5-83DB-EDDFB9033C2F}"/>
    <hyperlink ref="V106" r:id="rId181" display="https://prf.hn/click/camref:1101liUFf/ar:CBSSports/destination:https:/www.stubhub.com/tampa-bay-lightning-tampa-tickets-11-21-2021/event/104910714/" xr:uid="{CDEDF33F-6EBE-47A9-A859-279742961CFE}"/>
    <hyperlink ref="R109" r:id="rId182" display="https://www.cbssports.com/nhl/teams/BUF/buffalo-sabres/" xr:uid="{E3051E11-7F12-4A53-BCDD-1122E64281C2}"/>
    <hyperlink ref="S109" r:id="rId183" display="https://www.cbssports.com/nhl/teams/NYR/new-york-rangers/" xr:uid="{95A3B103-C987-45E2-8EE7-3E71D5F7ACCA}"/>
    <hyperlink ref="T108" r:id="rId184" display="https://www.cbssports.com/nhl/gametracker/live/NHL_20211121_BUF@NYR/" xr:uid="{C10CC182-DB0C-4A43-A786-955ABACA7EE6}"/>
    <hyperlink ref="V108" r:id="rId185" display="https://prf.hn/click/camref:1101liUFf/ar:CBSSports/destination:https:/www.stubhub.com/new-york-rangers-new-york-tickets-11-21-2021/event/104910857/" xr:uid="{3EFF0A48-1BF8-450D-A13C-349105FC65A1}"/>
    <hyperlink ref="R111" r:id="rId186" display="https://www.cbssports.com/nhl/teams/CGY/calgary-flames/" xr:uid="{1A60B4C2-CE6B-44D4-A315-0ACF8D552D60}"/>
    <hyperlink ref="S111" r:id="rId187" display="https://www.cbssports.com/nhl/teams/BOS/boston-bruins/" xr:uid="{1E3ADFF5-59E5-4207-9E0F-5C0079506909}"/>
    <hyperlink ref="T110" r:id="rId188" display="https://www.cbssports.com/nhl/gametracker/live/NHL_20211121_CGY@BOS/" xr:uid="{ED62E608-D201-40AA-AAD1-B0C5D4FB5EE8}"/>
    <hyperlink ref="V110" r:id="rId189" display="https://prf.hn/click/camref:1101liUFf/ar:CBSSports/destination:https:/www.stubhub.com/boston-bruins-boston-tickets-11-21-2021/event/104910419/" xr:uid="{89269379-FB00-49DA-B11F-CDF12C31A09D}"/>
    <hyperlink ref="R113" r:id="rId190" display="https://www.cbssports.com/nhl/teams/TOR/toronto-maple-leafs/" xr:uid="{171D43AD-9223-41DA-9069-AD9B9A50F5FE}"/>
    <hyperlink ref="S113" r:id="rId191" display="https://www.cbssports.com/nhl/teams/NYI/new-york-islanders/" xr:uid="{F37A42E2-FB94-4A9A-A32F-43438D1AF193}"/>
    <hyperlink ref="T112" r:id="rId192" display="https://www.cbssports.com/nhl/gametracker/live/NHL_20211121_TOR@NYI/" xr:uid="{0096F16E-3F50-4BF5-8204-04115EE5BAC4}"/>
    <hyperlink ref="V112" r:id="rId193" display="https://prf.hn/click/camref:1101liUFf/ar:CBSSports/destination:https:/www.stubhub.com/new-york-islanders-elmont-tickets-11-21-2021/event/104910633/" xr:uid="{8EAB4B1F-00EF-434D-86B0-062897CCBD2F}"/>
    <hyperlink ref="R115" r:id="rId194" display="https://www.cbssports.com/nhl/teams/CHI/chicago-blackhawks/" xr:uid="{8B9C86B2-3318-4AE9-A0F7-DFF88635F874}"/>
    <hyperlink ref="S115" r:id="rId195" display="https://www.cbssports.com/nhl/teams/VAN/vancouver-canucks/" xr:uid="{28DECCF6-AAAB-43CF-BDDD-881A00E76733}"/>
    <hyperlink ref="T114" r:id="rId196" display="https://www.cbssports.com/nhl/gametracker/live/NHL_20211121_CHI@VAN/" xr:uid="{C8C0E550-1880-46AB-98F8-BE973CB26493}"/>
    <hyperlink ref="V114" r:id="rId197" display="https://prf.hn/click/camref:1101liUFf/ar:CBSSports/destination:https:/www.stubhub.com/vancouver-canucks-tickets-vancouver-rogers-arena-11-21-2021/event/104909358/" xr:uid="{F280C7E3-EF6A-414D-9A12-DB523BA05C11}"/>
    <hyperlink ref="R117" r:id="rId198" display="https://www.cbssports.com/nhl/teams/WAS/washington-capitals/" xr:uid="{9B91D9C4-4AC3-44BB-AF0A-25E44D1BB42E}"/>
    <hyperlink ref="S117" r:id="rId199" display="https://www.cbssports.com/nhl/teams/SEA/seattle-kraken/" xr:uid="{D3D6499E-539D-4B5E-8831-71AAE8D118C5}"/>
    <hyperlink ref="T116" r:id="rId200" display="https://www.cbssports.com/nhl/gametracker/live/NHL_20211121_WAS@SEA/" xr:uid="{687B7E69-C21C-463F-95FD-3FDB48FA22A6}"/>
    <hyperlink ref="V116" r:id="rId201" display="https://prf.hn/click/camref:1101liUFf/ar:CBSSports/destination:https:/www.stubhub.com/seattle-kraken-seattle-tickets-11-21-2021/event/104909911/" xr:uid="{0CA2C452-2229-4FC1-8B28-EAF93FCFB6FB}"/>
    <hyperlink ref="R119" r:id="rId202" display="https://www.cbssports.com/nhl/teams/ARI/arizona-coyotes/" xr:uid="{6E16DFB7-B301-4799-A9BF-60ABA93A5B74}"/>
    <hyperlink ref="S119" r:id="rId203" display="https://www.cbssports.com/nhl/teams/LA/los-angeles-kings/" xr:uid="{82B47585-3ADC-44E1-A215-D48CDFDC8EA0}"/>
    <hyperlink ref="T118" r:id="rId204" display="https://www.cbssports.com/nhl/gametracker/live/NHL_20211121_ARI@LA/" xr:uid="{70400631-5624-4BAD-9E53-14073586BB35}"/>
    <hyperlink ref="V118" r:id="rId205" display="https://prf.hn/click/camref:1101liUFf/ar:CBSSports/destination:https:/www.stubhub.com/los-angeles-kings-los-angeles-tickets-11-21-2021/event/104908999/" xr:uid="{FF7EB23F-F402-40CF-A5B1-44566152C32F}"/>
  </hyperlinks>
  <pageMargins left="0.7" right="0.7" top="0.75" bottom="0.75" header="0.3" footer="0.3"/>
  <pageSetup orientation="portrait" r:id="rId206"/>
  <ignoredErrors>
    <ignoredError sqref="AM158:AM221" evalError="1"/>
  </ignoredErrors>
  <drawing r:id="rId20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E6D7-FA33-4B31-9627-BBEB56B7EA9C}">
  <dimension ref="A1:CH323"/>
  <sheetViews>
    <sheetView topLeftCell="BC211" zoomScaleNormal="100" workbookViewId="0">
      <selection activeCell="BM223" sqref="BM223:BR223"/>
    </sheetView>
  </sheetViews>
  <sheetFormatPr defaultRowHeight="15"/>
  <cols>
    <col min="1" max="1" width="14" customWidth="1"/>
    <col min="2" max="2" width="13.7109375" customWidth="1"/>
    <col min="3" max="3" width="9.140625" customWidth="1"/>
    <col min="4" max="4" width="5.5703125" customWidth="1"/>
    <col min="5" max="5" width="4" bestFit="1" customWidth="1"/>
    <col min="6" max="6" width="9" customWidth="1"/>
    <col min="7" max="7" width="8" customWidth="1"/>
    <col min="8" max="8" width="2" customWidth="1"/>
    <col min="9" max="9" width="9.140625" customWidth="1"/>
    <col min="10" max="10" width="17.5703125" customWidth="1"/>
    <col min="11" max="15" width="9.140625" customWidth="1"/>
    <col min="16" max="16" width="6.7109375" customWidth="1"/>
    <col min="17" max="17" width="10.42578125" customWidth="1"/>
    <col min="18" max="18" width="11.42578125" style="13" customWidth="1"/>
    <col min="19" max="19" width="17.5703125" bestFit="1" customWidth="1"/>
    <col min="20" max="20" width="8.85546875" style="13" bestFit="1" customWidth="1"/>
    <col min="21" max="21" width="10.140625" style="13" bestFit="1" customWidth="1"/>
    <col min="22" max="22" width="12.42578125" bestFit="1" customWidth="1"/>
    <col min="23" max="23" width="7.140625" customWidth="1"/>
    <col min="24" max="24" width="13.7109375" hidden="1" customWidth="1"/>
    <col min="25" max="25" width="0" hidden="1" customWidth="1"/>
    <col min="26" max="26" width="11.42578125" hidden="1" customWidth="1"/>
    <col min="27" max="27" width="18.7109375" hidden="1" customWidth="1"/>
    <col min="28" max="28" width="0" hidden="1" customWidth="1"/>
    <col min="29" max="29" width="10.140625" hidden="1" customWidth="1"/>
    <col min="30" max="30" width="12.42578125" hidden="1" customWidth="1"/>
    <col min="31" max="31" width="5.85546875" hidden="1" customWidth="1"/>
    <col min="32" max="32" width="5.140625" bestFit="1" customWidth="1"/>
    <col min="33" max="33" width="11.42578125" customWidth="1"/>
    <col min="34" max="34" width="10.28515625" bestFit="1" customWidth="1"/>
    <col min="35" max="35" width="17.5703125" bestFit="1" customWidth="1"/>
    <col min="36" max="36" width="7.7109375" bestFit="1" customWidth="1"/>
    <col min="37" max="37" width="10.140625" bestFit="1" customWidth="1"/>
    <col min="38" max="38" width="12.42578125" bestFit="1" customWidth="1"/>
    <col min="39" max="39" width="5.85546875" customWidth="1"/>
    <col min="40" max="40" width="13.7109375" customWidth="1"/>
    <col min="42" max="42" width="11.42578125" bestFit="1" customWidth="1"/>
    <col min="43" max="43" width="18.7109375" customWidth="1"/>
    <col min="45" max="45" width="10.140625" bestFit="1" customWidth="1"/>
    <col min="46" max="46" width="12.42578125" bestFit="1" customWidth="1"/>
    <col min="47" max="47" width="5.85546875" hidden="1" customWidth="1"/>
    <col min="48" max="48" width="13.7109375" hidden="1" customWidth="1"/>
    <col min="49" max="49" width="0" hidden="1" customWidth="1"/>
    <col min="50" max="50" width="11.42578125" hidden="1" customWidth="1"/>
    <col min="51" max="51" width="18.7109375" hidden="1" customWidth="1"/>
    <col min="52" max="52" width="0" hidden="1" customWidth="1"/>
    <col min="53" max="53" width="10.140625" hidden="1" customWidth="1"/>
    <col min="54" max="54" width="12.42578125" hidden="1" customWidth="1"/>
    <col min="56" max="56" width="5.140625" bestFit="1" customWidth="1"/>
    <col min="57" max="57" width="11.42578125" customWidth="1"/>
    <col min="58" max="58" width="10.28515625" bestFit="1" customWidth="1"/>
    <col min="59" max="59" width="17.5703125" bestFit="1" customWidth="1"/>
    <col min="60" max="60" width="7.7109375" bestFit="1" customWidth="1"/>
    <col min="61" max="61" width="10.140625" bestFit="1" customWidth="1"/>
    <col min="62" max="62" width="12.42578125" bestFit="1" customWidth="1"/>
    <col min="63" max="63" width="5.85546875" customWidth="1"/>
    <col min="64" max="64" width="13.7109375" customWidth="1"/>
    <col min="66" max="66" width="11.42578125" bestFit="1" customWidth="1"/>
    <col min="67" max="67" width="18.7109375" customWidth="1"/>
    <col min="69" max="69" width="10.140625" bestFit="1" customWidth="1"/>
    <col min="70" max="70" width="12.42578125" bestFit="1" customWidth="1"/>
    <col min="72" max="72" width="5.140625" bestFit="1" customWidth="1"/>
    <col min="73" max="73" width="11.42578125" customWidth="1"/>
    <col min="74" max="74" width="10.28515625" bestFit="1" customWidth="1"/>
    <col min="75" max="75" width="17.5703125" bestFit="1" customWidth="1"/>
    <col min="76" max="76" width="7.7109375" bestFit="1" customWidth="1"/>
    <col min="77" max="77" width="10.140625" bestFit="1" customWidth="1"/>
    <col min="78" max="78" width="12.42578125" bestFit="1" customWidth="1"/>
    <col min="80" max="80" width="13.7109375" customWidth="1"/>
    <col min="82" max="82" width="11.42578125" bestFit="1" customWidth="1"/>
    <col min="83" max="83" width="18.7109375" customWidth="1"/>
    <col min="85" max="85" width="10.140625" bestFit="1" customWidth="1"/>
    <col min="86" max="86" width="12.42578125" bestFit="1" customWidth="1"/>
  </cols>
  <sheetData>
    <row r="1" spans="17:74">
      <c r="Q1" s="20" t="s">
        <v>345</v>
      </c>
      <c r="T1" s="27"/>
    </row>
    <row r="2" spans="17:74">
      <c r="Q2" s="21" t="s">
        <v>194</v>
      </c>
    </row>
    <row r="3" spans="17:74">
      <c r="Q3" s="21"/>
    </row>
    <row r="4" spans="17:74" ht="17.25" customHeight="1">
      <c r="R4" s="29"/>
      <c r="S4" s="25"/>
      <c r="T4" s="25"/>
      <c r="U4" s="25"/>
      <c r="V4" s="25"/>
      <c r="W4" s="25"/>
      <c r="AF4" s="26"/>
      <c r="AH4" s="13"/>
      <c r="BD4" s="26"/>
      <c r="BF4" s="13"/>
      <c r="BT4" s="26"/>
      <c r="BV4" s="13"/>
    </row>
    <row r="5" spans="17:74">
      <c r="R5" s="22"/>
      <c r="S5" s="22"/>
      <c r="T5" s="22"/>
      <c r="U5" s="22"/>
      <c r="V5" s="22"/>
      <c r="W5" s="22"/>
      <c r="AF5" s="22"/>
      <c r="AH5" s="13"/>
      <c r="BD5" s="22"/>
      <c r="BF5" s="13"/>
      <c r="BT5" s="22"/>
      <c r="BV5" s="13"/>
    </row>
    <row r="6" spans="17:74" ht="49.5" customHeight="1">
      <c r="R6" s="281" t="s">
        <v>1529</v>
      </c>
      <c r="S6" s="283" t="s">
        <v>1529</v>
      </c>
      <c r="T6" s="285">
        <v>0.83958333333333324</v>
      </c>
      <c r="U6" s="297" t="s">
        <v>1499</v>
      </c>
      <c r="V6" s="305" t="s">
        <v>1535</v>
      </c>
      <c r="W6" s="305" t="s">
        <v>1536</v>
      </c>
      <c r="X6" s="307" t="s">
        <v>1537</v>
      </c>
      <c r="AF6" s="385"/>
      <c r="AH6" s="13"/>
      <c r="BD6" s="385"/>
      <c r="BF6" s="13"/>
      <c r="BT6" s="385"/>
      <c r="BV6" s="13"/>
    </row>
    <row r="7" spans="17:74" ht="25.5" customHeight="1" thickBot="1">
      <c r="R7" s="282" t="s">
        <v>159</v>
      </c>
      <c r="S7" s="284" t="s">
        <v>165</v>
      </c>
      <c r="T7" s="286" t="s">
        <v>1433</v>
      </c>
      <c r="U7" s="304"/>
      <c r="V7" s="306"/>
      <c r="W7" s="306"/>
      <c r="X7" s="307"/>
      <c r="AF7" s="380"/>
      <c r="AH7" s="13"/>
      <c r="BD7" s="380"/>
      <c r="BF7" s="13"/>
      <c r="BT7" s="380"/>
      <c r="BV7" s="13"/>
    </row>
    <row r="8" spans="17:74" ht="34.5" customHeight="1">
      <c r="R8" s="96"/>
      <c r="S8" s="98"/>
      <c r="T8" s="100"/>
      <c r="U8" s="279"/>
      <c r="V8" s="196"/>
      <c r="W8" s="196"/>
      <c r="AF8" s="383"/>
      <c r="AH8" s="13"/>
      <c r="BD8" s="383"/>
      <c r="BF8" s="13"/>
      <c r="BT8" s="383"/>
      <c r="BV8" s="13"/>
    </row>
    <row r="9" spans="17:74" ht="25.5" customHeight="1" thickBot="1">
      <c r="R9" s="97"/>
      <c r="S9" s="99"/>
      <c r="T9" s="101"/>
      <c r="U9" s="280"/>
      <c r="V9" s="199"/>
      <c r="W9" s="199"/>
      <c r="AF9" s="386"/>
      <c r="AH9" s="13"/>
      <c r="BD9" s="386"/>
      <c r="BF9" s="13"/>
      <c r="BT9" s="386"/>
      <c r="BV9" s="13"/>
    </row>
    <row r="10" spans="17:74" ht="49.5" customHeight="1">
      <c r="R10" s="287" t="s">
        <v>1529</v>
      </c>
      <c r="S10" s="290" t="s">
        <v>1529</v>
      </c>
      <c r="T10" s="203">
        <v>0.83958333333333324</v>
      </c>
      <c r="U10" s="308" t="s">
        <v>1499</v>
      </c>
      <c r="V10" s="309" t="s">
        <v>1538</v>
      </c>
      <c r="W10" s="309" t="s">
        <v>1539</v>
      </c>
      <c r="X10" s="303" t="s">
        <v>1540</v>
      </c>
      <c r="AF10" s="74"/>
      <c r="AH10" s="13"/>
      <c r="BD10" s="107"/>
      <c r="BF10" s="13"/>
      <c r="BT10" s="123"/>
      <c r="BV10" s="13"/>
    </row>
    <row r="11" spans="17:74" ht="25.5" customHeight="1" thickBot="1">
      <c r="R11" s="289" t="s">
        <v>159</v>
      </c>
      <c r="S11" s="292" t="s">
        <v>165</v>
      </c>
      <c r="T11" s="294" t="s">
        <v>1433</v>
      </c>
      <c r="U11" s="298"/>
      <c r="V11" s="310"/>
      <c r="W11" s="310"/>
      <c r="X11" s="310"/>
      <c r="AF11" s="73"/>
      <c r="AH11" s="13"/>
      <c r="BD11" s="73"/>
      <c r="BF11" s="13"/>
      <c r="BT11" s="73"/>
      <c r="BV11" s="13"/>
    </row>
    <row r="12" spans="17:74" ht="49.5" customHeight="1">
      <c r="R12" s="281"/>
      <c r="S12" s="283"/>
      <c r="T12" s="285"/>
      <c r="U12" s="365"/>
      <c r="V12" s="392"/>
      <c r="W12" s="392"/>
      <c r="X12" s="392"/>
      <c r="AF12" s="387"/>
      <c r="AH12" s="13"/>
      <c r="BD12" s="387"/>
      <c r="BF12" s="13"/>
      <c r="BT12" s="387"/>
      <c r="BV12" s="13"/>
    </row>
    <row r="13" spans="17:74" ht="25.5" customHeight="1" thickBot="1">
      <c r="R13" s="282"/>
      <c r="S13" s="284"/>
      <c r="T13" s="286"/>
      <c r="U13" s="391"/>
      <c r="V13" s="393"/>
      <c r="W13" s="393"/>
      <c r="X13" s="394"/>
      <c r="AF13" s="380"/>
      <c r="AH13" s="13"/>
      <c r="BD13" s="380"/>
      <c r="BF13" s="13"/>
      <c r="BT13" s="380"/>
      <c r="BV13" s="13"/>
    </row>
    <row r="14" spans="17:74" ht="34.5" customHeight="1">
      <c r="R14" s="91" t="s">
        <v>1529</v>
      </c>
      <c r="S14" s="93" t="s">
        <v>1529</v>
      </c>
      <c r="T14" s="206">
        <v>0.83958333333333324</v>
      </c>
      <c r="U14" s="299" t="s">
        <v>1502</v>
      </c>
      <c r="V14" s="301" t="s">
        <v>1541</v>
      </c>
      <c r="W14" s="301" t="s">
        <v>1542</v>
      </c>
      <c r="X14" t="s">
        <v>1543</v>
      </c>
      <c r="AF14" s="379"/>
      <c r="AH14" s="13"/>
      <c r="BD14" s="379"/>
      <c r="BF14" s="13"/>
      <c r="BT14" s="379"/>
      <c r="BV14" s="13"/>
    </row>
    <row r="15" spans="17:74" ht="25.5" customHeight="1" thickBot="1">
      <c r="R15" s="92" t="s">
        <v>165</v>
      </c>
      <c r="S15" s="94" t="s">
        <v>159</v>
      </c>
      <c r="T15" s="207" t="s">
        <v>1433</v>
      </c>
      <c r="U15" s="300"/>
      <c r="V15" s="302"/>
      <c r="W15" s="302"/>
      <c r="AF15" s="380"/>
      <c r="AH15" s="13"/>
      <c r="BD15" s="380"/>
      <c r="BF15" s="13"/>
      <c r="BT15" s="380"/>
      <c r="BV15" s="13"/>
    </row>
    <row r="16" spans="17:74" ht="49.5" customHeight="1">
      <c r="R16" s="287"/>
      <c r="S16" s="290"/>
      <c r="T16" s="203"/>
      <c r="U16" s="388"/>
      <c r="V16" s="381"/>
      <c r="W16" s="381"/>
      <c r="X16" s="390"/>
      <c r="AF16" s="379"/>
      <c r="AH16" s="13"/>
      <c r="BD16" s="379"/>
      <c r="BF16" s="13"/>
      <c r="BT16" s="379"/>
      <c r="BV16" s="13"/>
    </row>
    <row r="17" spans="18:74" ht="25.5" customHeight="1" thickBot="1">
      <c r="R17" s="288"/>
      <c r="S17" s="291"/>
      <c r="T17" s="293"/>
      <c r="U17" s="389"/>
      <c r="V17" s="382"/>
      <c r="W17" s="382"/>
      <c r="X17" s="390"/>
      <c r="AF17" s="380"/>
      <c r="AH17" s="13"/>
      <c r="BD17" s="380"/>
      <c r="BF17" s="13"/>
      <c r="BT17" s="380"/>
      <c r="BV17" s="13"/>
    </row>
    <row r="18" spans="18:74" ht="49.5" customHeight="1">
      <c r="R18" s="91"/>
      <c r="S18" s="93"/>
      <c r="T18" s="206"/>
      <c r="U18" s="275"/>
      <c r="V18" s="277"/>
      <c r="W18" s="277"/>
      <c r="AF18" s="379"/>
      <c r="AH18" s="13"/>
      <c r="BD18" s="379"/>
      <c r="BF18" s="13"/>
      <c r="BT18" s="379"/>
      <c r="BV18" s="13"/>
    </row>
    <row r="19" spans="18:74" ht="25.5" customHeight="1" thickBot="1">
      <c r="R19" s="92"/>
      <c r="S19" s="94"/>
      <c r="T19" s="207"/>
      <c r="U19" s="276"/>
      <c r="V19" s="278"/>
      <c r="W19" s="278"/>
      <c r="AF19" s="380"/>
      <c r="AH19" s="13"/>
      <c r="BD19" s="380"/>
      <c r="BF19" s="13"/>
      <c r="BT19" s="380"/>
      <c r="BV19" s="13"/>
    </row>
    <row r="20" spans="18:74" ht="49.5" customHeight="1">
      <c r="R20" s="287"/>
      <c r="S20" s="290"/>
      <c r="T20" s="203"/>
      <c r="U20" s="388"/>
      <c r="V20" s="381"/>
      <c r="W20" s="381"/>
      <c r="X20" s="390"/>
      <c r="AF20" s="379"/>
      <c r="AH20" s="13"/>
      <c r="BD20" s="379"/>
      <c r="BF20" s="13"/>
      <c r="BT20" s="379"/>
      <c r="BV20" s="13"/>
    </row>
    <row r="21" spans="18:74" ht="25.5" customHeight="1" thickBot="1">
      <c r="R21" s="288"/>
      <c r="S21" s="291"/>
      <c r="T21" s="293"/>
      <c r="U21" s="389"/>
      <c r="V21" s="382"/>
      <c r="W21" s="382"/>
      <c r="X21" s="390"/>
      <c r="AF21" s="380"/>
      <c r="AH21" s="13"/>
      <c r="BD21" s="380"/>
      <c r="BF21" s="13"/>
      <c r="BT21" s="380"/>
      <c r="BV21" s="13"/>
    </row>
    <row r="22" spans="18:74" ht="34.5" customHeight="1">
      <c r="R22" s="91"/>
      <c r="S22" s="93"/>
      <c r="T22" s="206"/>
      <c r="U22" s="275"/>
      <c r="V22" s="277"/>
      <c r="W22" s="277"/>
      <c r="AF22" s="379"/>
      <c r="AH22" s="13"/>
      <c r="BD22" s="379"/>
      <c r="BF22" s="13"/>
      <c r="BT22" s="379"/>
      <c r="BV22" s="13"/>
    </row>
    <row r="23" spans="18:74" ht="25.5" customHeight="1" thickBot="1">
      <c r="R23" s="92"/>
      <c r="S23" s="94"/>
      <c r="T23" s="207"/>
      <c r="U23" s="276"/>
      <c r="V23" s="278"/>
      <c r="W23" s="278"/>
      <c r="AF23" s="380"/>
      <c r="AH23" s="13"/>
      <c r="BD23" s="380"/>
      <c r="BF23" s="13"/>
      <c r="BT23" s="380"/>
      <c r="BV23" s="13"/>
    </row>
    <row r="24" spans="18:74" ht="49.5" customHeight="1">
      <c r="R24" s="287"/>
      <c r="S24" s="290"/>
      <c r="T24" s="291"/>
      <c r="U24" s="388"/>
      <c r="V24" s="381"/>
      <c r="W24" s="381"/>
      <c r="X24" s="390"/>
      <c r="AF24" s="379"/>
      <c r="AH24" s="13"/>
      <c r="BD24" s="379"/>
      <c r="BF24" s="13"/>
      <c r="BT24" s="379"/>
      <c r="BV24" s="13"/>
    </row>
    <row r="25" spans="18:74" ht="25.5" customHeight="1" thickBot="1">
      <c r="R25" s="289"/>
      <c r="S25" s="292"/>
      <c r="T25" s="294"/>
      <c r="U25" s="357"/>
      <c r="V25" s="395"/>
      <c r="W25" s="395"/>
      <c r="X25" s="395"/>
      <c r="AF25" s="380"/>
      <c r="AH25" s="13"/>
      <c r="BD25" s="380"/>
      <c r="BF25" s="13"/>
      <c r="BT25" s="380"/>
      <c r="BV25" s="13"/>
    </row>
    <row r="26" spans="18:74" ht="49.5" customHeight="1">
      <c r="R26" s="281"/>
      <c r="S26" s="283"/>
      <c r="T26" s="284"/>
      <c r="U26" s="365"/>
      <c r="V26" s="392"/>
      <c r="W26" s="392"/>
      <c r="X26" s="392"/>
      <c r="AF26" s="379"/>
      <c r="AH26" s="13"/>
      <c r="BD26" s="379"/>
      <c r="BF26" s="13"/>
      <c r="BT26" s="379"/>
      <c r="BV26" s="13"/>
    </row>
    <row r="27" spans="18:74" ht="25.5" customHeight="1" thickBot="1">
      <c r="R27" s="282"/>
      <c r="S27" s="284"/>
      <c r="T27" s="286"/>
      <c r="U27" s="369"/>
      <c r="V27" s="396"/>
      <c r="W27" s="396"/>
      <c r="X27" s="396"/>
      <c r="AF27" s="380"/>
      <c r="AH27" s="13"/>
      <c r="BD27" s="380"/>
      <c r="BF27" s="13"/>
      <c r="BT27" s="380"/>
      <c r="BV27" s="13"/>
    </row>
    <row r="28" spans="18:74" ht="79.5" customHeight="1">
      <c r="R28" s="281"/>
      <c r="S28" s="283"/>
      <c r="T28" s="284"/>
      <c r="U28" s="365"/>
      <c r="V28" s="392"/>
      <c r="W28" s="392"/>
      <c r="X28" s="392" t="s">
        <v>1508</v>
      </c>
      <c r="AF28" s="381"/>
      <c r="AH28" s="13"/>
      <c r="BD28" s="381"/>
      <c r="BF28" s="13"/>
      <c r="BT28" s="381"/>
      <c r="BV28" s="13"/>
    </row>
    <row r="29" spans="18:74" ht="25.5" customHeight="1" thickBot="1">
      <c r="R29" s="282"/>
      <c r="S29" s="284"/>
      <c r="T29" s="286"/>
      <c r="U29" s="391"/>
      <c r="V29" s="393"/>
      <c r="W29" s="393"/>
      <c r="X29" s="394"/>
      <c r="AF29" s="382"/>
      <c r="AH29" s="13"/>
      <c r="BD29" s="382"/>
      <c r="BF29" s="13"/>
      <c r="BT29" s="382"/>
      <c r="BV29" s="13"/>
    </row>
    <row r="30" spans="18:74" ht="49.5" customHeight="1">
      <c r="R30" s="91"/>
      <c r="S30" s="93"/>
      <c r="T30" s="206"/>
      <c r="U30" s="275"/>
      <c r="V30" s="277"/>
      <c r="W30" s="277"/>
      <c r="AF30" s="379"/>
      <c r="AH30" s="13"/>
      <c r="BD30" s="379"/>
      <c r="BF30" s="13"/>
      <c r="BT30" s="379"/>
      <c r="BV30" s="13"/>
    </row>
    <row r="31" spans="18:74" ht="25.5" customHeight="1" thickBot="1">
      <c r="R31" s="92"/>
      <c r="S31" s="94"/>
      <c r="T31" s="207"/>
      <c r="U31" s="276"/>
      <c r="V31" s="278"/>
      <c r="W31" s="278"/>
      <c r="AF31" s="380"/>
      <c r="AH31" s="13"/>
      <c r="BD31" s="380"/>
      <c r="BF31" s="13"/>
      <c r="BT31" s="380"/>
      <c r="BV31" s="13"/>
    </row>
    <row r="32" spans="18:74" ht="49.5" customHeight="1">
      <c r="R32" s="91"/>
      <c r="S32" s="93"/>
      <c r="T32" s="206"/>
      <c r="U32" s="263"/>
      <c r="V32" s="265"/>
      <c r="W32" s="265"/>
      <c r="AF32" s="379"/>
      <c r="AH32" s="13"/>
      <c r="BD32" s="379"/>
      <c r="BF32" s="13"/>
      <c r="BT32" s="379"/>
      <c r="BV32" s="13"/>
    </row>
    <row r="33" spans="18:74" ht="25.5" customHeight="1" thickBot="1">
      <c r="R33" s="92"/>
      <c r="S33" s="94"/>
      <c r="T33" s="207"/>
      <c r="U33" s="264"/>
      <c r="V33" s="266"/>
      <c r="W33" s="266"/>
      <c r="AF33" s="380"/>
      <c r="AH33" s="13"/>
      <c r="BD33" s="380"/>
      <c r="BF33" s="13"/>
      <c r="BT33" s="380"/>
      <c r="BV33" s="13"/>
    </row>
    <row r="34" spans="18:74" ht="49.5" customHeight="1">
      <c r="R34" s="91"/>
      <c r="S34" s="93"/>
      <c r="T34" s="206"/>
      <c r="U34" s="263"/>
      <c r="V34" s="265"/>
      <c r="W34" s="265"/>
      <c r="AF34" s="379"/>
      <c r="AH34" s="13"/>
      <c r="BD34" s="379"/>
      <c r="BF34" s="13"/>
      <c r="BT34" s="379"/>
      <c r="BV34" s="13"/>
    </row>
    <row r="35" spans="18:74" ht="25.5" customHeight="1" thickBot="1">
      <c r="R35" s="92"/>
      <c r="S35" s="94"/>
      <c r="T35" s="207"/>
      <c r="U35" s="264"/>
      <c r="V35" s="266"/>
      <c r="W35" s="266"/>
      <c r="AF35" s="380"/>
      <c r="AH35" s="13"/>
      <c r="BD35" s="380"/>
      <c r="BF35" s="13"/>
      <c r="BT35" s="380"/>
      <c r="BV35" s="13"/>
    </row>
    <row r="36" spans="18:74" ht="49.5" customHeight="1">
      <c r="R36" s="91"/>
      <c r="S36" s="93"/>
      <c r="T36" s="206"/>
      <c r="U36" s="263"/>
      <c r="V36" s="265"/>
      <c r="W36" s="265"/>
      <c r="AF36" s="379"/>
      <c r="AH36" s="13"/>
      <c r="BD36" s="379"/>
      <c r="BF36" s="13"/>
      <c r="BT36" s="379"/>
      <c r="BV36" s="13"/>
    </row>
    <row r="37" spans="18:74" ht="25.5" customHeight="1" thickBot="1">
      <c r="R37" s="92"/>
      <c r="S37" s="94"/>
      <c r="T37" s="207"/>
      <c r="U37" s="264"/>
      <c r="V37" s="266"/>
      <c r="W37" s="266"/>
      <c r="AF37" s="380"/>
      <c r="AH37" s="13"/>
      <c r="BD37" s="380"/>
      <c r="BF37" s="13"/>
      <c r="BT37" s="380"/>
      <c r="BV37" s="13"/>
    </row>
    <row r="38" spans="18:74" ht="49.5" customHeight="1">
      <c r="R38" s="96"/>
      <c r="S38" s="98"/>
      <c r="T38" s="100"/>
      <c r="U38" s="261"/>
      <c r="V38" s="196"/>
      <c r="W38" s="196"/>
      <c r="AF38" s="383"/>
      <c r="AH38" s="13"/>
      <c r="BD38" s="383"/>
      <c r="BF38" s="13"/>
      <c r="BT38" s="383"/>
      <c r="BV38" s="13"/>
    </row>
    <row r="39" spans="18:74" ht="25.5" customHeight="1" thickBot="1">
      <c r="R39" s="97"/>
      <c r="S39" s="99"/>
      <c r="T39" s="101"/>
      <c r="U39" s="267"/>
      <c r="V39" s="199"/>
      <c r="W39" s="197"/>
      <c r="AF39" s="384"/>
      <c r="AH39" s="13"/>
      <c r="BD39" s="384"/>
      <c r="BF39" s="13"/>
      <c r="BT39" s="384"/>
      <c r="BV39" s="13"/>
    </row>
    <row r="40" spans="18:74" ht="25.5" customHeight="1">
      <c r="R40" s="46"/>
      <c r="S40" s="49"/>
      <c r="T40" s="203"/>
      <c r="U40" s="255"/>
      <c r="V40" s="259"/>
      <c r="W40" s="23"/>
      <c r="AF40" s="23"/>
      <c r="AH40" s="13"/>
      <c r="BD40" s="23"/>
      <c r="BF40" s="13"/>
      <c r="BT40" s="23"/>
      <c r="BV40" s="13"/>
    </row>
    <row r="41" spans="18:74" ht="25.5" customHeight="1" thickBot="1">
      <c r="R41" s="48"/>
      <c r="S41" s="51"/>
      <c r="T41" s="56"/>
      <c r="U41" s="251"/>
      <c r="V41" s="253"/>
      <c r="W41" s="23"/>
      <c r="AF41" s="23"/>
      <c r="AH41" s="13"/>
      <c r="BD41" s="23"/>
      <c r="BF41" s="13"/>
      <c r="BT41" s="23"/>
      <c r="BV41" s="13"/>
    </row>
    <row r="42" spans="18:74" ht="34.5" customHeight="1">
      <c r="R42" s="91"/>
      <c r="S42" s="93"/>
      <c r="T42" s="203"/>
      <c r="U42" s="268"/>
      <c r="V42" s="205"/>
      <c r="W42" s="198"/>
      <c r="AF42" s="385"/>
      <c r="AH42" s="13"/>
      <c r="BD42" s="385"/>
      <c r="BF42" s="13"/>
      <c r="BT42" s="385"/>
      <c r="BV42" s="13"/>
    </row>
    <row r="43" spans="18:74" ht="25.5" customHeight="1" thickBot="1">
      <c r="R43" s="92"/>
      <c r="S43" s="94"/>
      <c r="T43" s="95"/>
      <c r="U43" s="264"/>
      <c r="V43" s="266"/>
      <c r="W43" s="266"/>
      <c r="AF43" s="380"/>
      <c r="AH43" s="13"/>
      <c r="BD43" s="380"/>
      <c r="BF43" s="13"/>
      <c r="BT43" s="380"/>
      <c r="BV43" s="13"/>
    </row>
    <row r="44" spans="18:74" ht="34.5" customHeight="1">
      <c r="R44" s="91"/>
      <c r="S44" s="93"/>
      <c r="T44" s="206"/>
      <c r="U44" s="263"/>
      <c r="V44" s="265"/>
      <c r="W44" s="265"/>
      <c r="AF44" s="379"/>
      <c r="AH44" s="13"/>
      <c r="BD44" s="379"/>
      <c r="BF44" s="13"/>
      <c r="BT44" s="379"/>
      <c r="BV44" s="13"/>
    </row>
    <row r="45" spans="18:74" ht="25.5" customHeight="1" thickBot="1">
      <c r="R45" s="92"/>
      <c r="S45" s="94"/>
      <c r="T45" s="207"/>
      <c r="U45" s="264"/>
      <c r="V45" s="266"/>
      <c r="W45" s="266"/>
      <c r="AF45" s="380"/>
      <c r="AH45" s="13"/>
      <c r="BD45" s="380"/>
      <c r="BF45" s="13"/>
      <c r="BT45" s="380"/>
      <c r="BV45" s="13"/>
    </row>
    <row r="46" spans="18:74" ht="79.5" customHeight="1">
      <c r="R46" s="91"/>
      <c r="S46" s="93"/>
      <c r="T46" s="206"/>
      <c r="U46" s="263"/>
      <c r="V46" s="265"/>
      <c r="W46" s="265"/>
      <c r="AF46" s="381"/>
      <c r="AH46" s="13"/>
      <c r="BD46" s="381"/>
      <c r="BF46" s="13"/>
      <c r="BT46" s="381"/>
      <c r="BV46" s="13"/>
    </row>
    <row r="47" spans="18:74" ht="25.5" customHeight="1" thickBot="1">
      <c r="R47" s="92"/>
      <c r="S47" s="94"/>
      <c r="T47" s="207"/>
      <c r="U47" s="264"/>
      <c r="V47" s="266"/>
      <c r="W47" s="266"/>
      <c r="AF47" s="382"/>
      <c r="AH47" s="13"/>
      <c r="BD47" s="382"/>
      <c r="BF47" s="13"/>
      <c r="BT47" s="382"/>
      <c r="BV47" s="13"/>
    </row>
    <row r="48" spans="18:74" ht="49.5" customHeight="1">
      <c r="R48" s="91"/>
      <c r="S48" s="93"/>
      <c r="T48" s="206"/>
      <c r="U48" s="263"/>
      <c r="V48" s="265"/>
      <c r="W48" s="265"/>
      <c r="AF48" s="379"/>
      <c r="AH48" s="13"/>
      <c r="BD48" s="379"/>
      <c r="BF48" s="13"/>
      <c r="BT48" s="379"/>
      <c r="BV48" s="13"/>
    </row>
    <row r="49" spans="18:74" ht="25.5" customHeight="1" thickBot="1">
      <c r="R49" s="92"/>
      <c r="S49" s="94"/>
      <c r="T49" s="207"/>
      <c r="U49" s="264"/>
      <c r="V49" s="266"/>
      <c r="W49" s="266"/>
      <c r="AF49" s="380"/>
      <c r="AH49" s="13"/>
      <c r="BD49" s="380"/>
      <c r="BF49" s="13"/>
      <c r="BT49" s="380"/>
      <c r="BV49" s="13"/>
    </row>
    <row r="50" spans="18:74" ht="49.5" customHeight="1">
      <c r="R50" s="91"/>
      <c r="S50" s="93"/>
      <c r="T50" s="206"/>
      <c r="U50" s="263"/>
      <c r="V50" s="265"/>
      <c r="W50" s="265"/>
      <c r="AF50" s="379"/>
      <c r="AH50" s="13"/>
      <c r="BD50" s="379"/>
      <c r="BF50" s="13"/>
      <c r="BT50" s="379"/>
      <c r="BV50" s="13"/>
    </row>
    <row r="51" spans="18:74" ht="25.5" customHeight="1" thickBot="1">
      <c r="R51" s="92"/>
      <c r="S51" s="94"/>
      <c r="T51" s="207"/>
      <c r="U51" s="264"/>
      <c r="V51" s="266"/>
      <c r="W51" s="266"/>
      <c r="AF51" s="380"/>
      <c r="AH51" s="13"/>
      <c r="BD51" s="380"/>
      <c r="BF51" s="13"/>
      <c r="BT51" s="380"/>
      <c r="BV51" s="13"/>
    </row>
    <row r="52" spans="18:74" ht="25.5" customHeight="1">
      <c r="R52" s="91"/>
      <c r="S52" s="93"/>
      <c r="T52" s="206"/>
      <c r="U52" s="263"/>
      <c r="V52" s="265"/>
      <c r="W52" s="265"/>
      <c r="AF52" s="379"/>
      <c r="AH52" s="13"/>
      <c r="BD52" s="379"/>
      <c r="BF52" s="13"/>
      <c r="BT52" s="379"/>
      <c r="BV52" s="13"/>
    </row>
    <row r="53" spans="18:74" ht="25.5" customHeight="1" thickBot="1">
      <c r="R53" s="92"/>
      <c r="S53" s="94"/>
      <c r="T53" s="207"/>
      <c r="U53" s="264"/>
      <c r="V53" s="266"/>
      <c r="W53" s="266"/>
      <c r="AF53" s="380"/>
      <c r="AH53" s="13"/>
      <c r="BD53" s="380"/>
      <c r="BF53" s="13"/>
      <c r="BT53" s="380"/>
      <c r="BV53" s="13"/>
    </row>
    <row r="54" spans="18:74" ht="34.5" customHeight="1">
      <c r="R54" s="91"/>
      <c r="S54" s="93"/>
      <c r="T54" s="206"/>
      <c r="U54" s="263"/>
      <c r="V54" s="265"/>
      <c r="W54" s="265"/>
      <c r="AF54" s="379"/>
      <c r="AH54" s="13"/>
      <c r="BD54" s="379"/>
      <c r="BF54" s="13"/>
      <c r="BT54" s="379"/>
      <c r="BV54" s="13"/>
    </row>
    <row r="55" spans="18:74" ht="25.5" customHeight="1" thickBot="1">
      <c r="R55" s="92"/>
      <c r="S55" s="94"/>
      <c r="T55" s="207"/>
      <c r="U55" s="264"/>
      <c r="V55" s="266"/>
      <c r="W55" s="266"/>
      <c r="AF55" s="380"/>
      <c r="AH55" s="13"/>
      <c r="BD55" s="380"/>
      <c r="BF55" s="13"/>
      <c r="BT55" s="380"/>
      <c r="BV55" s="13"/>
    </row>
    <row r="56" spans="18:74" ht="34.5" customHeight="1">
      <c r="R56" s="91"/>
      <c r="S56" s="93"/>
      <c r="T56" s="206"/>
      <c r="U56" s="263"/>
      <c r="V56" s="265"/>
      <c r="W56" s="265"/>
      <c r="AF56" s="379"/>
      <c r="AH56" s="13"/>
      <c r="BD56" s="379"/>
      <c r="BF56" s="13"/>
      <c r="BT56" s="379"/>
      <c r="BV56" s="13"/>
    </row>
    <row r="57" spans="18:74" ht="25.5" customHeight="1" thickBot="1">
      <c r="R57" s="92"/>
      <c r="S57" s="94"/>
      <c r="T57" s="207"/>
      <c r="U57" s="264"/>
      <c r="V57" s="266"/>
      <c r="W57" s="266"/>
      <c r="AF57" s="380"/>
      <c r="AH57" s="13"/>
      <c r="BD57" s="380"/>
      <c r="BF57" s="13"/>
      <c r="BT57" s="380"/>
      <c r="BV57" s="13"/>
    </row>
    <row r="58" spans="18:74" ht="49.5" customHeight="1">
      <c r="R58" s="91"/>
      <c r="S58" s="93"/>
      <c r="T58" s="203"/>
      <c r="U58" s="263"/>
      <c r="V58" s="265"/>
      <c r="W58" s="265"/>
      <c r="AF58" s="379"/>
      <c r="AH58" s="13"/>
      <c r="BD58" s="379"/>
      <c r="BF58" s="13"/>
      <c r="BT58" s="379"/>
      <c r="BV58" s="13"/>
    </row>
    <row r="59" spans="18:74" ht="25.5" customHeight="1" thickBot="1">
      <c r="R59" s="92"/>
      <c r="S59" s="94"/>
      <c r="T59" s="95"/>
      <c r="U59" s="264"/>
      <c r="V59" s="266"/>
      <c r="W59" s="266"/>
      <c r="AF59" s="380"/>
      <c r="AH59" s="13"/>
      <c r="BD59" s="380"/>
      <c r="BF59" s="13"/>
      <c r="BT59" s="380"/>
      <c r="BV59" s="13"/>
    </row>
    <row r="60" spans="18:74" ht="34.5" customHeight="1">
      <c r="R60" s="91"/>
      <c r="S60" s="93"/>
      <c r="T60" s="206"/>
      <c r="U60" s="263"/>
      <c r="V60" s="265"/>
      <c r="W60" s="265"/>
      <c r="AF60" s="379"/>
      <c r="AH60" s="13"/>
      <c r="BD60" s="379"/>
      <c r="BF60" s="13"/>
      <c r="BT60" s="379"/>
      <c r="BV60" s="13"/>
    </row>
    <row r="61" spans="18:74" ht="25.5" customHeight="1" thickBot="1">
      <c r="R61" s="92"/>
      <c r="S61" s="94"/>
      <c r="T61" s="207"/>
      <c r="U61" s="264"/>
      <c r="V61" s="266"/>
      <c r="W61" s="266"/>
      <c r="AF61" s="380"/>
      <c r="AH61" s="13"/>
      <c r="BD61" s="380"/>
      <c r="BF61" s="13"/>
      <c r="BT61" s="380"/>
      <c r="BV61" s="13"/>
    </row>
    <row r="62" spans="18:74" ht="34.5" customHeight="1">
      <c r="R62" s="91"/>
      <c r="S62" s="93"/>
      <c r="T62" s="206"/>
      <c r="U62" s="244"/>
      <c r="V62" s="246"/>
      <c r="W62" s="246"/>
      <c r="AF62" s="379"/>
      <c r="AH62" s="13"/>
      <c r="BD62" s="379"/>
      <c r="BF62" s="13"/>
      <c r="BT62" s="379"/>
      <c r="BV62" s="13"/>
    </row>
    <row r="63" spans="18:74" ht="25.5" customHeight="1" thickBot="1">
      <c r="R63" s="92"/>
      <c r="S63" s="94"/>
      <c r="T63" s="207"/>
      <c r="U63" s="245"/>
      <c r="V63" s="247"/>
      <c r="W63" s="247"/>
      <c r="AF63" s="380"/>
      <c r="AH63" s="13"/>
      <c r="BD63" s="380"/>
      <c r="BF63" s="13"/>
      <c r="BT63" s="380"/>
      <c r="BV63" s="13"/>
    </row>
    <row r="64" spans="18:74" ht="34.5" customHeight="1">
      <c r="R64" s="91"/>
      <c r="S64" s="93"/>
      <c r="T64" s="206"/>
      <c r="U64" s="263"/>
      <c r="V64" s="265"/>
      <c r="W64" s="265"/>
      <c r="AF64" s="379"/>
      <c r="AH64" s="13"/>
      <c r="BD64" s="379"/>
      <c r="BF64" s="13"/>
      <c r="BT64" s="379"/>
      <c r="BV64" s="13"/>
    </row>
    <row r="65" spans="18:74" ht="25.5" customHeight="1" thickBot="1">
      <c r="R65" s="92"/>
      <c r="S65" s="94"/>
      <c r="T65" s="207"/>
      <c r="U65" s="264"/>
      <c r="V65" s="266"/>
      <c r="W65" s="266"/>
      <c r="AF65" s="380"/>
      <c r="AH65" s="13"/>
      <c r="BD65" s="380"/>
      <c r="BF65" s="13"/>
      <c r="BT65" s="380"/>
      <c r="BV65" s="13"/>
    </row>
    <row r="66" spans="18:74" ht="49.5" customHeight="1">
      <c r="R66" s="91"/>
      <c r="S66" s="93"/>
      <c r="T66" s="206"/>
      <c r="U66" s="263"/>
      <c r="V66" s="265"/>
      <c r="W66" s="265"/>
      <c r="AF66" s="379"/>
      <c r="AH66" s="13"/>
      <c r="BD66" s="379"/>
      <c r="BF66" s="13"/>
      <c r="BT66" s="379"/>
      <c r="BV66" s="13"/>
    </row>
    <row r="67" spans="18:74" ht="25.5" customHeight="1" thickBot="1">
      <c r="R67" s="92"/>
      <c r="S67" s="94"/>
      <c r="T67" s="207"/>
      <c r="U67" s="264"/>
      <c r="V67" s="266"/>
      <c r="W67" s="266"/>
      <c r="AF67" s="380"/>
      <c r="AH67" s="13"/>
      <c r="BD67" s="380"/>
      <c r="BF67" s="13"/>
      <c r="BT67" s="380"/>
      <c r="BV67" s="13"/>
    </row>
    <row r="68" spans="18:74" ht="34.5" customHeight="1">
      <c r="R68" s="91"/>
      <c r="S68" s="93"/>
      <c r="T68" s="203"/>
      <c r="U68" s="263"/>
      <c r="V68" s="265"/>
      <c r="W68" s="265"/>
      <c r="AF68" s="379"/>
      <c r="AH68" s="13"/>
      <c r="BD68" s="379"/>
      <c r="BF68" s="13"/>
      <c r="BT68" s="379"/>
      <c r="BV68" s="13"/>
    </row>
    <row r="69" spans="18:74" ht="25.5" customHeight="1" thickBot="1">
      <c r="R69" s="92"/>
      <c r="S69" s="94"/>
      <c r="T69" s="95"/>
      <c r="U69" s="264"/>
      <c r="V69" s="266"/>
      <c r="W69" s="266"/>
      <c r="AF69" s="380"/>
      <c r="AH69" s="13"/>
      <c r="BD69" s="380"/>
      <c r="BF69" s="13"/>
      <c r="BT69" s="380"/>
      <c r="BV69" s="13"/>
    </row>
    <row r="70" spans="18:74" ht="25.5" customHeight="1">
      <c r="R70" s="96"/>
      <c r="S70" s="98"/>
      <c r="T70" s="100"/>
      <c r="U70" s="261"/>
      <c r="V70" s="196"/>
      <c r="W70" s="196"/>
      <c r="AF70" s="383"/>
      <c r="AH70" s="13"/>
      <c r="BD70" s="383"/>
      <c r="BF70" s="13"/>
      <c r="BT70" s="383"/>
      <c r="BV70" s="13"/>
    </row>
    <row r="71" spans="18:74" ht="25.5" customHeight="1">
      <c r="R71" s="97"/>
      <c r="S71" s="99"/>
      <c r="T71" s="101"/>
      <c r="U71" s="262"/>
      <c r="V71" s="197"/>
      <c r="W71" s="197"/>
      <c r="AF71" s="384"/>
      <c r="AH71" s="13"/>
      <c r="BD71" s="384"/>
      <c r="BF71" s="13"/>
      <c r="BT71" s="384"/>
      <c r="BV71" s="13"/>
    </row>
    <row r="72" spans="18:74" ht="25.5" customHeight="1">
      <c r="R72" s="46"/>
      <c r="S72" s="49"/>
      <c r="T72" s="248"/>
      <c r="U72" s="250"/>
      <c r="V72" s="252"/>
      <c r="W72" s="23"/>
      <c r="AF72" s="23"/>
      <c r="AH72" s="13"/>
      <c r="BD72" s="23"/>
      <c r="BF72" s="13"/>
      <c r="BT72" s="23"/>
      <c r="BV72" s="13"/>
    </row>
    <row r="73" spans="18:74" ht="25.5" customHeight="1" thickBot="1">
      <c r="R73" s="48"/>
      <c r="S73" s="51"/>
      <c r="T73" s="249"/>
      <c r="U73" s="251"/>
      <c r="V73" s="253"/>
      <c r="W73" s="23"/>
      <c r="AF73" s="23"/>
      <c r="AH73" s="13"/>
      <c r="BD73" s="23"/>
      <c r="BF73" s="13"/>
      <c r="BT73" s="23"/>
      <c r="BV73" s="13"/>
    </row>
    <row r="74" spans="18:74" ht="34.5" customHeight="1">
      <c r="R74" s="91"/>
      <c r="S74" s="93"/>
      <c r="T74" s="203"/>
      <c r="U74" s="268"/>
      <c r="V74" s="205"/>
      <c r="W74" s="198"/>
      <c r="AF74" s="385"/>
      <c r="AH74" s="13"/>
      <c r="BD74" s="385"/>
      <c r="BF74" s="13"/>
      <c r="BT74" s="385"/>
      <c r="BV74" s="13"/>
    </row>
    <row r="75" spans="18:74" ht="25.5" customHeight="1" thickBot="1">
      <c r="R75" s="92"/>
      <c r="S75" s="94"/>
      <c r="T75" s="95"/>
      <c r="U75" s="264"/>
      <c r="V75" s="266"/>
      <c r="W75" s="266"/>
      <c r="AF75" s="380"/>
      <c r="AH75" s="13"/>
      <c r="BD75" s="380"/>
      <c r="BF75" s="13"/>
      <c r="BT75" s="380"/>
      <c r="BV75" s="13"/>
    </row>
    <row r="76" spans="18:74" ht="34.5" customHeight="1">
      <c r="R76" s="91"/>
      <c r="S76" s="93"/>
      <c r="T76" s="206"/>
      <c r="U76" s="263"/>
      <c r="V76" s="265"/>
      <c r="W76" s="265"/>
      <c r="AF76" s="379"/>
      <c r="AH76" s="13"/>
      <c r="BD76" s="379"/>
      <c r="BF76" s="13"/>
      <c r="BT76" s="379"/>
      <c r="BV76" s="13"/>
    </row>
    <row r="77" spans="18:74" ht="25.5" customHeight="1" thickBot="1">
      <c r="R77" s="92"/>
      <c r="S77" s="94"/>
      <c r="T77" s="207"/>
      <c r="U77" s="264"/>
      <c r="V77" s="266"/>
      <c r="W77" s="266"/>
      <c r="AF77" s="380"/>
      <c r="AH77" s="13"/>
      <c r="BD77" s="380"/>
      <c r="BF77" s="13"/>
      <c r="BT77" s="380"/>
      <c r="BV77" s="13"/>
    </row>
    <row r="78" spans="18:74" ht="34.5" customHeight="1">
      <c r="R78" s="91"/>
      <c r="S78" s="93"/>
      <c r="T78" s="206"/>
      <c r="U78" s="263"/>
      <c r="V78" s="265"/>
      <c r="W78" s="265"/>
      <c r="AF78" s="379"/>
      <c r="AH78" s="13"/>
      <c r="BD78" s="379"/>
      <c r="BF78" s="13"/>
      <c r="BT78" s="379"/>
      <c r="BV78" s="13"/>
    </row>
    <row r="79" spans="18:74" ht="25.5" customHeight="1" thickBot="1">
      <c r="R79" s="92"/>
      <c r="S79" s="94"/>
      <c r="T79" s="207"/>
      <c r="U79" s="264"/>
      <c r="V79" s="266"/>
      <c r="W79" s="266"/>
      <c r="AF79" s="380"/>
      <c r="AH79" s="13"/>
      <c r="BD79" s="380"/>
      <c r="BF79" s="13"/>
      <c r="BT79" s="380"/>
      <c r="BV79" s="13"/>
    </row>
    <row r="80" spans="18:74" ht="34.5" customHeight="1">
      <c r="R80" s="91"/>
      <c r="S80" s="93"/>
      <c r="T80" s="206"/>
      <c r="U80" s="263"/>
      <c r="V80" s="265"/>
      <c r="W80" s="265"/>
      <c r="AF80" s="379"/>
      <c r="AH80" s="13"/>
      <c r="BD80" s="379"/>
      <c r="BF80" s="13"/>
      <c r="BT80" s="379"/>
      <c r="BV80" s="13"/>
    </row>
    <row r="81" spans="18:74" ht="25.5" customHeight="1" thickBot="1">
      <c r="R81" s="92"/>
      <c r="S81" s="94"/>
      <c r="T81" s="207"/>
      <c r="U81" s="264"/>
      <c r="V81" s="266"/>
      <c r="W81" s="266"/>
      <c r="AF81" s="380"/>
      <c r="AH81" s="13"/>
      <c r="BD81" s="380"/>
      <c r="BF81" s="13"/>
      <c r="BT81" s="380"/>
      <c r="BV81" s="13"/>
    </row>
    <row r="82" spans="18:74" ht="49.5" customHeight="1">
      <c r="R82" s="91"/>
      <c r="S82" s="93"/>
      <c r="T82" s="206"/>
      <c r="U82" s="263"/>
      <c r="V82" s="265"/>
      <c r="W82" s="265"/>
      <c r="AF82" s="379"/>
      <c r="AH82" s="13"/>
      <c r="BD82" s="379"/>
      <c r="BF82" s="13"/>
      <c r="BT82" s="379"/>
      <c r="BV82" s="13"/>
    </row>
    <row r="83" spans="18:74" ht="25.5" customHeight="1" thickBot="1">
      <c r="R83" s="92"/>
      <c r="S83" s="94"/>
      <c r="T83" s="207"/>
      <c r="U83" s="264"/>
      <c r="V83" s="266"/>
      <c r="W83" s="266"/>
      <c r="AF83" s="380"/>
      <c r="AH83" s="13"/>
      <c r="BD83" s="380"/>
      <c r="BF83" s="13"/>
      <c r="BT83" s="380"/>
      <c r="BV83" s="13"/>
    </row>
    <row r="84" spans="18:74" ht="49.5" customHeight="1">
      <c r="R84" s="91"/>
      <c r="S84" s="93"/>
      <c r="T84" s="206"/>
      <c r="U84" s="263"/>
      <c r="V84" s="265"/>
      <c r="W84" s="265"/>
      <c r="AF84" s="379"/>
      <c r="AH84" s="13"/>
      <c r="BD84" s="379"/>
      <c r="BF84" s="13"/>
      <c r="BT84" s="379"/>
      <c r="BV84" s="13"/>
    </row>
    <row r="85" spans="18:74" ht="25.5" customHeight="1" thickBot="1">
      <c r="R85" s="92"/>
      <c r="S85" s="94"/>
      <c r="T85" s="207"/>
      <c r="U85" s="264"/>
      <c r="V85" s="266"/>
      <c r="W85" s="266"/>
      <c r="AF85" s="380"/>
      <c r="AH85" s="13"/>
      <c r="BD85" s="380"/>
      <c r="BF85" s="13"/>
      <c r="BT85" s="380"/>
      <c r="BV85" s="13"/>
    </row>
    <row r="86" spans="18:74" ht="34.5" customHeight="1">
      <c r="R86" s="91"/>
      <c r="S86" s="93"/>
      <c r="T86" s="206"/>
      <c r="U86" s="263"/>
      <c r="V86" s="265"/>
      <c r="W86" s="265"/>
      <c r="AF86" s="379"/>
      <c r="AH86" s="13"/>
      <c r="BD86" s="379"/>
      <c r="BF86" s="13"/>
      <c r="BT86" s="379"/>
      <c r="BV86" s="13"/>
    </row>
    <row r="87" spans="18:74" ht="25.5" customHeight="1" thickBot="1">
      <c r="R87" s="92"/>
      <c r="S87" s="94"/>
      <c r="T87" s="207"/>
      <c r="U87" s="264"/>
      <c r="V87" s="266"/>
      <c r="W87" s="266"/>
      <c r="AF87" s="380"/>
      <c r="AH87" s="13"/>
      <c r="BD87" s="380"/>
      <c r="BF87" s="13"/>
      <c r="BT87" s="380"/>
      <c r="BV87" s="13"/>
    </row>
    <row r="88" spans="18:74" ht="79.5" customHeight="1">
      <c r="R88" s="91"/>
      <c r="S88" s="93"/>
      <c r="T88" s="206"/>
      <c r="U88" s="263"/>
      <c r="V88" s="265"/>
      <c r="W88" s="265"/>
      <c r="AF88" s="381"/>
      <c r="AH88" s="13"/>
      <c r="BD88" s="381"/>
      <c r="BF88" s="13"/>
      <c r="BT88" s="381"/>
      <c r="BV88" s="13"/>
    </row>
    <row r="89" spans="18:74" ht="25.5" customHeight="1" thickBot="1">
      <c r="R89" s="92"/>
      <c r="S89" s="94"/>
      <c r="T89" s="207"/>
      <c r="U89" s="264"/>
      <c r="V89" s="266"/>
      <c r="W89" s="266"/>
      <c r="AF89" s="382"/>
      <c r="AH89" s="13"/>
      <c r="BD89" s="382"/>
      <c r="BF89" s="13"/>
      <c r="BT89" s="382"/>
      <c r="BV89" s="13"/>
    </row>
    <row r="90" spans="18:74" ht="34.5" customHeight="1">
      <c r="R90" s="91"/>
      <c r="S90" s="93"/>
      <c r="T90" s="206"/>
      <c r="U90" s="263"/>
      <c r="V90" s="265"/>
      <c r="W90" s="265"/>
      <c r="AF90" s="379"/>
      <c r="AH90" s="13"/>
      <c r="BD90" s="379"/>
      <c r="BF90" s="13"/>
      <c r="BT90" s="379"/>
      <c r="BV90" s="13"/>
    </row>
    <row r="91" spans="18:74" ht="25.5" customHeight="1" thickBot="1">
      <c r="R91" s="92"/>
      <c r="S91" s="94"/>
      <c r="T91" s="207"/>
      <c r="U91" s="264"/>
      <c r="V91" s="266"/>
      <c r="W91" s="266"/>
      <c r="AF91" s="380"/>
      <c r="AH91" s="13"/>
      <c r="BD91" s="380"/>
      <c r="BF91" s="13"/>
      <c r="BT91" s="380"/>
      <c r="BV91" s="13"/>
    </row>
    <row r="92" spans="18:74" ht="34.5" customHeight="1">
      <c r="R92" s="91"/>
      <c r="S92" s="93"/>
      <c r="T92" s="206"/>
      <c r="U92" s="263"/>
      <c r="V92" s="265"/>
      <c r="W92" s="265"/>
      <c r="AF92" s="379"/>
      <c r="AH92" s="13"/>
      <c r="BD92" s="379"/>
      <c r="BF92" s="13"/>
      <c r="BT92" s="379"/>
      <c r="BV92" s="13"/>
    </row>
    <row r="93" spans="18:74" ht="25.5" customHeight="1" thickBot="1">
      <c r="R93" s="92"/>
      <c r="S93" s="94"/>
      <c r="T93" s="207"/>
      <c r="U93" s="264"/>
      <c r="V93" s="266"/>
      <c r="W93" s="266"/>
      <c r="AF93" s="380"/>
      <c r="AH93" s="13"/>
      <c r="BD93" s="380"/>
      <c r="BF93" s="13"/>
      <c r="BT93" s="380"/>
      <c r="BV93" s="13"/>
    </row>
    <row r="94" spans="18:74" ht="49.5" customHeight="1">
      <c r="R94" s="91"/>
      <c r="S94" s="93"/>
      <c r="T94" s="206"/>
      <c r="U94" s="244"/>
      <c r="V94" s="246"/>
      <c r="W94" s="246"/>
      <c r="AF94" s="379"/>
      <c r="AH94" s="13"/>
      <c r="BD94" s="379"/>
      <c r="BF94" s="13"/>
      <c r="BT94" s="379"/>
      <c r="BV94" s="13"/>
    </row>
    <row r="95" spans="18:74" ht="25.5" customHeight="1" thickBot="1">
      <c r="R95" s="92"/>
      <c r="S95" s="94"/>
      <c r="T95" s="207"/>
      <c r="U95" s="245"/>
      <c r="V95" s="247"/>
      <c r="W95" s="247"/>
      <c r="AF95" s="380"/>
      <c r="AH95" s="13"/>
      <c r="BD95" s="380"/>
      <c r="BF95" s="13"/>
      <c r="BT95" s="380"/>
      <c r="BV95" s="13"/>
    </row>
    <row r="96" spans="18:74" ht="34.5" customHeight="1">
      <c r="R96" s="91"/>
      <c r="S96" s="93"/>
      <c r="T96" s="206"/>
      <c r="U96" s="263"/>
      <c r="V96" s="265"/>
      <c r="W96" s="265"/>
      <c r="AF96" s="379"/>
      <c r="AH96" s="13"/>
      <c r="BD96" s="379"/>
      <c r="BF96" s="13"/>
      <c r="BT96" s="379"/>
      <c r="BV96" s="13"/>
    </row>
    <row r="97" spans="18:74" ht="25.5" customHeight="1" thickBot="1">
      <c r="R97" s="92"/>
      <c r="S97" s="94"/>
      <c r="T97" s="207"/>
      <c r="U97" s="264"/>
      <c r="V97" s="266"/>
      <c r="W97" s="266"/>
      <c r="AF97" s="380"/>
      <c r="AH97" s="13"/>
      <c r="BD97" s="380"/>
      <c r="BF97" s="13"/>
      <c r="BT97" s="380"/>
      <c r="BV97" s="13"/>
    </row>
    <row r="98" spans="18:74" ht="34.5" customHeight="1">
      <c r="R98" s="91"/>
      <c r="S98" s="93"/>
      <c r="T98" s="206"/>
      <c r="U98" s="263"/>
      <c r="V98" s="265"/>
      <c r="W98" s="265"/>
      <c r="AF98" s="379"/>
      <c r="AH98" s="13"/>
      <c r="BD98" s="379"/>
      <c r="BF98" s="13"/>
      <c r="BT98" s="379"/>
      <c r="BV98" s="13"/>
    </row>
    <row r="99" spans="18:74" ht="25.5" customHeight="1" thickBot="1">
      <c r="R99" s="92"/>
      <c r="S99" s="94"/>
      <c r="T99" s="207"/>
      <c r="U99" s="264"/>
      <c r="V99" s="266"/>
      <c r="W99" s="266"/>
      <c r="AF99" s="380"/>
      <c r="AH99" s="13"/>
      <c r="BD99" s="380"/>
      <c r="BF99" s="13"/>
      <c r="BT99" s="380"/>
      <c r="BV99" s="13"/>
    </row>
    <row r="100" spans="18:74" ht="49.5" customHeight="1">
      <c r="R100" s="91"/>
      <c r="S100" s="93"/>
      <c r="T100" s="203"/>
      <c r="U100" s="263"/>
      <c r="V100" s="265"/>
      <c r="W100" s="265"/>
      <c r="AF100" s="379"/>
      <c r="AH100" s="13"/>
      <c r="BD100" s="379"/>
      <c r="BF100" s="13"/>
      <c r="BT100" s="379"/>
      <c r="BV100" s="13"/>
    </row>
    <row r="101" spans="18:74" ht="25.5" customHeight="1" thickBot="1">
      <c r="R101" s="92"/>
      <c r="S101" s="94"/>
      <c r="T101" s="95"/>
      <c r="U101" s="264"/>
      <c r="V101" s="266"/>
      <c r="W101" s="266"/>
      <c r="AF101" s="380"/>
      <c r="AH101" s="13"/>
      <c r="BD101" s="380"/>
      <c r="BF101" s="13"/>
      <c r="BT101" s="380"/>
      <c r="BV101" s="13"/>
    </row>
    <row r="102" spans="18:74" ht="34.5" customHeight="1">
      <c r="R102" s="96"/>
      <c r="S102" s="98"/>
      <c r="T102" s="100"/>
      <c r="U102" s="261"/>
      <c r="V102" s="196"/>
      <c r="W102" s="196"/>
      <c r="AF102" s="383"/>
      <c r="AH102" s="13"/>
      <c r="BD102" s="383"/>
      <c r="BF102" s="13"/>
      <c r="BT102" s="383"/>
      <c r="BV102" s="13"/>
    </row>
    <row r="103" spans="18:74" ht="25.5" customHeight="1" thickBot="1">
      <c r="R103" s="97"/>
      <c r="S103" s="99"/>
      <c r="T103" s="101"/>
      <c r="U103" s="267"/>
      <c r="V103" s="199"/>
      <c r="W103" s="197"/>
      <c r="AF103" s="384"/>
      <c r="AH103" s="13"/>
      <c r="BD103" s="384"/>
      <c r="BF103" s="13"/>
      <c r="BT103" s="384"/>
      <c r="BV103" s="13"/>
    </row>
    <row r="104" spans="18:74" ht="25.5" customHeight="1">
      <c r="R104" s="46"/>
      <c r="S104" s="49"/>
      <c r="T104" s="203"/>
      <c r="U104" s="255"/>
      <c r="V104" s="259"/>
      <c r="W104" s="23"/>
      <c r="AF104" s="23"/>
      <c r="AH104" s="13"/>
      <c r="BD104" s="23"/>
      <c r="BF104" s="13"/>
      <c r="BT104" s="23"/>
      <c r="BV104" s="13"/>
    </row>
    <row r="105" spans="18:74" ht="25.5" customHeight="1" thickBot="1">
      <c r="R105" s="48"/>
      <c r="S105" s="51"/>
      <c r="T105" s="56"/>
      <c r="U105" s="251"/>
      <c r="V105" s="253"/>
      <c r="W105" s="23"/>
      <c r="AF105" s="23"/>
      <c r="AH105" s="13"/>
      <c r="BD105" s="23"/>
      <c r="BF105" s="13"/>
      <c r="BT105" s="23"/>
      <c r="BV105" s="13"/>
    </row>
    <row r="106" spans="18:74" ht="25.5" customHeight="1">
      <c r="R106" s="46"/>
      <c r="S106" s="49"/>
      <c r="T106" s="254"/>
      <c r="U106" s="255"/>
      <c r="V106" s="259"/>
      <c r="W106" s="23"/>
      <c r="AF106" s="23"/>
      <c r="AH106" s="13"/>
      <c r="BD106" s="23"/>
      <c r="BF106" s="13"/>
      <c r="BT106" s="23"/>
      <c r="BV106" s="13"/>
    </row>
    <row r="107" spans="18:74" ht="25.5" customHeight="1" thickBot="1">
      <c r="R107" s="48"/>
      <c r="S107" s="51"/>
      <c r="T107" s="249"/>
      <c r="U107" s="251"/>
      <c r="V107" s="253"/>
      <c r="W107" s="23"/>
      <c r="AF107" s="23"/>
      <c r="AH107" s="13"/>
      <c r="BD107" s="23"/>
      <c r="BF107" s="13"/>
      <c r="BT107" s="23"/>
      <c r="BV107" s="13"/>
    </row>
    <row r="108" spans="18:74" ht="25.5" customHeight="1">
      <c r="R108" s="46"/>
      <c r="S108" s="49"/>
      <c r="T108" s="254"/>
      <c r="U108" s="255"/>
      <c r="V108" s="259"/>
      <c r="W108" s="23"/>
      <c r="AF108" s="23"/>
      <c r="AH108" s="13"/>
      <c r="BD108" s="23"/>
      <c r="BF108" s="13"/>
      <c r="BT108" s="23"/>
      <c r="BV108" s="13"/>
    </row>
    <row r="109" spans="18:74" ht="25.5" customHeight="1" thickBot="1">
      <c r="R109" s="47"/>
      <c r="S109" s="50"/>
      <c r="T109" s="203"/>
      <c r="U109" s="204"/>
      <c r="V109" s="202"/>
      <c r="W109" s="23"/>
      <c r="AF109" s="23"/>
      <c r="AH109" s="13"/>
      <c r="BD109" s="23"/>
      <c r="BF109" s="13"/>
      <c r="BT109" s="23"/>
      <c r="BV109" s="13"/>
    </row>
    <row r="110" spans="18:74" ht="25.5" customHeight="1">
      <c r="R110" s="46"/>
      <c r="S110" s="49"/>
      <c r="T110" s="254"/>
      <c r="U110" s="255"/>
      <c r="V110" s="259"/>
      <c r="W110" s="23"/>
      <c r="AF110" s="23"/>
      <c r="AH110" s="13"/>
      <c r="BD110" s="23"/>
      <c r="BF110" s="13"/>
      <c r="BT110" s="23"/>
      <c r="BV110" s="13"/>
    </row>
    <row r="111" spans="18:74" ht="25.5" customHeight="1">
      <c r="R111" s="47"/>
      <c r="S111" s="50"/>
      <c r="T111" s="256"/>
      <c r="U111" s="257"/>
      <c r="V111" s="258"/>
      <c r="W111" s="23"/>
      <c r="AF111" s="23"/>
      <c r="AH111" s="13"/>
      <c r="BD111" s="23"/>
      <c r="BF111" s="13"/>
      <c r="BT111" s="23"/>
      <c r="BV111" s="13"/>
    </row>
    <row r="112" spans="18:74" ht="25.5" customHeight="1">
      <c r="R112" s="46"/>
      <c r="S112" s="49"/>
      <c r="T112" s="248"/>
      <c r="U112" s="250"/>
      <c r="V112" s="252"/>
      <c r="W112" s="23"/>
      <c r="AF112" s="23"/>
      <c r="AH112" s="13"/>
      <c r="BD112" s="23"/>
      <c r="BF112" s="13"/>
      <c r="BT112" s="23"/>
      <c r="BV112" s="13"/>
    </row>
    <row r="113" spans="18:74" ht="25.5" customHeight="1" thickBot="1">
      <c r="R113" s="48"/>
      <c r="S113" s="51"/>
      <c r="T113" s="249"/>
      <c r="U113" s="251"/>
      <c r="V113" s="253"/>
      <c r="W113" s="23"/>
      <c r="AF113" s="23"/>
      <c r="AH113" s="13"/>
      <c r="BD113" s="23"/>
      <c r="BF113" s="13"/>
      <c r="BT113" s="23"/>
      <c r="BV113" s="13"/>
    </row>
    <row r="114" spans="18:74" ht="25.5" customHeight="1">
      <c r="R114" s="46"/>
      <c r="S114" s="49"/>
      <c r="T114" s="203"/>
      <c r="U114" s="255"/>
      <c r="V114" s="259"/>
      <c r="W114" s="23"/>
      <c r="AF114" s="23"/>
      <c r="AH114" s="13"/>
      <c r="BD114" s="23"/>
      <c r="BF114" s="13"/>
      <c r="BT114" s="23"/>
      <c r="BV114" s="13"/>
    </row>
    <row r="115" spans="18:74" ht="25.5" customHeight="1" thickBot="1">
      <c r="R115" s="48"/>
      <c r="S115" s="51"/>
      <c r="T115" s="56"/>
      <c r="U115" s="251"/>
      <c r="V115" s="253"/>
      <c r="W115" s="23"/>
      <c r="AF115" s="23"/>
      <c r="AH115" s="13"/>
      <c r="BD115" s="23"/>
      <c r="BF115" s="13"/>
      <c r="BT115" s="23"/>
      <c r="BV115" s="13"/>
    </row>
    <row r="116" spans="18:74" ht="25.5" customHeight="1">
      <c r="R116" s="46"/>
      <c r="S116" s="49"/>
      <c r="T116" s="254"/>
      <c r="U116" s="255"/>
      <c r="V116" s="259"/>
      <c r="W116" s="23"/>
      <c r="AF116" s="23"/>
      <c r="AH116" s="13"/>
      <c r="BD116" s="23"/>
      <c r="BF116" s="13"/>
      <c r="BT116" s="23"/>
      <c r="BV116" s="13"/>
    </row>
    <row r="117" spans="18:74" ht="25.5" customHeight="1" thickBot="1">
      <c r="R117" s="48"/>
      <c r="S117" s="51"/>
      <c r="T117" s="249"/>
      <c r="U117" s="251"/>
      <c r="V117" s="253"/>
      <c r="W117" s="23"/>
      <c r="AF117" s="23"/>
      <c r="AH117" s="13"/>
      <c r="BD117" s="23"/>
      <c r="BF117" s="13"/>
      <c r="BT117" s="23"/>
      <c r="BV117" s="13"/>
    </row>
    <row r="118" spans="18:74" ht="25.5" customHeight="1">
      <c r="R118" s="46"/>
      <c r="S118" s="49"/>
      <c r="T118" s="254"/>
      <c r="U118" s="255"/>
      <c r="V118" s="259"/>
      <c r="W118" s="23"/>
      <c r="AF118" s="23"/>
      <c r="AH118" s="13"/>
      <c r="BD118" s="23"/>
      <c r="BF118" s="13"/>
      <c r="BT118" s="23"/>
      <c r="BV118" s="13"/>
    </row>
    <row r="119" spans="18:74" ht="25.5" customHeight="1" thickBot="1">
      <c r="R119" s="47"/>
      <c r="S119" s="50"/>
      <c r="T119" s="203"/>
      <c r="U119" s="204"/>
      <c r="V119" s="202"/>
      <c r="W119" s="23"/>
      <c r="AF119" s="23"/>
      <c r="AH119" s="13"/>
      <c r="BD119" s="23"/>
      <c r="BF119" s="13"/>
      <c r="BT119" s="23"/>
      <c r="BV119" s="13"/>
    </row>
    <row r="120" spans="18:74" ht="25.5" customHeight="1">
      <c r="R120" s="46"/>
      <c r="S120" s="49"/>
      <c r="T120" s="240"/>
      <c r="U120" s="241"/>
      <c r="V120" s="238"/>
      <c r="W120" s="23"/>
      <c r="AF120" s="23"/>
      <c r="AH120" s="13"/>
      <c r="BD120" s="23"/>
      <c r="BF120" s="13"/>
      <c r="BT120" s="23"/>
      <c r="BV120" s="13"/>
    </row>
    <row r="121" spans="18:74" ht="25.5" customHeight="1">
      <c r="R121" s="47"/>
      <c r="S121" s="50"/>
      <c r="T121" s="242"/>
      <c r="U121" s="243"/>
      <c r="V121" s="239"/>
      <c r="W121" s="23"/>
      <c r="AF121" s="23"/>
      <c r="AH121" s="13"/>
      <c r="BD121" s="23"/>
      <c r="BF121" s="13"/>
      <c r="BT121" s="23"/>
      <c r="BV121" s="13"/>
    </row>
    <row r="122" spans="18:74" ht="25.5" customHeight="1">
      <c r="R122" s="46"/>
      <c r="S122" s="49"/>
      <c r="T122" s="248"/>
      <c r="U122" s="250"/>
      <c r="V122" s="252"/>
      <c r="W122" s="23"/>
      <c r="AF122" s="23"/>
      <c r="AH122" s="13"/>
      <c r="BD122" s="23"/>
      <c r="BF122" s="13"/>
      <c r="BT122" s="23"/>
      <c r="BV122" s="13"/>
    </row>
    <row r="123" spans="18:74" ht="25.5" customHeight="1" thickBot="1">
      <c r="R123" s="48"/>
      <c r="S123" s="51"/>
      <c r="T123" s="249"/>
      <c r="U123" s="251"/>
      <c r="V123" s="253"/>
      <c r="W123" s="23"/>
      <c r="AF123" s="23"/>
      <c r="AH123" s="13"/>
      <c r="BD123" s="23"/>
      <c r="BF123" s="13"/>
      <c r="BT123" s="23"/>
      <c r="BV123" s="13"/>
    </row>
    <row r="124" spans="18:74" ht="25.5" customHeight="1">
      <c r="R124" s="46"/>
      <c r="S124" s="49"/>
      <c r="T124" s="203"/>
      <c r="U124" s="255"/>
      <c r="V124" s="259"/>
      <c r="W124" s="23"/>
      <c r="AF124" s="23"/>
      <c r="AH124" s="13"/>
      <c r="BD124" s="23"/>
      <c r="BF124" s="13"/>
      <c r="BT124" s="23"/>
      <c r="BV124" s="13"/>
    </row>
    <row r="125" spans="18:74" ht="25.5" customHeight="1" thickBot="1">
      <c r="R125" s="48"/>
      <c r="S125" s="51"/>
      <c r="T125" s="56"/>
      <c r="U125" s="251"/>
      <c r="V125" s="253"/>
      <c r="W125" s="23"/>
      <c r="AF125" s="23"/>
      <c r="AH125" s="13"/>
      <c r="BD125" s="23"/>
      <c r="BF125" s="13"/>
      <c r="BT125" s="23"/>
      <c r="BV125" s="13"/>
    </row>
    <row r="126" spans="18:74" ht="25.5" customHeight="1">
      <c r="R126" s="46"/>
      <c r="S126" s="49"/>
      <c r="T126" s="254"/>
      <c r="U126" s="255"/>
      <c r="V126" s="259"/>
      <c r="W126" s="23"/>
      <c r="AF126" s="23"/>
      <c r="AH126" s="13"/>
      <c r="BD126" s="23"/>
      <c r="BF126" s="13"/>
      <c r="BT126" s="23"/>
      <c r="BV126" s="13"/>
    </row>
    <row r="127" spans="18:74" ht="25.5" customHeight="1" thickBot="1">
      <c r="R127" s="48"/>
      <c r="S127" s="51"/>
      <c r="T127" s="249"/>
      <c r="U127" s="251"/>
      <c r="V127" s="253"/>
      <c r="W127" s="23"/>
      <c r="AF127" s="23"/>
      <c r="AH127" s="13"/>
      <c r="BD127" s="23"/>
      <c r="BF127" s="13"/>
      <c r="BT127" s="23"/>
      <c r="BV127" s="13"/>
    </row>
    <row r="128" spans="18:74" ht="25.5" customHeight="1">
      <c r="R128" s="46"/>
      <c r="S128" s="49"/>
      <c r="T128" s="248"/>
      <c r="U128" s="250"/>
      <c r="V128" s="252"/>
      <c r="W128" s="23"/>
      <c r="AF128" s="23"/>
      <c r="AH128" s="13"/>
      <c r="BD128" s="23"/>
      <c r="BF128" s="13"/>
      <c r="BT128" s="23"/>
      <c r="BV128" s="13"/>
    </row>
    <row r="129" spans="18:74" ht="25.5" customHeight="1" thickBot="1">
      <c r="R129" s="48"/>
      <c r="S129" s="51"/>
      <c r="T129" s="249"/>
      <c r="U129" s="251"/>
      <c r="V129" s="253"/>
      <c r="W129" s="23"/>
      <c r="AF129" s="23"/>
      <c r="AH129" s="13"/>
      <c r="BD129" s="23"/>
      <c r="BF129" s="13"/>
      <c r="BT129" s="23"/>
      <c r="BV129" s="13"/>
    </row>
    <row r="130" spans="18:74" ht="25.5" customHeight="1">
      <c r="R130" s="46"/>
      <c r="S130" s="49"/>
      <c r="T130" s="203"/>
      <c r="U130" s="255"/>
      <c r="V130" s="259"/>
      <c r="W130" s="23"/>
      <c r="AF130" s="23"/>
      <c r="AH130" s="13"/>
      <c r="BD130" s="23"/>
      <c r="BF130" s="13"/>
      <c r="BT130" s="23"/>
      <c r="BV130" s="13"/>
    </row>
    <row r="131" spans="18:74" ht="25.5" customHeight="1" thickBot="1">
      <c r="R131" s="48"/>
      <c r="S131" s="51"/>
      <c r="T131" s="56"/>
      <c r="U131" s="251"/>
      <c r="V131" s="253"/>
      <c r="W131" s="23"/>
      <c r="AF131" s="23"/>
      <c r="AH131" s="13"/>
      <c r="BD131" s="23"/>
      <c r="BF131" s="13"/>
      <c r="BT131" s="23"/>
      <c r="BV131" s="13"/>
    </row>
    <row r="132" spans="18:74" ht="25.5" customHeight="1">
      <c r="R132" s="46"/>
      <c r="S132" s="49"/>
      <c r="T132" s="254"/>
      <c r="U132" s="255"/>
      <c r="V132" s="259"/>
      <c r="W132" s="23"/>
      <c r="AF132" s="23"/>
      <c r="AH132" s="13"/>
      <c r="BD132" s="23"/>
      <c r="BF132" s="13"/>
      <c r="BT132" s="23"/>
      <c r="BV132" s="13"/>
    </row>
    <row r="133" spans="18:74" ht="25.5" customHeight="1" thickBot="1">
      <c r="R133" s="48"/>
      <c r="S133" s="51"/>
      <c r="T133" s="200"/>
      <c r="U133" s="201"/>
      <c r="V133" s="202"/>
      <c r="W133" s="23"/>
      <c r="AF133" s="23"/>
      <c r="AH133" s="13"/>
      <c r="BD133" s="23"/>
      <c r="BF133" s="13"/>
      <c r="BT133" s="23"/>
      <c r="BV133" s="13"/>
    </row>
    <row r="134" spans="18:74" ht="25.5" customHeight="1">
      <c r="R134" s="46"/>
      <c r="S134" s="49"/>
      <c r="T134" s="254"/>
      <c r="U134" s="255"/>
      <c r="V134" s="259"/>
      <c r="W134" s="23"/>
      <c r="AF134" s="23"/>
      <c r="AH134" s="13"/>
      <c r="BD134" s="23"/>
      <c r="BF134" s="13"/>
      <c r="BT134" s="23"/>
      <c r="BV134" s="13"/>
    </row>
    <row r="135" spans="18:74" ht="25.5" customHeight="1" thickBot="1">
      <c r="R135" s="48"/>
      <c r="S135" s="51"/>
      <c r="T135" s="200"/>
      <c r="U135" s="201"/>
      <c r="V135" s="202"/>
      <c r="W135" s="23"/>
      <c r="AF135" s="23"/>
      <c r="AH135" s="13"/>
      <c r="BD135" s="23"/>
      <c r="BF135" s="13"/>
      <c r="BT135" s="23"/>
      <c r="BV135" s="13"/>
    </row>
    <row r="136" spans="18:74" ht="25.5" customHeight="1" thickBot="1">
      <c r="R136" s="48"/>
      <c r="S136" s="51"/>
      <c r="T136" s="249"/>
      <c r="U136" s="251"/>
      <c r="V136" s="253"/>
      <c r="W136" s="23"/>
      <c r="AF136" s="23"/>
      <c r="AH136" s="13"/>
      <c r="BD136" s="23"/>
      <c r="BF136" s="13"/>
      <c r="BT136" s="23"/>
      <c r="BV136" s="13"/>
    </row>
    <row r="137" spans="18:74" ht="25.5" customHeight="1">
      <c r="R137" s="46"/>
      <c r="S137" s="49"/>
      <c r="T137" s="203"/>
      <c r="U137" s="255"/>
      <c r="V137" s="259"/>
      <c r="W137" s="23"/>
      <c r="AF137" s="23"/>
      <c r="AH137" s="13"/>
      <c r="BD137" s="23"/>
      <c r="BF137" s="13"/>
      <c r="BT137" s="23"/>
      <c r="BV137" s="13"/>
    </row>
    <row r="138" spans="18:74" ht="25.5" customHeight="1" thickBot="1">
      <c r="R138" s="48"/>
      <c r="S138" s="51"/>
      <c r="T138" s="189"/>
      <c r="U138" s="251"/>
      <c r="V138" s="253"/>
      <c r="W138" s="23"/>
      <c r="AF138" s="23"/>
      <c r="AH138" s="13"/>
      <c r="BD138" s="23"/>
      <c r="BF138" s="13"/>
      <c r="BT138" s="23"/>
      <c r="BV138" s="13"/>
    </row>
    <row r="139" spans="18:74" ht="25.5" customHeight="1">
      <c r="R139" s="46"/>
      <c r="S139" s="49"/>
      <c r="T139" s="254"/>
      <c r="U139" s="255"/>
      <c r="V139" s="259"/>
      <c r="W139" s="23"/>
      <c r="AF139" s="23"/>
      <c r="AH139" s="13"/>
      <c r="BD139" s="23"/>
      <c r="BF139" s="13"/>
      <c r="BT139" s="23"/>
      <c r="BV139" s="13"/>
    </row>
    <row r="140" spans="18:74" ht="25.5" customHeight="1" thickBot="1">
      <c r="R140" s="48"/>
      <c r="S140" s="51"/>
      <c r="T140" s="249"/>
      <c r="U140" s="251"/>
      <c r="V140" s="253"/>
      <c r="W140" s="23"/>
      <c r="AF140" s="23"/>
      <c r="AH140" s="13"/>
      <c r="BD140" s="23"/>
      <c r="BF140" s="13"/>
      <c r="BT140" s="23"/>
      <c r="BV140" s="13"/>
    </row>
    <row r="141" spans="18:74" ht="25.5" customHeight="1">
      <c r="R141" s="46"/>
      <c r="S141" s="49"/>
      <c r="T141" s="254"/>
      <c r="U141" s="255"/>
      <c r="V141" s="259"/>
      <c r="W141" s="23"/>
      <c r="AF141" s="23"/>
      <c r="AH141" s="13"/>
      <c r="BD141" s="23"/>
      <c r="BF141" s="13"/>
      <c r="BT141" s="23"/>
      <c r="BV141" s="13"/>
    </row>
    <row r="142" spans="18:74" ht="25.5" customHeight="1" thickBot="1">
      <c r="R142" s="47"/>
      <c r="S142" s="50"/>
      <c r="T142" s="203"/>
      <c r="U142" s="204"/>
      <c r="V142" s="202"/>
      <c r="W142" s="23"/>
      <c r="AF142" s="23"/>
      <c r="AH142" s="13"/>
      <c r="BD142" s="23"/>
      <c r="BF142" s="13"/>
      <c r="BT142" s="23"/>
      <c r="BV142" s="13"/>
    </row>
    <row r="143" spans="18:74" ht="25.5" customHeight="1">
      <c r="R143" s="46"/>
      <c r="S143" s="49"/>
      <c r="T143" s="254"/>
      <c r="U143" s="255"/>
      <c r="V143" s="259"/>
      <c r="W143" s="23"/>
      <c r="AF143" s="23"/>
      <c r="AH143" s="13"/>
      <c r="BD143" s="23"/>
      <c r="BF143" s="13"/>
      <c r="BT143" s="23"/>
      <c r="BV143" s="13"/>
    </row>
    <row r="144" spans="18:74" ht="25.5" customHeight="1">
      <c r="R144" s="47"/>
      <c r="S144" s="50"/>
      <c r="T144" s="256"/>
      <c r="U144" s="257"/>
      <c r="V144" s="258"/>
      <c r="W144" s="23"/>
      <c r="AF144" s="23"/>
      <c r="AH144" s="13"/>
      <c r="BD144" s="23"/>
      <c r="BF144" s="13"/>
      <c r="BT144" s="23"/>
      <c r="BV144" s="13"/>
    </row>
    <row r="145" spans="18:74" ht="25.5" customHeight="1">
      <c r="R145" s="46"/>
      <c r="S145" s="49"/>
      <c r="T145" s="248"/>
      <c r="U145" s="250"/>
      <c r="V145" s="252"/>
      <c r="W145" s="23"/>
      <c r="AF145" s="23"/>
      <c r="AH145" s="13"/>
      <c r="BD145" s="23"/>
      <c r="BF145" s="13"/>
      <c r="BT145" s="23"/>
      <c r="BV145" s="13"/>
    </row>
    <row r="146" spans="18:74" ht="25.5" customHeight="1" thickBot="1">
      <c r="R146" s="48"/>
      <c r="S146" s="51"/>
      <c r="T146" s="249"/>
      <c r="U146" s="251"/>
      <c r="V146" s="253"/>
      <c r="W146" s="23"/>
      <c r="AF146" s="23"/>
      <c r="AH146" s="13"/>
      <c r="BD146" s="23"/>
      <c r="BF146" s="13"/>
      <c r="BT146" s="23"/>
      <c r="BV146" s="13"/>
    </row>
    <row r="147" spans="18:74" ht="25.5" customHeight="1">
      <c r="R147" s="46"/>
      <c r="S147" s="49"/>
      <c r="T147" s="203"/>
      <c r="U147" s="255"/>
      <c r="V147" s="259"/>
      <c r="W147" s="23"/>
      <c r="AF147" s="23"/>
      <c r="AH147" s="13"/>
      <c r="BD147" s="23"/>
      <c r="BF147" s="13"/>
      <c r="BT147" s="23"/>
      <c r="BV147" s="13"/>
    </row>
    <row r="148" spans="18:74" ht="25.5" customHeight="1" thickBot="1">
      <c r="R148" s="48"/>
      <c r="S148" s="51"/>
      <c r="T148" s="189"/>
      <c r="U148" s="251"/>
      <c r="V148" s="253"/>
      <c r="W148" s="23"/>
      <c r="AF148" s="23"/>
      <c r="AH148" s="13"/>
      <c r="BD148" s="23"/>
      <c r="BF148" s="13"/>
      <c r="BT148" s="23"/>
      <c r="BV148" s="13"/>
    </row>
    <row r="149" spans="18:74" ht="25.5" customHeight="1">
      <c r="R149" s="46"/>
      <c r="S149" s="49"/>
      <c r="T149" s="254"/>
      <c r="U149" s="255"/>
      <c r="V149" s="259"/>
      <c r="W149" s="23"/>
      <c r="AF149" s="23"/>
      <c r="AH149" s="13"/>
      <c r="BD149" s="23"/>
      <c r="BF149" s="13"/>
      <c r="BT149" s="23"/>
      <c r="BV149" s="13"/>
    </row>
    <row r="150" spans="18:74" ht="25.5" customHeight="1" thickBot="1">
      <c r="R150" s="48"/>
      <c r="S150" s="51"/>
      <c r="T150" s="249"/>
      <c r="U150" s="251"/>
      <c r="V150" s="253"/>
      <c r="W150" s="23"/>
      <c r="AF150" s="23"/>
      <c r="AH150" s="13"/>
      <c r="BD150" s="23"/>
      <c r="BF150" s="13"/>
      <c r="BT150" s="23"/>
      <c r="BV150" s="13"/>
    </row>
    <row r="151" spans="18:74" ht="25.5" customHeight="1">
      <c r="R151" s="46"/>
      <c r="S151" s="49"/>
      <c r="T151" s="248"/>
      <c r="U151" s="250"/>
      <c r="V151" s="252"/>
      <c r="W151" s="23"/>
      <c r="AF151" s="23"/>
      <c r="AH151" s="13"/>
      <c r="BD151" s="23"/>
      <c r="BF151" s="13"/>
      <c r="BT151" s="23"/>
      <c r="BV151" s="13"/>
    </row>
    <row r="152" spans="18:74" ht="25.5" customHeight="1" thickBot="1">
      <c r="R152" s="48"/>
      <c r="S152" s="51"/>
      <c r="T152" s="249"/>
      <c r="U152" s="251"/>
      <c r="V152" s="253"/>
      <c r="W152" s="23"/>
      <c r="AF152" s="23"/>
      <c r="AH152" s="13"/>
      <c r="BD152" s="23"/>
      <c r="BF152" s="13"/>
      <c r="BT152" s="23"/>
      <c r="BV152" s="13"/>
    </row>
    <row r="153" spans="18:74" ht="25.5" customHeight="1">
      <c r="R153" s="46"/>
      <c r="S153" s="49"/>
      <c r="T153" s="203"/>
      <c r="U153" s="255"/>
      <c r="V153" s="259"/>
      <c r="W153" s="23"/>
      <c r="AF153" s="23"/>
      <c r="AH153" s="13"/>
      <c r="BD153" s="23"/>
      <c r="BF153" s="13"/>
      <c r="BT153" s="23"/>
      <c r="BV153" s="13"/>
    </row>
    <row r="154" spans="18:74" ht="25.5" customHeight="1" thickBot="1">
      <c r="R154" s="48"/>
      <c r="S154" s="51"/>
      <c r="T154" s="189"/>
      <c r="U154" s="236"/>
      <c r="V154" s="237"/>
      <c r="W154" s="23"/>
      <c r="AF154" s="23"/>
      <c r="AH154" s="13"/>
      <c r="BD154" s="23"/>
      <c r="BF154" s="13"/>
      <c r="BT154" s="23"/>
      <c r="BV154" s="13"/>
    </row>
    <row r="155" spans="18:74" ht="25.5" customHeight="1">
      <c r="R155" s="46"/>
      <c r="S155" s="49"/>
      <c r="T155" s="240"/>
      <c r="U155" s="241"/>
      <c r="V155" s="238"/>
      <c r="W155" s="23"/>
      <c r="AF155" s="23"/>
      <c r="AH155" s="13"/>
      <c r="BD155" s="23"/>
      <c r="BF155" s="13"/>
      <c r="BT155" s="23"/>
      <c r="BV155" s="13"/>
    </row>
    <row r="156" spans="18:74" ht="25.5" customHeight="1" thickBot="1">
      <c r="R156" s="48"/>
      <c r="S156" s="51"/>
      <c r="T156" s="200"/>
      <c r="U156" s="201"/>
      <c r="V156" s="202"/>
      <c r="W156" s="23"/>
      <c r="AF156" s="23"/>
      <c r="AH156" s="13"/>
      <c r="BD156" s="23"/>
      <c r="BF156" s="13"/>
      <c r="BT156" s="23"/>
      <c r="BV156" s="13"/>
    </row>
    <row r="157" spans="18:74" ht="25.5" customHeight="1" thickBot="1">
      <c r="R157" s="48"/>
      <c r="S157" s="51"/>
      <c r="T157" s="249"/>
      <c r="U157" s="251"/>
      <c r="V157" s="253"/>
      <c r="W157" s="23"/>
      <c r="AF157" s="23"/>
      <c r="AH157" s="13"/>
      <c r="BD157" s="23"/>
      <c r="BF157" s="13"/>
      <c r="BT157" s="23"/>
      <c r="BV157" s="13"/>
    </row>
    <row r="158" spans="18:74" ht="25.5" customHeight="1">
      <c r="R158" s="46"/>
      <c r="S158" s="49"/>
      <c r="T158" s="248"/>
      <c r="U158" s="250"/>
      <c r="V158" s="252"/>
      <c r="W158" s="23"/>
      <c r="AF158" s="23"/>
      <c r="AH158" s="13"/>
      <c r="BD158" s="23"/>
      <c r="BF158" s="13"/>
      <c r="BT158" s="23"/>
      <c r="BV158" s="13"/>
    </row>
    <row r="159" spans="18:74" ht="25.5" customHeight="1" thickBot="1">
      <c r="R159" s="48"/>
      <c r="S159" s="51"/>
      <c r="T159" s="249"/>
      <c r="U159" s="251"/>
      <c r="V159" s="253"/>
      <c r="W159" s="23"/>
      <c r="AF159" s="23"/>
      <c r="AH159" s="13"/>
      <c r="BD159" s="23"/>
      <c r="BF159" s="13"/>
      <c r="BT159" s="23"/>
      <c r="BV159" s="13"/>
    </row>
    <row r="160" spans="18:74" ht="25.5" customHeight="1">
      <c r="R160" s="46"/>
      <c r="S160" s="49"/>
      <c r="T160" s="203"/>
      <c r="U160" s="255"/>
      <c r="V160" s="259"/>
      <c r="W160" s="23"/>
      <c r="AF160" s="23"/>
      <c r="AH160" s="13"/>
      <c r="BD160" s="23"/>
      <c r="BF160" s="13"/>
      <c r="BT160" s="23"/>
      <c r="BV160" s="13"/>
    </row>
    <row r="161" spans="18:74" ht="25.5" customHeight="1" thickBot="1">
      <c r="R161" s="48"/>
      <c r="S161" s="51"/>
      <c r="T161" s="56"/>
      <c r="U161" s="251"/>
      <c r="V161" s="253"/>
      <c r="W161" s="23"/>
      <c r="AF161" s="23"/>
      <c r="AH161" s="13"/>
      <c r="BD161" s="23"/>
      <c r="BF161" s="13"/>
      <c r="BT161" s="23"/>
      <c r="BV161" s="13"/>
    </row>
    <row r="162" spans="18:74" ht="25.5" customHeight="1">
      <c r="R162" s="46"/>
      <c r="S162" s="49"/>
      <c r="T162" s="254"/>
      <c r="U162" s="255"/>
      <c r="V162" s="259"/>
      <c r="W162" s="23"/>
      <c r="AF162" s="23"/>
      <c r="AH162" s="13"/>
      <c r="BD162" s="23"/>
      <c r="BF162" s="13"/>
      <c r="BT162" s="23"/>
      <c r="BV162" s="13"/>
    </row>
    <row r="163" spans="18:74" ht="25.5" customHeight="1" thickBot="1">
      <c r="R163" s="48"/>
      <c r="S163" s="51"/>
      <c r="T163" s="249"/>
      <c r="U163" s="251"/>
      <c r="V163" s="253"/>
      <c r="W163" s="23"/>
      <c r="AF163" s="23"/>
      <c r="AH163" s="13"/>
      <c r="BD163" s="23"/>
      <c r="BF163" s="13"/>
      <c r="BT163" s="23"/>
      <c r="BV163" s="13"/>
    </row>
    <row r="164" spans="18:74" ht="25.5" customHeight="1">
      <c r="R164" s="46"/>
      <c r="S164" s="49"/>
      <c r="T164" s="254"/>
      <c r="U164" s="255"/>
      <c r="V164" s="259"/>
      <c r="W164" s="23"/>
      <c r="AF164" s="23"/>
      <c r="AH164" s="13"/>
      <c r="BD164" s="23"/>
      <c r="BF164" s="13"/>
      <c r="BT164" s="23"/>
      <c r="BV164" s="13"/>
    </row>
    <row r="165" spans="18:74" ht="25.5" customHeight="1" thickBot="1">
      <c r="R165" s="47"/>
      <c r="S165" s="50"/>
      <c r="T165" s="203"/>
      <c r="U165" s="204"/>
      <c r="V165" s="202"/>
      <c r="W165" s="23"/>
      <c r="AF165" s="23"/>
      <c r="AH165" s="13"/>
      <c r="BD165" s="23"/>
      <c r="BF165" s="13"/>
      <c r="BT165" s="23"/>
      <c r="BV165" s="13"/>
    </row>
    <row r="166" spans="18:74" ht="25.5" customHeight="1">
      <c r="R166" s="46"/>
      <c r="S166" s="49"/>
      <c r="T166" s="254"/>
      <c r="U166" s="255"/>
      <c r="V166" s="259"/>
      <c r="W166" s="23"/>
      <c r="AF166" s="23"/>
      <c r="AH166" s="13"/>
      <c r="BD166" s="23"/>
      <c r="BF166" s="13"/>
      <c r="BT166" s="23"/>
      <c r="BV166" s="13"/>
    </row>
    <row r="167" spans="18:74" ht="25.5" customHeight="1">
      <c r="R167" s="47"/>
      <c r="S167" s="50"/>
      <c r="T167" s="256"/>
      <c r="U167" s="257"/>
      <c r="V167" s="258"/>
      <c r="W167" s="23"/>
      <c r="AF167" s="23"/>
      <c r="AH167" s="13"/>
      <c r="BD167" s="23"/>
      <c r="BF167" s="13"/>
      <c r="BT167" s="23"/>
      <c r="BV167" s="13"/>
    </row>
    <row r="168" spans="18:74" ht="25.5" customHeight="1">
      <c r="R168" s="46"/>
      <c r="S168" s="49"/>
      <c r="T168" s="248"/>
      <c r="U168" s="250"/>
      <c r="V168" s="252"/>
      <c r="W168" s="23"/>
      <c r="AF168" s="23"/>
      <c r="AH168" s="13"/>
      <c r="BD168" s="23"/>
      <c r="BF168" s="13"/>
      <c r="BT168" s="23"/>
      <c r="BV168" s="13"/>
    </row>
    <row r="169" spans="18:74" ht="25.5" customHeight="1" thickBot="1">
      <c r="R169" s="48"/>
      <c r="S169" s="51"/>
      <c r="T169" s="249"/>
      <c r="U169" s="251"/>
      <c r="V169" s="253"/>
      <c r="W169" s="23"/>
      <c r="AF169" s="23"/>
      <c r="AH169" s="13"/>
      <c r="BD169" s="23"/>
      <c r="BF169" s="13"/>
      <c r="BT169" s="23"/>
      <c r="BV169" s="13"/>
    </row>
    <row r="170" spans="18:74" ht="25.5" customHeight="1">
      <c r="R170" s="46"/>
      <c r="S170" s="49"/>
      <c r="T170" s="203"/>
      <c r="U170" s="255"/>
      <c r="V170" s="259"/>
      <c r="W170" s="23"/>
      <c r="AF170" s="23"/>
      <c r="AH170" s="13"/>
      <c r="BD170" s="23"/>
      <c r="BF170" s="13"/>
      <c r="BT170" s="23"/>
      <c r="BV170" s="13"/>
    </row>
    <row r="171" spans="18:74" ht="25.5" customHeight="1" thickBot="1">
      <c r="R171" s="48"/>
      <c r="S171" s="51"/>
      <c r="T171" s="56"/>
      <c r="U171" s="251"/>
      <c r="V171" s="253"/>
      <c r="W171" s="23"/>
      <c r="AF171" s="23"/>
      <c r="AH171" s="13"/>
      <c r="BD171" s="23"/>
      <c r="BF171" s="13"/>
      <c r="BT171" s="23"/>
      <c r="BV171" s="13"/>
    </row>
    <row r="172" spans="18:74" ht="25.5" customHeight="1">
      <c r="R172" s="46"/>
      <c r="S172" s="49"/>
      <c r="T172" s="254"/>
      <c r="U172" s="255"/>
      <c r="V172" s="259"/>
      <c r="W172" s="23"/>
      <c r="AF172" s="23"/>
      <c r="AH172" s="13"/>
      <c r="BD172" s="23"/>
      <c r="BF172" s="13"/>
      <c r="BT172" s="23"/>
      <c r="BV172" s="13"/>
    </row>
    <row r="173" spans="18:74" ht="25.5" customHeight="1" thickBot="1">
      <c r="R173" s="48"/>
      <c r="S173" s="51"/>
      <c r="T173" s="249"/>
      <c r="U173" s="251"/>
      <c r="V173" s="253"/>
      <c r="W173" s="23"/>
      <c r="AF173" s="23"/>
      <c r="AH173" s="13"/>
      <c r="BD173" s="23"/>
      <c r="BF173" s="13"/>
      <c r="BT173" s="23"/>
      <c r="BV173" s="13"/>
    </row>
    <row r="174" spans="18:74" ht="25.5" customHeight="1">
      <c r="R174" s="46"/>
      <c r="S174" s="49"/>
      <c r="T174" s="248"/>
      <c r="U174" s="250"/>
      <c r="V174" s="252"/>
      <c r="W174" s="23"/>
      <c r="AF174" s="23"/>
      <c r="AH174" s="13"/>
      <c r="BD174" s="23"/>
      <c r="BF174" s="13"/>
      <c r="BT174" s="23"/>
      <c r="BV174" s="13"/>
    </row>
    <row r="175" spans="18:74" ht="25.5" customHeight="1" thickBot="1">
      <c r="R175" s="48"/>
      <c r="S175" s="51"/>
      <c r="T175" s="249"/>
      <c r="U175" s="251"/>
      <c r="V175" s="253"/>
      <c r="W175" s="23"/>
      <c r="AF175" s="23"/>
      <c r="AH175" s="13"/>
      <c r="BD175" s="23"/>
      <c r="BF175" s="13"/>
      <c r="BT175" s="23"/>
      <c r="BV175" s="13"/>
    </row>
    <row r="176" spans="18:74" ht="25.5" customHeight="1">
      <c r="R176" s="46"/>
      <c r="S176" s="49"/>
      <c r="T176" s="203"/>
      <c r="U176" s="255"/>
      <c r="V176" s="259"/>
      <c r="W176" s="23"/>
      <c r="AF176" s="23"/>
      <c r="AH176" s="13"/>
      <c r="BD176" s="23"/>
      <c r="BF176" s="13"/>
      <c r="BT176" s="23"/>
      <c r="BV176" s="13"/>
    </row>
    <row r="177" spans="18:74" ht="25.5" customHeight="1" thickBot="1">
      <c r="R177" s="48"/>
      <c r="S177" s="51"/>
      <c r="T177" s="56"/>
      <c r="U177" s="251"/>
      <c r="V177" s="253"/>
      <c r="W177" s="23"/>
      <c r="AF177" s="23"/>
      <c r="AH177" s="13"/>
      <c r="BD177" s="23"/>
      <c r="BF177" s="13"/>
      <c r="BT177" s="23"/>
      <c r="BV177" s="13"/>
    </row>
    <row r="178" spans="18:74" ht="25.5" customHeight="1">
      <c r="R178" s="46"/>
      <c r="S178" s="49"/>
      <c r="T178" s="254"/>
      <c r="U178" s="255"/>
      <c r="V178" s="259"/>
      <c r="W178" s="23"/>
      <c r="AF178" s="23"/>
      <c r="AH178" s="13"/>
      <c r="BD178" s="23"/>
      <c r="BF178" s="13"/>
      <c r="BT178" s="23"/>
      <c r="BV178" s="13"/>
    </row>
    <row r="179" spans="18:74" ht="25.5" customHeight="1" thickBot="1">
      <c r="R179" s="48"/>
      <c r="S179" s="51"/>
      <c r="T179" s="200"/>
      <c r="U179" s="201"/>
      <c r="V179" s="202"/>
      <c r="W179" s="23"/>
      <c r="AF179" s="23"/>
      <c r="AH179" s="13"/>
      <c r="BD179" s="23"/>
      <c r="BF179" s="13"/>
      <c r="BT179" s="23"/>
      <c r="BV179" s="13"/>
    </row>
    <row r="180" spans="18:74" ht="25.5" customHeight="1" thickBot="1">
      <c r="R180" s="48"/>
      <c r="S180" s="51"/>
      <c r="T180" s="249"/>
      <c r="U180" s="251"/>
      <c r="V180" s="253"/>
      <c r="W180" s="23"/>
      <c r="AF180" s="23"/>
      <c r="AH180" s="13"/>
      <c r="BD180" s="23"/>
      <c r="BF180" s="13"/>
      <c r="BT180" s="23"/>
      <c r="BV180" s="13"/>
    </row>
    <row r="181" spans="18:74" ht="25.5" customHeight="1">
      <c r="R181" s="46"/>
      <c r="S181" s="49"/>
      <c r="T181" s="248"/>
      <c r="U181" s="250"/>
      <c r="V181" s="252"/>
      <c r="W181" s="23"/>
      <c r="AF181" s="23"/>
      <c r="AH181" s="13"/>
      <c r="BD181" s="23"/>
      <c r="BF181" s="13"/>
      <c r="BT181" s="23"/>
      <c r="BV181" s="13"/>
    </row>
    <row r="182" spans="18:74" ht="25.5" customHeight="1" thickBot="1">
      <c r="R182" s="48"/>
      <c r="S182" s="51"/>
      <c r="T182" s="249"/>
      <c r="U182" s="251"/>
      <c r="V182" s="253"/>
      <c r="W182" s="23"/>
      <c r="AF182" s="23"/>
      <c r="AH182" s="13"/>
      <c r="BD182" s="23"/>
      <c r="BF182" s="13"/>
      <c r="BT182" s="23"/>
      <c r="BV182" s="13"/>
    </row>
    <row r="183" spans="18:74" ht="25.5" customHeight="1">
      <c r="R183" s="46"/>
      <c r="S183" s="49"/>
      <c r="T183" s="203"/>
      <c r="U183" s="255"/>
      <c r="V183" s="259"/>
      <c r="W183" s="23"/>
      <c r="AF183" s="23"/>
      <c r="AH183" s="13"/>
      <c r="BD183" s="23"/>
      <c r="BF183" s="13"/>
      <c r="BT183" s="23"/>
      <c r="BV183" s="13"/>
    </row>
    <row r="184" spans="18:74" ht="25.5" customHeight="1" thickBot="1">
      <c r="R184" s="48"/>
      <c r="S184" s="51"/>
      <c r="T184" s="189"/>
      <c r="U184" s="251"/>
      <c r="V184" s="253"/>
      <c r="W184" s="23"/>
      <c r="AF184" s="23"/>
      <c r="AH184" s="13"/>
      <c r="BD184" s="23"/>
      <c r="BF184" s="13"/>
      <c r="BT184" s="23"/>
      <c r="BV184" s="13"/>
    </row>
    <row r="185" spans="18:74" ht="25.5" customHeight="1">
      <c r="R185" s="46"/>
      <c r="S185" s="49"/>
      <c r="T185" s="254"/>
      <c r="U185" s="255"/>
      <c r="V185" s="259"/>
      <c r="W185" s="23"/>
      <c r="AF185" s="23"/>
      <c r="AH185" s="13"/>
      <c r="BD185" s="23"/>
      <c r="BF185" s="13"/>
      <c r="BT185" s="23"/>
      <c r="BV185" s="13"/>
    </row>
    <row r="186" spans="18:74" ht="25.5" customHeight="1" thickBot="1">
      <c r="R186" s="48"/>
      <c r="S186" s="51"/>
      <c r="T186" s="235"/>
      <c r="U186" s="236"/>
      <c r="V186" s="237"/>
      <c r="W186" s="23"/>
      <c r="AF186" s="23"/>
      <c r="AH186" s="13"/>
      <c r="BD186" s="23"/>
      <c r="BF186" s="13"/>
      <c r="BT186" s="23"/>
      <c r="BV186" s="13"/>
    </row>
    <row r="187" spans="18:74" ht="25.5" customHeight="1">
      <c r="R187" s="46"/>
      <c r="S187" s="49"/>
      <c r="T187" s="240"/>
      <c r="U187" s="241"/>
      <c r="V187" s="238"/>
      <c r="W187" s="23"/>
      <c r="AF187" s="23"/>
      <c r="AH187" s="13"/>
      <c r="BD187" s="23"/>
      <c r="BF187" s="13"/>
      <c r="BT187" s="23"/>
      <c r="BV187" s="13"/>
    </row>
    <row r="188" spans="18:74" ht="25.5" customHeight="1" thickBot="1">
      <c r="R188" s="47"/>
      <c r="S188" s="50"/>
      <c r="T188" s="203"/>
      <c r="U188" s="204"/>
      <c r="V188" s="202"/>
      <c r="W188" s="23"/>
      <c r="AF188" s="23"/>
      <c r="AH188" s="13"/>
      <c r="BD188" s="23"/>
      <c r="BF188" s="13"/>
      <c r="BT188" s="23"/>
      <c r="BV188" s="13"/>
    </row>
    <row r="189" spans="18:74" ht="25.5" customHeight="1">
      <c r="R189" s="46"/>
      <c r="S189" s="49"/>
      <c r="T189" s="254"/>
      <c r="U189" s="255"/>
      <c r="V189" s="259"/>
      <c r="W189" s="23"/>
      <c r="AF189" s="23"/>
      <c r="AH189" s="13"/>
      <c r="BD189" s="23"/>
      <c r="BF189" s="13"/>
      <c r="BT189" s="23"/>
      <c r="BV189" s="13"/>
    </row>
    <row r="190" spans="18:74" ht="25.5" customHeight="1">
      <c r="R190" s="47"/>
      <c r="S190" s="50"/>
      <c r="T190" s="256"/>
      <c r="U190" s="257"/>
      <c r="V190" s="258"/>
      <c r="W190" s="23"/>
      <c r="AF190" s="23"/>
      <c r="AH190" s="13"/>
      <c r="BD190" s="23"/>
      <c r="BF190" s="13"/>
      <c r="BT190" s="23"/>
      <c r="BV190" s="13"/>
    </row>
    <row r="191" spans="18:74" ht="25.5" customHeight="1">
      <c r="R191" s="46"/>
      <c r="S191" s="49"/>
      <c r="T191" s="248"/>
      <c r="U191" s="250"/>
      <c r="V191" s="252"/>
      <c r="W191" s="23"/>
      <c r="AF191" s="23"/>
      <c r="AH191" s="13"/>
      <c r="BD191" s="23"/>
      <c r="BF191" s="13"/>
      <c r="BT191" s="23"/>
      <c r="BV191" s="13"/>
    </row>
    <row r="192" spans="18:74" ht="25.5" customHeight="1" thickBot="1">
      <c r="R192" s="48"/>
      <c r="S192" s="51"/>
      <c r="T192" s="249"/>
      <c r="U192" s="251"/>
      <c r="V192" s="253"/>
      <c r="W192" s="23"/>
      <c r="AF192" s="23"/>
      <c r="AH192" s="13"/>
      <c r="BD192" s="23"/>
      <c r="BF192" s="13"/>
      <c r="BT192" s="23"/>
      <c r="BV192" s="13"/>
    </row>
    <row r="193" spans="18:74" ht="25.5" customHeight="1">
      <c r="R193" s="46"/>
      <c r="S193" s="49"/>
      <c r="T193" s="203"/>
      <c r="U193" s="255"/>
      <c r="V193" s="259"/>
      <c r="W193" s="23"/>
      <c r="AF193" s="23"/>
      <c r="AH193" s="13"/>
      <c r="BD193" s="23"/>
      <c r="BF193" s="13"/>
      <c r="BT193" s="23"/>
      <c r="BV193" s="13"/>
    </row>
    <row r="194" spans="18:74" ht="25.5" customHeight="1" thickBot="1">
      <c r="R194" s="48"/>
      <c r="S194" s="51"/>
      <c r="T194" s="189"/>
      <c r="U194" s="251"/>
      <c r="V194" s="253"/>
      <c r="W194" s="23"/>
      <c r="AF194" s="23"/>
      <c r="AH194" s="13"/>
      <c r="BD194" s="23"/>
      <c r="BF194" s="13"/>
      <c r="BT194" s="23"/>
      <c r="BV194" s="13"/>
    </row>
    <row r="195" spans="18:74" ht="25.5" customHeight="1">
      <c r="R195" s="46"/>
      <c r="S195" s="49"/>
      <c r="T195" s="254"/>
      <c r="U195" s="255"/>
      <c r="V195" s="259"/>
      <c r="W195" s="23"/>
      <c r="AF195" s="23"/>
      <c r="AH195" s="13"/>
      <c r="BD195" s="23"/>
      <c r="BF195" s="13"/>
      <c r="BT195" s="23"/>
      <c r="BV195" s="13"/>
    </row>
    <row r="196" spans="18:74" ht="25.5" customHeight="1" thickBot="1">
      <c r="R196" s="48"/>
      <c r="S196" s="51"/>
      <c r="T196" s="249"/>
      <c r="U196" s="251"/>
      <c r="V196" s="253"/>
      <c r="W196" s="23"/>
      <c r="AF196" s="23"/>
      <c r="AH196" s="13"/>
      <c r="BD196" s="23"/>
      <c r="BF196" s="13"/>
      <c r="BT196" s="23"/>
      <c r="BV196" s="13"/>
    </row>
    <row r="197" spans="18:74" ht="25.5" customHeight="1">
      <c r="R197" s="46"/>
      <c r="S197" s="49"/>
      <c r="T197" s="248"/>
      <c r="U197" s="250"/>
      <c r="V197" s="252"/>
      <c r="W197" s="23"/>
      <c r="AF197" s="23"/>
      <c r="AH197" s="13"/>
      <c r="BD197" s="23"/>
      <c r="BF197" s="13"/>
      <c r="BT197" s="23"/>
      <c r="BV197" s="13"/>
    </row>
    <row r="198" spans="18:74" ht="25.5" customHeight="1" thickBot="1">
      <c r="R198" s="48"/>
      <c r="S198" s="51"/>
      <c r="T198" s="249"/>
      <c r="U198" s="251"/>
      <c r="V198" s="253"/>
      <c r="W198" s="23"/>
      <c r="AF198" s="23"/>
      <c r="AH198" s="13"/>
      <c r="BD198" s="23"/>
      <c r="BF198" s="13"/>
      <c r="BT198" s="23"/>
      <c r="BV198" s="13"/>
    </row>
    <row r="199" spans="18:74" ht="25.5" customHeight="1">
      <c r="R199" s="46"/>
      <c r="S199" s="49"/>
      <c r="T199" s="203"/>
      <c r="U199" s="255"/>
      <c r="V199" s="259"/>
      <c r="W199" s="23"/>
      <c r="AF199" s="23"/>
      <c r="AH199" s="13"/>
      <c r="BD199" s="23"/>
      <c r="BF199" s="13"/>
      <c r="BT199" s="23"/>
      <c r="BV199" s="13"/>
    </row>
    <row r="200" spans="18:74" ht="25.5" customHeight="1" thickBot="1">
      <c r="R200" s="48"/>
      <c r="S200" s="51"/>
      <c r="T200" s="189"/>
      <c r="U200" s="251"/>
      <c r="V200" s="253"/>
      <c r="W200" s="23"/>
      <c r="AF200" s="23"/>
      <c r="AH200" s="13"/>
      <c r="BD200" s="23"/>
      <c r="BF200" s="13"/>
      <c r="BT200" s="23"/>
      <c r="BV200" s="13"/>
    </row>
    <row r="201" spans="18:74" ht="25.5" customHeight="1">
      <c r="R201" s="46"/>
      <c r="S201" s="49"/>
      <c r="T201" s="254"/>
      <c r="U201" s="255"/>
      <c r="V201" s="259"/>
      <c r="W201" s="23"/>
      <c r="AF201" s="23"/>
      <c r="AH201" s="13"/>
      <c r="BD201" s="23"/>
      <c r="BF201" s="13"/>
      <c r="BT201" s="23"/>
      <c r="BV201" s="13"/>
    </row>
    <row r="202" spans="18:74" ht="25.5" customHeight="1" thickBot="1">
      <c r="R202" s="48"/>
      <c r="S202" s="51"/>
      <c r="T202" s="200"/>
      <c r="U202" s="201"/>
      <c r="V202" s="202"/>
      <c r="W202" s="23"/>
      <c r="AF202" s="23"/>
      <c r="AH202" s="13"/>
      <c r="BD202" s="23"/>
      <c r="BF202" s="13"/>
      <c r="BT202" s="23"/>
      <c r="BV202" s="13"/>
    </row>
    <row r="203" spans="18:74" ht="25.5" customHeight="1" thickBot="1">
      <c r="R203" s="48"/>
      <c r="S203" s="51"/>
      <c r="T203" s="249"/>
      <c r="U203" s="251"/>
      <c r="V203" s="253"/>
      <c r="W203" s="23"/>
      <c r="AF203" s="23"/>
      <c r="AH203" s="13"/>
      <c r="BD203" s="23"/>
      <c r="BF203" s="13"/>
      <c r="BT203" s="23"/>
      <c r="BV203" s="13"/>
    </row>
    <row r="204" spans="18:74" ht="25.5" customHeight="1">
      <c r="R204" s="46"/>
      <c r="S204" s="49"/>
      <c r="T204" s="248"/>
      <c r="U204" s="250"/>
      <c r="V204" s="252"/>
      <c r="W204" s="23"/>
      <c r="AF204" s="23"/>
      <c r="AH204" s="13"/>
      <c r="BD204" s="23"/>
      <c r="BF204" s="13"/>
      <c r="BT204" s="23"/>
      <c r="BV204" s="13"/>
    </row>
    <row r="205" spans="18:74" ht="25.5" customHeight="1" thickBot="1">
      <c r="R205" s="48"/>
      <c r="S205" s="51"/>
      <c r="T205" s="249"/>
      <c r="U205" s="251"/>
      <c r="V205" s="253"/>
      <c r="W205" s="23"/>
      <c r="AF205" s="23"/>
      <c r="AH205" s="13"/>
      <c r="BD205" s="23"/>
      <c r="BF205" s="13"/>
      <c r="BT205" s="23"/>
      <c r="BV205" s="13"/>
    </row>
    <row r="206" spans="18:74" ht="25.5" customHeight="1">
      <c r="R206" s="46"/>
      <c r="S206" s="49"/>
      <c r="T206" s="203"/>
      <c r="U206" s="255"/>
      <c r="V206" s="259"/>
      <c r="W206" s="23"/>
      <c r="AF206" s="23"/>
      <c r="AH206" s="13"/>
      <c r="BD206" s="23"/>
      <c r="BF206" s="13"/>
      <c r="BT206" s="23"/>
      <c r="BV206" s="13"/>
    </row>
    <row r="207" spans="18:74" ht="25.5" customHeight="1" thickBot="1">
      <c r="R207" s="48"/>
      <c r="S207" s="51"/>
      <c r="T207" s="56"/>
      <c r="U207" s="251"/>
      <c r="V207" s="253"/>
      <c r="W207" s="23"/>
      <c r="AF207" s="23"/>
      <c r="AH207" s="13"/>
      <c r="BD207" s="23"/>
      <c r="BF207" s="13"/>
      <c r="BT207" s="23"/>
      <c r="BV207" s="13"/>
    </row>
    <row r="208" spans="18:74" ht="25.5" customHeight="1">
      <c r="R208" s="46"/>
      <c r="S208" s="49"/>
      <c r="T208" s="254"/>
      <c r="U208" s="255"/>
      <c r="V208" s="259"/>
      <c r="W208" s="23"/>
      <c r="AF208" s="23"/>
      <c r="AH208" s="13"/>
      <c r="BD208" s="23"/>
      <c r="BF208" s="13"/>
      <c r="BT208" s="23"/>
      <c r="BV208" s="13"/>
    </row>
    <row r="209" spans="1:86" ht="25.5" customHeight="1" thickBot="1">
      <c r="R209" s="48"/>
      <c r="S209" s="51"/>
      <c r="T209" s="249"/>
      <c r="U209" s="251"/>
      <c r="V209" s="253"/>
      <c r="W209" s="23"/>
      <c r="AF209" s="23"/>
      <c r="AH209" s="13"/>
      <c r="BD209" s="23"/>
      <c r="BF209" s="13"/>
      <c r="BT209" s="23"/>
      <c r="BV209" s="13"/>
    </row>
    <row r="210" spans="1:86" ht="25.5" customHeight="1">
      <c r="R210" s="46"/>
      <c r="S210" s="49"/>
      <c r="T210" s="254"/>
      <c r="U210" s="255"/>
      <c r="V210" s="259"/>
      <c r="W210" s="23"/>
      <c r="AF210" s="23"/>
      <c r="AH210" s="13"/>
      <c r="BD210" s="23"/>
      <c r="BF210" s="13"/>
      <c r="BT210" s="23"/>
      <c r="BV210" s="13"/>
    </row>
    <row r="211" spans="1:86" ht="25.5" customHeight="1">
      <c r="R211" s="47"/>
      <c r="S211" s="50"/>
      <c r="T211" s="203"/>
      <c r="U211" s="204"/>
      <c r="V211" s="202"/>
      <c r="W211" s="23"/>
      <c r="AF211" s="23"/>
      <c r="AH211" s="13"/>
      <c r="BD211" s="23"/>
      <c r="BF211" s="13"/>
      <c r="BT211" s="23"/>
      <c r="BV211" s="13"/>
    </row>
    <row r="212" spans="1:86">
      <c r="T212" s="226"/>
    </row>
    <row r="214" spans="1:86">
      <c r="V214" s="14" t="s">
        <v>193</v>
      </c>
      <c r="AD214" s="87" t="s">
        <v>470</v>
      </c>
      <c r="AL214" s="18" t="s">
        <v>1183</v>
      </c>
      <c r="AT214" s="64" t="s">
        <v>1183</v>
      </c>
      <c r="BB214" s="88" t="s">
        <v>546</v>
      </c>
      <c r="BJ214" s="109" t="s">
        <v>1183</v>
      </c>
      <c r="BR214" s="113" t="s">
        <v>1183</v>
      </c>
      <c r="BZ214" s="124" t="s">
        <v>1183</v>
      </c>
      <c r="CH214" s="128" t="s">
        <v>546</v>
      </c>
    </row>
    <row r="216" spans="1:86">
      <c r="A216" t="s">
        <v>1451</v>
      </c>
      <c r="Q216" s="12" t="s">
        <v>187</v>
      </c>
      <c r="R216" s="323" t="s">
        <v>188</v>
      </c>
      <c r="S216" s="324"/>
      <c r="T216" s="324"/>
      <c r="U216" s="325"/>
      <c r="V216" s="12"/>
      <c r="X216" s="260" t="s">
        <v>192</v>
      </c>
      <c r="Y216" s="376" t="s">
        <v>1168</v>
      </c>
      <c r="Z216" s="376"/>
      <c r="AA216" s="376"/>
      <c r="AB216" s="376"/>
      <c r="AC216" s="376"/>
      <c r="AD216" s="87"/>
      <c r="AF216" s="63" t="s">
        <v>192</v>
      </c>
      <c r="AG216" s="326" t="s">
        <v>181</v>
      </c>
      <c r="AH216" s="326"/>
      <c r="AI216" s="326"/>
      <c r="AJ216" s="326"/>
      <c r="AK216" s="326"/>
      <c r="AL216" s="63"/>
      <c r="AN216" s="64" t="s">
        <v>192</v>
      </c>
      <c r="AO216" s="339" t="s">
        <v>478</v>
      </c>
      <c r="AP216" s="339"/>
      <c r="AQ216" s="339"/>
      <c r="AR216" s="339"/>
      <c r="AS216" s="339"/>
      <c r="AT216" s="64"/>
      <c r="AV216" s="88" t="s">
        <v>192</v>
      </c>
      <c r="AW216" s="377" t="s">
        <v>1169</v>
      </c>
      <c r="AX216" s="377"/>
      <c r="AY216" s="377"/>
      <c r="AZ216" s="377"/>
      <c r="BA216" s="377"/>
      <c r="BB216" s="88"/>
      <c r="BD216" s="109" t="s">
        <v>192</v>
      </c>
      <c r="BE216" s="375" t="s">
        <v>1184</v>
      </c>
      <c r="BF216" s="375"/>
      <c r="BG216" s="375"/>
      <c r="BH216" s="375"/>
      <c r="BI216" s="375"/>
      <c r="BJ216" s="109"/>
      <c r="BL216" s="113" t="s">
        <v>192</v>
      </c>
      <c r="BM216" s="374" t="s">
        <v>1185</v>
      </c>
      <c r="BN216" s="374"/>
      <c r="BO216" s="374"/>
      <c r="BP216" s="374"/>
      <c r="BQ216" s="374"/>
      <c r="BR216" s="113"/>
      <c r="BT216" s="124" t="s">
        <v>192</v>
      </c>
      <c r="BU216" s="372" t="s">
        <v>1186</v>
      </c>
      <c r="BV216" s="372"/>
      <c r="BW216" s="372"/>
      <c r="BX216" s="372"/>
      <c r="BY216" s="372"/>
      <c r="BZ216" s="124"/>
      <c r="CB216" s="128" t="s">
        <v>192</v>
      </c>
      <c r="CC216" s="373" t="s">
        <v>1187</v>
      </c>
      <c r="CD216" s="373"/>
      <c r="CE216" s="373"/>
      <c r="CF216" s="373"/>
      <c r="CG216" s="373"/>
      <c r="CH216" s="128"/>
    </row>
    <row r="217" spans="1:86">
      <c r="A217" t="s">
        <v>190</v>
      </c>
      <c r="Q217" s="12"/>
      <c r="R217" s="12" t="s">
        <v>182</v>
      </c>
      <c r="S217" s="12" t="s">
        <v>183</v>
      </c>
      <c r="T217" s="12" t="s">
        <v>184</v>
      </c>
      <c r="U217" s="12" t="s">
        <v>185</v>
      </c>
      <c r="V217" s="12" t="s">
        <v>186</v>
      </c>
      <c r="X217" s="260"/>
      <c r="Y217" s="87" t="s">
        <v>182</v>
      </c>
      <c r="Z217" s="87" t="s">
        <v>477</v>
      </c>
      <c r="AA217" s="87" t="s">
        <v>183</v>
      </c>
      <c r="AB217" s="87" t="s">
        <v>184</v>
      </c>
      <c r="AC217" s="87" t="s">
        <v>185</v>
      </c>
      <c r="AD217" s="87" t="s">
        <v>186</v>
      </c>
      <c r="AF217" s="63"/>
      <c r="AG217" s="63" t="s">
        <v>182</v>
      </c>
      <c r="AH217" s="63" t="s">
        <v>191</v>
      </c>
      <c r="AI217" s="63" t="s">
        <v>183</v>
      </c>
      <c r="AJ217" s="63" t="s">
        <v>184</v>
      </c>
      <c r="AK217" s="63" t="s">
        <v>185</v>
      </c>
      <c r="AL217" s="63" t="s">
        <v>186</v>
      </c>
      <c r="AN217" s="64"/>
      <c r="AO217" s="64" t="s">
        <v>182</v>
      </c>
      <c r="AP217" s="64" t="s">
        <v>477</v>
      </c>
      <c r="AQ217" s="64" t="s">
        <v>183</v>
      </c>
      <c r="AR217" s="64" t="s">
        <v>184</v>
      </c>
      <c r="AS217" s="64" t="s">
        <v>185</v>
      </c>
      <c r="AT217" s="64" t="s">
        <v>186</v>
      </c>
      <c r="AV217" s="88"/>
      <c r="AW217" s="88" t="s">
        <v>182</v>
      </c>
      <c r="AX217" s="88" t="s">
        <v>1170</v>
      </c>
      <c r="AY217" s="88" t="s">
        <v>183</v>
      </c>
      <c r="AZ217" s="88" t="s">
        <v>184</v>
      </c>
      <c r="BA217" s="88" t="s">
        <v>185</v>
      </c>
      <c r="BB217" s="88" t="s">
        <v>186</v>
      </c>
      <c r="BD217" s="109"/>
      <c r="BE217" s="109" t="s">
        <v>182</v>
      </c>
      <c r="BF217" s="109" t="s">
        <v>477</v>
      </c>
      <c r="BG217" s="109" t="s">
        <v>183</v>
      </c>
      <c r="BH217" s="109" t="s">
        <v>184</v>
      </c>
      <c r="BI217" s="109" t="s">
        <v>185</v>
      </c>
      <c r="BJ217" s="109" t="s">
        <v>186</v>
      </c>
      <c r="BL217" s="113"/>
      <c r="BM217" s="113" t="s">
        <v>182</v>
      </c>
      <c r="BN217" s="113" t="s">
        <v>1170</v>
      </c>
      <c r="BO217" s="113" t="s">
        <v>183</v>
      </c>
      <c r="BP217" s="113" t="s">
        <v>184</v>
      </c>
      <c r="BQ217" s="113" t="s">
        <v>185</v>
      </c>
      <c r="BR217" s="113" t="s">
        <v>186</v>
      </c>
      <c r="BT217" s="124"/>
      <c r="BU217" s="124" t="s">
        <v>182</v>
      </c>
      <c r="BV217" s="124" t="s">
        <v>477</v>
      </c>
      <c r="BW217" s="124" t="s">
        <v>183</v>
      </c>
      <c r="BX217" s="124" t="s">
        <v>184</v>
      </c>
      <c r="BY217" s="124" t="s">
        <v>185</v>
      </c>
      <c r="BZ217" s="124" t="s">
        <v>186</v>
      </c>
      <c r="CB217" s="128"/>
      <c r="CC217" s="128" t="s">
        <v>182</v>
      </c>
      <c r="CD217" s="128" t="s">
        <v>1170</v>
      </c>
      <c r="CE217" s="128" t="s">
        <v>183</v>
      </c>
      <c r="CF217" s="128" t="s">
        <v>184</v>
      </c>
      <c r="CG217" s="128" t="s">
        <v>185</v>
      </c>
      <c r="CH217" s="128" t="s">
        <v>186</v>
      </c>
    </row>
    <row r="218" spans="1:86">
      <c r="Q218" s="11"/>
      <c r="R218" s="14"/>
      <c r="S218" s="11"/>
      <c r="T218" s="14"/>
      <c r="U218" s="14"/>
      <c r="V218" s="14"/>
      <c r="X218" s="76"/>
      <c r="Y218" s="76"/>
      <c r="Z218" s="76"/>
      <c r="AA218" s="77"/>
      <c r="AB218" s="76"/>
      <c r="AC218" s="76"/>
      <c r="AD218" s="76"/>
      <c r="AF218" s="38"/>
      <c r="AG218" s="38"/>
      <c r="AH218" s="38"/>
      <c r="AI218" s="39"/>
      <c r="AJ218" s="38"/>
      <c r="AK218" s="38"/>
      <c r="AL218" s="38"/>
      <c r="AN218" s="102"/>
      <c r="AO218" s="102"/>
      <c r="AP218" s="102"/>
      <c r="AQ218" s="103"/>
      <c r="AR218" s="102"/>
      <c r="AS218" s="102"/>
      <c r="AT218" s="102"/>
      <c r="AV218" s="82"/>
      <c r="AW218" s="82"/>
      <c r="AX218" s="82"/>
      <c r="AY218" s="83"/>
      <c r="AZ218" s="82"/>
      <c r="BA218" s="82"/>
      <c r="BB218" s="82"/>
      <c r="BD218" s="38"/>
      <c r="BE218" s="38"/>
      <c r="BF218" s="38"/>
      <c r="BG218" s="39"/>
      <c r="BH218" s="38"/>
      <c r="BI218" s="38"/>
      <c r="BJ218" s="38"/>
      <c r="BL218" s="118"/>
      <c r="BM218" s="118"/>
      <c r="BN218" s="118"/>
      <c r="BO218" s="119"/>
      <c r="BP218" s="118"/>
      <c r="BQ218" s="118"/>
      <c r="BR218" s="118"/>
      <c r="BT218" s="102"/>
      <c r="BU218" s="102"/>
      <c r="BV218" s="102"/>
      <c r="BW218" s="103"/>
      <c r="BX218" s="102"/>
      <c r="BY218" s="102"/>
      <c r="BZ218" s="102"/>
      <c r="CB218" s="129"/>
      <c r="CC218" s="129"/>
      <c r="CD218" s="129"/>
      <c r="CE218" s="130"/>
      <c r="CF218" s="129"/>
      <c r="CG218" s="129"/>
      <c r="CH218" s="129"/>
    </row>
    <row r="219" spans="1:86">
      <c r="A219" t="s">
        <v>167</v>
      </c>
      <c r="B219" t="s">
        <v>1455</v>
      </c>
      <c r="C219">
        <v>35</v>
      </c>
      <c r="E219">
        <v>1</v>
      </c>
      <c r="F219" t="str">
        <f>LOOKUP(R7,$A$219:$A$248,$B$219:$B$248)</f>
        <v>Braves</v>
      </c>
      <c r="G219" t="str">
        <f>LOOKUP(S7,$A$219:$A$248,$B$219:$B$248)</f>
        <v>Astros</v>
      </c>
      <c r="H219" t="s">
        <v>62</v>
      </c>
      <c r="J219" t="str">
        <f>CONCATENATE(F219," ", H219, " ",G219)</f>
        <v>Braves v Astros</v>
      </c>
      <c r="L219" t="str">
        <f t="shared" ref="L219:L238" si="0">CONCATENATE(M219, " ", O219, " ", N219)</f>
        <v>21 v 24</v>
      </c>
      <c r="M219">
        <f>IF(ISERROR(INDEX($C:$C,MATCH(R7,$A:$A,0)))*1=1,"",INDEX($C:$C,MATCH(R7,$A:$A,0)))</f>
        <v>21</v>
      </c>
      <c r="N219">
        <f>IF(ISERROR(INDEX($C:$C,MATCH(S7,$A:$A,0)))*1=1,"",INDEX($C:$C,MATCH(S7,$A:$A,0)))</f>
        <v>24</v>
      </c>
      <c r="O219" t="s">
        <v>62</v>
      </c>
      <c r="Q219" s="11"/>
      <c r="R219" s="15">
        <f>T6-TIME(3,0,0)</f>
        <v>0.71458333333333324</v>
      </c>
      <c r="S219" s="11" t="str">
        <f>J219</f>
        <v>Braves v Astros</v>
      </c>
      <c r="T219" s="14" t="str">
        <f>$A$216</f>
        <v>MLB 32</v>
      </c>
      <c r="U219" s="14" t="str">
        <f>L219</f>
        <v>21 v 24</v>
      </c>
      <c r="V219" s="14" t="str">
        <f>$V$214</f>
        <v>FULL</v>
      </c>
      <c r="X219" s="78"/>
      <c r="Y219" s="79">
        <f t="shared" ref="Y219:Y250" si="1">R219</f>
        <v>0.71458333333333324</v>
      </c>
      <c r="Z219" s="79">
        <f>Y219+TIME(2,0,0)</f>
        <v>0.79791666666666661</v>
      </c>
      <c r="AA219" s="80" t="str">
        <f t="shared" ref="AA219:AA250" si="2">AQ219</f>
        <v>Braves v Astros</v>
      </c>
      <c r="AB219" s="78" t="str">
        <f t="shared" ref="AB219:AB250" si="3">AR219</f>
        <v>MLB 32</v>
      </c>
      <c r="AC219" s="78" t="str">
        <f t="shared" ref="AC219:AC250" si="4">AS219</f>
        <v>21 v 24</v>
      </c>
      <c r="AD219" s="78" t="str">
        <f t="shared" ref="AD219:AD250" si="5">AD$214</f>
        <v>Inc 1st 5 &amp; 7</v>
      </c>
      <c r="AF219" s="43"/>
      <c r="AG219" s="41">
        <f>R219</f>
        <v>0.71458333333333324</v>
      </c>
      <c r="AH219" s="41">
        <f>AG219+TIME(3,0,0)</f>
        <v>0.83958333333333324</v>
      </c>
      <c r="AI219" s="42" t="str">
        <f t="shared" ref="AI219:AI238" si="6">S219</f>
        <v>Braves v Astros</v>
      </c>
      <c r="AJ219" s="43" t="str">
        <f t="shared" ref="AJ219:AJ238" si="7">T219</f>
        <v>MLB 32</v>
      </c>
      <c r="AK219" s="43" t="str">
        <f t="shared" ref="AK219:AK238" si="8">U219</f>
        <v>21 v 24</v>
      </c>
      <c r="AL219" s="43" t="str">
        <f>$AL$214</f>
        <v>Inc 1st 5</v>
      </c>
      <c r="AN219" s="104"/>
      <c r="AO219" s="105">
        <f>R219</f>
        <v>0.71458333333333324</v>
      </c>
      <c r="AP219" s="105">
        <f>AO219+TIME(2,0,0)</f>
        <v>0.79791666666666661</v>
      </c>
      <c r="AQ219" s="106" t="str">
        <f>AI219</f>
        <v>Braves v Astros</v>
      </c>
      <c r="AR219" s="104" t="str">
        <f t="shared" ref="AR219:AS238" si="9">AJ219</f>
        <v>MLB 32</v>
      </c>
      <c r="AS219" s="104" t="str">
        <f t="shared" si="9"/>
        <v>21 v 24</v>
      </c>
      <c r="AT219" s="104" t="str">
        <f>AT214</f>
        <v>Inc 1st 5</v>
      </c>
      <c r="AV219" s="84"/>
      <c r="AW219" s="85">
        <f t="shared" ref="AW219:AW250" si="10">R219</f>
        <v>0.71458333333333324</v>
      </c>
      <c r="AX219" s="85">
        <f>AW219+TIME(3,0,0)</f>
        <v>0.83958333333333324</v>
      </c>
      <c r="AY219" s="86" t="str">
        <f t="shared" ref="AY219:AY250" si="11">AA219</f>
        <v>Braves v Astros</v>
      </c>
      <c r="AZ219" s="84" t="str">
        <f t="shared" ref="AZ219:AZ250" si="12">AB219</f>
        <v>MLB 32</v>
      </c>
      <c r="BA219" s="84" t="str">
        <f t="shared" ref="BA219:BA250" si="13">AC219</f>
        <v>21 v 24</v>
      </c>
      <c r="BB219" s="84" t="str">
        <f>BB$214</f>
        <v>Primary</v>
      </c>
      <c r="BD219" s="110"/>
      <c r="BE219" s="111">
        <f>R219</f>
        <v>0.71458333333333324</v>
      </c>
      <c r="BF219" s="111">
        <f>BE219+TIME(2,0,0)</f>
        <v>0.79791666666666661</v>
      </c>
      <c r="BG219" s="112" t="str">
        <f t="shared" ref="BG219:BG282" si="14">AQ219</f>
        <v>Braves v Astros</v>
      </c>
      <c r="BH219" s="110" t="str">
        <f t="shared" ref="BH219:BH282" si="15">AR219</f>
        <v>MLB 32</v>
      </c>
      <c r="BI219" s="110" t="str">
        <f t="shared" ref="BI219:BI282" si="16">AS219</f>
        <v>21 v 24</v>
      </c>
      <c r="BJ219" s="110" t="str">
        <f>$AL$214</f>
        <v>Inc 1st 5</v>
      </c>
      <c r="BL219" s="115"/>
      <c r="BM219" s="116">
        <f>R219</f>
        <v>0.71458333333333324</v>
      </c>
      <c r="BN219" s="116">
        <f>BM219+TIME(3,0,0)</f>
        <v>0.83958333333333324</v>
      </c>
      <c r="BO219" s="117" t="str">
        <f t="shared" ref="BO219:BO282" si="17">AQ219</f>
        <v>Braves v Astros</v>
      </c>
      <c r="BP219" s="115" t="str">
        <f t="shared" ref="BP219:BP282" si="18">AR219</f>
        <v>MLB 32</v>
      </c>
      <c r="BQ219" s="115" t="str">
        <f t="shared" ref="BQ219:BQ282" si="19">AS219</f>
        <v>21 v 24</v>
      </c>
      <c r="BR219" s="115" t="str">
        <f>BR$214</f>
        <v>Inc 1st 5</v>
      </c>
      <c r="BT219" s="125"/>
      <c r="BU219" s="126">
        <f>BE219</f>
        <v>0.71458333333333324</v>
      </c>
      <c r="BV219" s="126">
        <f t="shared" ref="BV219:BV282" si="20">BF219+TIME(2,0,0)</f>
        <v>0.88124999999999998</v>
      </c>
      <c r="BW219" s="127" t="str">
        <f t="shared" ref="BW219:BW282" si="21">BG219</f>
        <v>Braves v Astros</v>
      </c>
      <c r="BX219" s="125" t="str">
        <f t="shared" ref="BX219:BX282" si="22">BH219</f>
        <v>MLB 32</v>
      </c>
      <c r="BY219" s="125" t="str">
        <f t="shared" ref="BY219:BY282" si="23">BI219</f>
        <v>21 v 24</v>
      </c>
      <c r="BZ219" s="125" t="str">
        <f>$AL$214</f>
        <v>Inc 1st 5</v>
      </c>
      <c r="CB219" s="78"/>
      <c r="CC219" s="79">
        <f t="shared" ref="CC219:CC282" si="24">AX219</f>
        <v>0.83958333333333324</v>
      </c>
      <c r="CD219" s="79">
        <f>CC219+TIME(3,0,0)</f>
        <v>0.96458333333333324</v>
      </c>
      <c r="CE219" s="80" t="str">
        <f t="shared" ref="CE219:CE282" si="25">BG219</f>
        <v>Braves v Astros</v>
      </c>
      <c r="CF219" s="78" t="str">
        <f t="shared" ref="CF219:CF282" si="26">BH219</f>
        <v>MLB 32</v>
      </c>
      <c r="CG219" s="78" t="str">
        <f t="shared" ref="CG219:CG282" si="27">BI219</f>
        <v>21 v 24</v>
      </c>
      <c r="CH219" s="78" t="str">
        <f>CH$214</f>
        <v>Primary</v>
      </c>
    </row>
    <row r="220" spans="1:86">
      <c r="A220" t="s">
        <v>159</v>
      </c>
      <c r="B220" t="s">
        <v>96</v>
      </c>
      <c r="C220">
        <v>21</v>
      </c>
      <c r="E220">
        <v>2</v>
      </c>
      <c r="F220" t="e">
        <f>LOOKUP(R9,$A$219:$A$248,$B$219:$B$248)</f>
        <v>#N/A</v>
      </c>
      <c r="G220" t="e">
        <f>LOOKUP(S9,$A$219:$A$248,$B$219:$B$248)</f>
        <v>#N/A</v>
      </c>
      <c r="H220" t="s">
        <v>62</v>
      </c>
      <c r="J220" t="e">
        <f t="shared" ref="J220:J238" si="28">CONCATENATE(F220," ", H220, " ",G220)</f>
        <v>#N/A</v>
      </c>
      <c r="L220" t="str">
        <f t="shared" si="0"/>
        <v xml:space="preserve"> v </v>
      </c>
      <c r="M220" t="str">
        <f>IF(ISERROR(INDEX($C:$C,MATCH(R9,$A:$A,0)))*1=1,"",INDEX($C:$C,MATCH(R9,$A:$A,0)))</f>
        <v/>
      </c>
      <c r="N220" t="str">
        <f>IF(ISERROR(INDEX($C:$C,MATCH(S9,$A:$A,0)))*1=1,"",INDEX($C:$C,MATCH(S9,$A:$A,0)))</f>
        <v/>
      </c>
      <c r="O220" t="s">
        <v>62</v>
      </c>
      <c r="Q220" s="11"/>
      <c r="R220" s="15">
        <f>T8-TIME(3,0,0)</f>
        <v>-0.125</v>
      </c>
      <c r="S220" s="11" t="e">
        <f t="shared" ref="S220:S238" si="29">J220</f>
        <v>#N/A</v>
      </c>
      <c r="T220" s="14" t="str">
        <f t="shared" ref="T220:T283" si="30">$A$216</f>
        <v>MLB 32</v>
      </c>
      <c r="U220" s="14" t="str">
        <f t="shared" ref="U220:U238" si="31">L220</f>
        <v xml:space="preserve"> v </v>
      </c>
      <c r="V220" s="14" t="str">
        <f t="shared" ref="V220:V283" si="32">$V$214</f>
        <v>FULL</v>
      </c>
      <c r="X220" s="78"/>
      <c r="Y220" s="79">
        <f t="shared" si="1"/>
        <v>-0.125</v>
      </c>
      <c r="Z220" s="79">
        <f t="shared" ref="Z220:Z237" si="33">Y220+TIME(2,0,0)</f>
        <v>-4.1666666666666671E-2</v>
      </c>
      <c r="AA220" s="80" t="e">
        <f t="shared" si="2"/>
        <v>#N/A</v>
      </c>
      <c r="AB220" s="78" t="str">
        <f t="shared" si="3"/>
        <v>MLB 32</v>
      </c>
      <c r="AC220" s="78" t="str">
        <f t="shared" si="4"/>
        <v xml:space="preserve"> v </v>
      </c>
      <c r="AD220" s="78" t="str">
        <f t="shared" si="5"/>
        <v>Inc 1st 5 &amp; 7</v>
      </c>
      <c r="AF220" s="43"/>
      <c r="AG220" s="41">
        <f t="shared" ref="AG220:AG238" si="34">R220</f>
        <v>-0.125</v>
      </c>
      <c r="AH220" s="41">
        <f t="shared" ref="AH220:AH238" si="35">AG220+TIME(3,0,0)</f>
        <v>0</v>
      </c>
      <c r="AI220" s="42" t="e">
        <f t="shared" si="6"/>
        <v>#N/A</v>
      </c>
      <c r="AJ220" s="43" t="str">
        <f t="shared" si="7"/>
        <v>MLB 32</v>
      </c>
      <c r="AK220" s="43" t="str">
        <f t="shared" si="8"/>
        <v xml:space="preserve"> v </v>
      </c>
      <c r="AL220" s="43" t="str">
        <f t="shared" ref="AL220:AL283" si="36">$AL$214</f>
        <v>Inc 1st 5</v>
      </c>
      <c r="AN220" s="104"/>
      <c r="AO220" s="105">
        <f t="shared" ref="AO220:AO238" si="37">R220</f>
        <v>-0.125</v>
      </c>
      <c r="AP220" s="105">
        <f t="shared" ref="AP220:AP237" si="38">AO220+TIME(2,0,0)</f>
        <v>-4.1666666666666671E-2</v>
      </c>
      <c r="AQ220" s="106" t="e">
        <f t="shared" ref="AQ220:AQ238" si="39">AI220</f>
        <v>#N/A</v>
      </c>
      <c r="AR220" s="104" t="str">
        <f t="shared" si="9"/>
        <v>MLB 32</v>
      </c>
      <c r="AS220" s="104" t="str">
        <f t="shared" si="9"/>
        <v xml:space="preserve"> v </v>
      </c>
      <c r="AT220" s="104" t="str">
        <f t="shared" ref="AT220:AT283" si="40">$AT$214</f>
        <v>Inc 1st 5</v>
      </c>
      <c r="AV220" s="84"/>
      <c r="AW220" s="85">
        <f t="shared" si="10"/>
        <v>-0.125</v>
      </c>
      <c r="AX220" s="85">
        <f t="shared" ref="AX220:AX283" si="41">AW220+TIME(3,0,0)</f>
        <v>0</v>
      </c>
      <c r="AY220" s="86" t="e">
        <f t="shared" si="11"/>
        <v>#N/A</v>
      </c>
      <c r="AZ220" s="84" t="str">
        <f t="shared" si="12"/>
        <v>MLB 32</v>
      </c>
      <c r="BA220" s="84" t="str">
        <f t="shared" si="13"/>
        <v xml:space="preserve"> v </v>
      </c>
      <c r="BB220" s="84" t="str">
        <f t="shared" ref="BB220:BB283" si="42">BB$214</f>
        <v>Primary</v>
      </c>
      <c r="BD220" s="43"/>
      <c r="BE220" s="41">
        <f>R220</f>
        <v>-0.125</v>
      </c>
      <c r="BF220" s="41">
        <f>BE220+TIME(2,0,0)</f>
        <v>-4.1666666666666671E-2</v>
      </c>
      <c r="BG220" s="42" t="e">
        <f t="shared" si="14"/>
        <v>#N/A</v>
      </c>
      <c r="BH220" s="43" t="str">
        <f t="shared" si="15"/>
        <v>MLB 32</v>
      </c>
      <c r="BI220" s="43" t="str">
        <f t="shared" si="16"/>
        <v xml:space="preserve"> v </v>
      </c>
      <c r="BJ220" s="43" t="str">
        <f t="shared" ref="BJ220:BJ283" si="43">$AL$214</f>
        <v>Inc 1st 5</v>
      </c>
      <c r="BL220" s="120"/>
      <c r="BM220" s="121">
        <f>R220</f>
        <v>-0.125</v>
      </c>
      <c r="BN220" s="121">
        <f t="shared" ref="BN220:BN283" si="44">BM220+TIME(3,0,0)</f>
        <v>0</v>
      </c>
      <c r="BO220" s="122" t="e">
        <f t="shared" si="17"/>
        <v>#N/A</v>
      </c>
      <c r="BP220" s="120" t="str">
        <f t="shared" si="18"/>
        <v>MLB 32</v>
      </c>
      <c r="BQ220" s="120" t="str">
        <f t="shared" si="19"/>
        <v xml:space="preserve"> v </v>
      </c>
      <c r="BR220" s="120" t="str">
        <f t="shared" ref="BR220:BR283" si="45">BR$214</f>
        <v>Inc 1st 5</v>
      </c>
      <c r="BT220" s="104"/>
      <c r="BU220" s="105">
        <f t="shared" ref="BU220:BU283" si="46">BF220</f>
        <v>-4.1666666666666671E-2</v>
      </c>
      <c r="BV220" s="105">
        <f t="shared" si="20"/>
        <v>4.1666666666666657E-2</v>
      </c>
      <c r="BW220" s="106" t="e">
        <f t="shared" si="21"/>
        <v>#N/A</v>
      </c>
      <c r="BX220" s="104" t="str">
        <f t="shared" si="22"/>
        <v>MLB 32</v>
      </c>
      <c r="BY220" s="104" t="str">
        <f t="shared" si="23"/>
        <v xml:space="preserve"> v </v>
      </c>
      <c r="BZ220" s="104" t="str">
        <f t="shared" ref="BZ220:BZ283" si="47">$AL$214</f>
        <v>Inc 1st 5</v>
      </c>
      <c r="CB220" s="131"/>
      <c r="CC220" s="132">
        <f t="shared" si="24"/>
        <v>0</v>
      </c>
      <c r="CD220" s="132">
        <f t="shared" ref="CD220:CD283" si="48">CC220+TIME(3,0,0)</f>
        <v>0.125</v>
      </c>
      <c r="CE220" s="133" t="e">
        <f t="shared" si="25"/>
        <v>#N/A</v>
      </c>
      <c r="CF220" s="131" t="str">
        <f t="shared" si="26"/>
        <v>MLB 32</v>
      </c>
      <c r="CG220" s="131" t="str">
        <f t="shared" si="27"/>
        <v xml:space="preserve"> v </v>
      </c>
      <c r="CH220" s="131" t="str">
        <f t="shared" ref="CH220:CH283" si="49">CH$214</f>
        <v>Primary</v>
      </c>
    </row>
    <row r="221" spans="1:86">
      <c r="A221" t="s">
        <v>153</v>
      </c>
      <c r="B221" t="s">
        <v>118</v>
      </c>
      <c r="C221">
        <v>1</v>
      </c>
      <c r="E221">
        <v>3</v>
      </c>
      <c r="F221" t="str">
        <f>LOOKUP(R11,$A$219:$A$248,$B$219:$B$248)</f>
        <v>Braves</v>
      </c>
      <c r="G221" t="str">
        <f>LOOKUP(S11,$A$219:$A$248,$B$219:$B$248)</f>
        <v>Astros</v>
      </c>
      <c r="H221" t="s">
        <v>62</v>
      </c>
      <c r="J221" t="str">
        <f t="shared" si="28"/>
        <v>Braves v Astros</v>
      </c>
      <c r="L221" t="str">
        <f t="shared" si="0"/>
        <v>21 v 24</v>
      </c>
      <c r="M221">
        <f>IF(ISERROR(INDEX($C:$C,MATCH(R11,$A:$A,0)))*1=1,"",INDEX($C:$C,MATCH(R11,$A:$A,0)))</f>
        <v>21</v>
      </c>
      <c r="N221">
        <f>IF(ISERROR(INDEX($C:$C,MATCH(S11,$A:$A,0)))*1=1,"",INDEX($C:$C,MATCH(S11,$A:$A,0)))</f>
        <v>24</v>
      </c>
      <c r="O221" t="s">
        <v>62</v>
      </c>
      <c r="Q221" s="11"/>
      <c r="R221" s="15">
        <f>T10-TIME(3,0,0)</f>
        <v>0.71458333333333324</v>
      </c>
      <c r="S221" s="11" t="str">
        <f t="shared" si="29"/>
        <v>Braves v Astros</v>
      </c>
      <c r="T221" s="14" t="str">
        <f t="shared" si="30"/>
        <v>MLB 32</v>
      </c>
      <c r="U221" s="14" t="str">
        <f t="shared" si="31"/>
        <v>21 v 24</v>
      </c>
      <c r="V221" s="14" t="str">
        <f t="shared" si="32"/>
        <v>FULL</v>
      </c>
      <c r="X221" s="78"/>
      <c r="Y221" s="79">
        <f t="shared" si="1"/>
        <v>0.71458333333333324</v>
      </c>
      <c r="Z221" s="79">
        <f t="shared" si="33"/>
        <v>0.79791666666666661</v>
      </c>
      <c r="AA221" s="80" t="str">
        <f t="shared" si="2"/>
        <v>Braves v Astros</v>
      </c>
      <c r="AB221" s="78" t="str">
        <f t="shared" si="3"/>
        <v>MLB 32</v>
      </c>
      <c r="AC221" s="78" t="str">
        <f t="shared" si="4"/>
        <v>21 v 24</v>
      </c>
      <c r="AD221" s="78" t="str">
        <f t="shared" si="5"/>
        <v>Inc 1st 5 &amp; 7</v>
      </c>
      <c r="AF221" s="43"/>
      <c r="AG221" s="41">
        <f t="shared" si="34"/>
        <v>0.71458333333333324</v>
      </c>
      <c r="AH221" s="41">
        <f t="shared" si="35"/>
        <v>0.83958333333333324</v>
      </c>
      <c r="AI221" s="42" t="str">
        <f t="shared" si="6"/>
        <v>Braves v Astros</v>
      </c>
      <c r="AJ221" s="43" t="str">
        <f t="shared" si="7"/>
        <v>MLB 32</v>
      </c>
      <c r="AK221" s="43" t="str">
        <f t="shared" si="8"/>
        <v>21 v 24</v>
      </c>
      <c r="AL221" s="43" t="str">
        <f t="shared" si="36"/>
        <v>Inc 1st 5</v>
      </c>
      <c r="AN221" s="104"/>
      <c r="AO221" s="105">
        <f t="shared" si="37"/>
        <v>0.71458333333333324</v>
      </c>
      <c r="AP221" s="105">
        <f t="shared" si="38"/>
        <v>0.79791666666666661</v>
      </c>
      <c r="AQ221" s="106" t="str">
        <f t="shared" si="39"/>
        <v>Braves v Astros</v>
      </c>
      <c r="AR221" s="104" t="str">
        <f t="shared" si="9"/>
        <v>MLB 32</v>
      </c>
      <c r="AS221" s="104" t="str">
        <f t="shared" si="9"/>
        <v>21 v 24</v>
      </c>
      <c r="AT221" s="104" t="str">
        <f t="shared" si="40"/>
        <v>Inc 1st 5</v>
      </c>
      <c r="AV221" s="84"/>
      <c r="AW221" s="85">
        <f t="shared" si="10"/>
        <v>0.71458333333333324</v>
      </c>
      <c r="AX221" s="85">
        <f t="shared" si="41"/>
        <v>0.83958333333333324</v>
      </c>
      <c r="AY221" s="86" t="str">
        <f t="shared" si="11"/>
        <v>Braves v Astros</v>
      </c>
      <c r="AZ221" s="84" t="str">
        <f t="shared" si="12"/>
        <v>MLB 32</v>
      </c>
      <c r="BA221" s="84" t="str">
        <f t="shared" si="13"/>
        <v>21 v 24</v>
      </c>
      <c r="BB221" s="84" t="str">
        <f t="shared" si="42"/>
        <v>Primary</v>
      </c>
      <c r="BD221" s="110"/>
      <c r="BE221" s="111">
        <f t="shared" ref="BE221:BE284" si="50">R221</f>
        <v>0.71458333333333324</v>
      </c>
      <c r="BF221" s="111">
        <f t="shared" ref="BF221:BF284" si="51">BE221+TIME(2,0,0)</f>
        <v>0.79791666666666661</v>
      </c>
      <c r="BG221" s="112" t="str">
        <f t="shared" si="14"/>
        <v>Braves v Astros</v>
      </c>
      <c r="BH221" s="110" t="str">
        <f t="shared" si="15"/>
        <v>MLB 32</v>
      </c>
      <c r="BI221" s="110" t="str">
        <f t="shared" si="16"/>
        <v>21 v 24</v>
      </c>
      <c r="BJ221" s="110" t="str">
        <f t="shared" si="43"/>
        <v>Inc 1st 5</v>
      </c>
      <c r="BL221" s="115"/>
      <c r="BM221" s="116">
        <f>R221</f>
        <v>0.71458333333333324</v>
      </c>
      <c r="BN221" s="116">
        <f t="shared" si="44"/>
        <v>0.83958333333333324</v>
      </c>
      <c r="BO221" s="117" t="str">
        <f t="shared" si="17"/>
        <v>Braves v Astros</v>
      </c>
      <c r="BP221" s="115" t="str">
        <f t="shared" si="18"/>
        <v>MLB 32</v>
      </c>
      <c r="BQ221" s="115" t="str">
        <f t="shared" si="19"/>
        <v>21 v 24</v>
      </c>
      <c r="BR221" s="115" t="str">
        <f t="shared" si="45"/>
        <v>Inc 1st 5</v>
      </c>
      <c r="BT221" s="125"/>
      <c r="BU221" s="126">
        <f t="shared" si="46"/>
        <v>0.79791666666666661</v>
      </c>
      <c r="BV221" s="126">
        <f t="shared" si="20"/>
        <v>0.88124999999999998</v>
      </c>
      <c r="BW221" s="127" t="str">
        <f t="shared" si="21"/>
        <v>Braves v Astros</v>
      </c>
      <c r="BX221" s="125" t="str">
        <f t="shared" si="22"/>
        <v>MLB 32</v>
      </c>
      <c r="BY221" s="125" t="str">
        <f t="shared" si="23"/>
        <v>21 v 24</v>
      </c>
      <c r="BZ221" s="125" t="str">
        <f t="shared" si="47"/>
        <v>Inc 1st 5</v>
      </c>
      <c r="CB221" s="78"/>
      <c r="CC221" s="79">
        <f t="shared" si="24"/>
        <v>0.83958333333333324</v>
      </c>
      <c r="CD221" s="79">
        <f t="shared" si="48"/>
        <v>0.96458333333333324</v>
      </c>
      <c r="CE221" s="80" t="str">
        <f t="shared" si="25"/>
        <v>Braves v Astros</v>
      </c>
      <c r="CF221" s="78" t="str">
        <f t="shared" si="26"/>
        <v>MLB 32</v>
      </c>
      <c r="CG221" s="78" t="str">
        <f t="shared" si="27"/>
        <v>21 v 24</v>
      </c>
      <c r="CH221" s="78" t="str">
        <f t="shared" si="49"/>
        <v>Primary</v>
      </c>
    </row>
    <row r="222" spans="1:86">
      <c r="A222" t="s">
        <v>172</v>
      </c>
      <c r="B222" t="s">
        <v>113</v>
      </c>
      <c r="C222">
        <v>2</v>
      </c>
      <c r="E222">
        <v>4</v>
      </c>
      <c r="F222" t="e">
        <f>LOOKUP(R13,$A$219:$A$248,$B$219:$B$248)</f>
        <v>#N/A</v>
      </c>
      <c r="G222" t="e">
        <f>LOOKUP(S13,$A$219:$A$248,$B$219:$B$248)</f>
        <v>#N/A</v>
      </c>
      <c r="H222" t="s">
        <v>62</v>
      </c>
      <c r="J222" t="e">
        <f t="shared" si="28"/>
        <v>#N/A</v>
      </c>
      <c r="L222" t="str">
        <f t="shared" si="0"/>
        <v xml:space="preserve"> v </v>
      </c>
      <c r="M222" t="str">
        <f>IF(ISERROR(INDEX($C:$C,MATCH(R13,$A:$A,0)))*1=1,"",INDEX($C:$C,MATCH(R13,$A:$A,0)))</f>
        <v/>
      </c>
      <c r="N222" t="str">
        <f>IF(ISERROR(INDEX($C:$C,MATCH(S13,$A:$A,0)))*1=1,"",INDEX($C:$C,MATCH(S13,$A:$A,0)))</f>
        <v/>
      </c>
      <c r="O222" t="s">
        <v>62</v>
      </c>
      <c r="Q222" s="11"/>
      <c r="R222" s="15">
        <f>T12-TIME(3,0,0)</f>
        <v>-0.125</v>
      </c>
      <c r="S222" s="11" t="e">
        <f t="shared" si="29"/>
        <v>#N/A</v>
      </c>
      <c r="T222" s="14" t="str">
        <f t="shared" si="30"/>
        <v>MLB 32</v>
      </c>
      <c r="U222" s="14" t="str">
        <f t="shared" si="31"/>
        <v xml:space="preserve"> v </v>
      </c>
      <c r="V222" s="14" t="str">
        <f t="shared" si="32"/>
        <v>FULL</v>
      </c>
      <c r="X222" s="78"/>
      <c r="Y222" s="79">
        <f t="shared" si="1"/>
        <v>-0.125</v>
      </c>
      <c r="Z222" s="79">
        <f t="shared" si="33"/>
        <v>-4.1666666666666671E-2</v>
      </c>
      <c r="AA222" s="80" t="e">
        <f t="shared" si="2"/>
        <v>#N/A</v>
      </c>
      <c r="AB222" s="78" t="str">
        <f t="shared" si="3"/>
        <v>MLB 32</v>
      </c>
      <c r="AC222" s="78" t="str">
        <f t="shared" si="4"/>
        <v xml:space="preserve"> v </v>
      </c>
      <c r="AD222" s="78" t="str">
        <f t="shared" si="5"/>
        <v>Inc 1st 5 &amp; 7</v>
      </c>
      <c r="AF222" s="43"/>
      <c r="AG222" s="41">
        <f t="shared" si="34"/>
        <v>-0.125</v>
      </c>
      <c r="AH222" s="41">
        <f t="shared" si="35"/>
        <v>0</v>
      </c>
      <c r="AI222" s="42" t="e">
        <f t="shared" si="6"/>
        <v>#N/A</v>
      </c>
      <c r="AJ222" s="43" t="str">
        <f t="shared" si="7"/>
        <v>MLB 32</v>
      </c>
      <c r="AK222" s="43" t="str">
        <f t="shared" si="8"/>
        <v xml:space="preserve"> v </v>
      </c>
      <c r="AL222" s="43" t="str">
        <f t="shared" si="36"/>
        <v>Inc 1st 5</v>
      </c>
      <c r="AN222" s="104"/>
      <c r="AO222" s="105">
        <f t="shared" si="37"/>
        <v>-0.125</v>
      </c>
      <c r="AP222" s="105">
        <f t="shared" si="38"/>
        <v>-4.1666666666666671E-2</v>
      </c>
      <c r="AQ222" s="106" t="e">
        <f t="shared" si="39"/>
        <v>#N/A</v>
      </c>
      <c r="AR222" s="104" t="str">
        <f t="shared" si="9"/>
        <v>MLB 32</v>
      </c>
      <c r="AS222" s="104" t="str">
        <f t="shared" si="9"/>
        <v xml:space="preserve"> v </v>
      </c>
      <c r="AT222" s="104" t="str">
        <f t="shared" si="40"/>
        <v>Inc 1st 5</v>
      </c>
      <c r="AV222" s="84"/>
      <c r="AW222" s="85">
        <f t="shared" si="10"/>
        <v>-0.125</v>
      </c>
      <c r="AX222" s="85">
        <f t="shared" si="41"/>
        <v>0</v>
      </c>
      <c r="AY222" s="86" t="e">
        <f t="shared" si="11"/>
        <v>#N/A</v>
      </c>
      <c r="AZ222" s="84" t="str">
        <f t="shared" si="12"/>
        <v>MLB 32</v>
      </c>
      <c r="BA222" s="84" t="str">
        <f t="shared" si="13"/>
        <v xml:space="preserve"> v </v>
      </c>
      <c r="BB222" s="84" t="str">
        <f t="shared" si="42"/>
        <v>Primary</v>
      </c>
      <c r="BD222" s="43"/>
      <c r="BE222" s="41">
        <f t="shared" si="50"/>
        <v>-0.125</v>
      </c>
      <c r="BF222" s="41">
        <f t="shared" si="51"/>
        <v>-4.1666666666666671E-2</v>
      </c>
      <c r="BG222" s="42" t="e">
        <f t="shared" si="14"/>
        <v>#N/A</v>
      </c>
      <c r="BH222" s="43" t="str">
        <f t="shared" si="15"/>
        <v>MLB 32</v>
      </c>
      <c r="BI222" s="43" t="str">
        <f t="shared" si="16"/>
        <v xml:space="preserve"> v </v>
      </c>
      <c r="BJ222" s="43" t="str">
        <f t="shared" si="43"/>
        <v>Inc 1st 5</v>
      </c>
      <c r="BL222" s="120"/>
      <c r="BM222" s="121">
        <f t="shared" ref="BM222:BM284" si="52">R222</f>
        <v>-0.125</v>
      </c>
      <c r="BN222" s="121">
        <f t="shared" si="44"/>
        <v>0</v>
      </c>
      <c r="BO222" s="122" t="e">
        <f t="shared" si="17"/>
        <v>#N/A</v>
      </c>
      <c r="BP222" s="120" t="str">
        <f t="shared" si="18"/>
        <v>MLB 32</v>
      </c>
      <c r="BQ222" s="120" t="str">
        <f t="shared" si="19"/>
        <v xml:space="preserve"> v </v>
      </c>
      <c r="BR222" s="120" t="str">
        <f t="shared" si="45"/>
        <v>Inc 1st 5</v>
      </c>
      <c r="BT222" s="104"/>
      <c r="BU222" s="105">
        <f t="shared" si="46"/>
        <v>-4.1666666666666671E-2</v>
      </c>
      <c r="BV222" s="105">
        <f t="shared" si="20"/>
        <v>4.1666666666666657E-2</v>
      </c>
      <c r="BW222" s="106" t="e">
        <f t="shared" si="21"/>
        <v>#N/A</v>
      </c>
      <c r="BX222" s="104" t="str">
        <f t="shared" si="22"/>
        <v>MLB 32</v>
      </c>
      <c r="BY222" s="104" t="str">
        <f t="shared" si="23"/>
        <v xml:space="preserve"> v </v>
      </c>
      <c r="BZ222" s="104" t="str">
        <f t="shared" si="47"/>
        <v>Inc 1st 5</v>
      </c>
      <c r="CB222" s="131"/>
      <c r="CC222" s="132">
        <f t="shared" si="24"/>
        <v>0</v>
      </c>
      <c r="CD222" s="132">
        <f t="shared" si="48"/>
        <v>0.125</v>
      </c>
      <c r="CE222" s="133" t="e">
        <f t="shared" si="25"/>
        <v>#N/A</v>
      </c>
      <c r="CF222" s="131" t="str">
        <f t="shared" si="26"/>
        <v>MLB 32</v>
      </c>
      <c r="CG222" s="131" t="str">
        <f t="shared" si="27"/>
        <v xml:space="preserve"> v </v>
      </c>
      <c r="CH222" s="131" t="str">
        <f t="shared" si="49"/>
        <v>Primary</v>
      </c>
    </row>
    <row r="223" spans="1:86">
      <c r="A223" t="s">
        <v>166</v>
      </c>
      <c r="B223" t="s">
        <v>115</v>
      </c>
      <c r="C223">
        <v>22</v>
      </c>
      <c r="E223">
        <v>5</v>
      </c>
      <c r="F223" t="str">
        <f>LOOKUP(R15,$A$219:$A$248,$B$219:$B$248)</f>
        <v>Astros</v>
      </c>
      <c r="G223" t="str">
        <f>LOOKUP(S15,$A$219:$A$248,$B$219:$B$248)</f>
        <v>Braves</v>
      </c>
      <c r="H223" t="s">
        <v>62</v>
      </c>
      <c r="J223" t="str">
        <f t="shared" si="28"/>
        <v>Astros v Braves</v>
      </c>
      <c r="L223" t="str">
        <f t="shared" si="0"/>
        <v>24 v 21</v>
      </c>
      <c r="M223">
        <f>IF(ISERROR(INDEX($C:$C,MATCH(R15,$A:$A,0)))*1=1,"",INDEX($C:$C,MATCH(R15,$A:$A,0)))</f>
        <v>24</v>
      </c>
      <c r="N223">
        <f>IF(ISERROR(INDEX($C:$C,MATCH(S15,$A:$A,0)))*1=1,"",INDEX($C:$C,MATCH(S15,$A:$A,0)))</f>
        <v>21</v>
      </c>
      <c r="O223" t="s">
        <v>62</v>
      </c>
      <c r="Q223" s="11"/>
      <c r="R223" s="15">
        <f>T14-TIME(3,0,0)</f>
        <v>0.71458333333333324</v>
      </c>
      <c r="S223" s="11" t="str">
        <f t="shared" si="29"/>
        <v>Astros v Braves</v>
      </c>
      <c r="T223" s="14" t="str">
        <f t="shared" si="30"/>
        <v>MLB 32</v>
      </c>
      <c r="U223" s="14" t="str">
        <f t="shared" si="31"/>
        <v>24 v 21</v>
      </c>
      <c r="V223" s="14" t="str">
        <f t="shared" si="32"/>
        <v>FULL</v>
      </c>
      <c r="X223" s="78"/>
      <c r="Y223" s="79">
        <f t="shared" si="1"/>
        <v>0.71458333333333324</v>
      </c>
      <c r="Z223" s="79">
        <f t="shared" si="33"/>
        <v>0.79791666666666661</v>
      </c>
      <c r="AA223" s="80" t="str">
        <f t="shared" si="2"/>
        <v>Astros v Braves</v>
      </c>
      <c r="AB223" s="78" t="str">
        <f t="shared" si="3"/>
        <v>MLB 32</v>
      </c>
      <c r="AC223" s="78" t="str">
        <f t="shared" si="4"/>
        <v>24 v 21</v>
      </c>
      <c r="AD223" s="78" t="str">
        <f t="shared" si="5"/>
        <v>Inc 1st 5 &amp; 7</v>
      </c>
      <c r="AF223" s="43"/>
      <c r="AG223" s="41">
        <f t="shared" si="34"/>
        <v>0.71458333333333324</v>
      </c>
      <c r="AH223" s="41">
        <f t="shared" si="35"/>
        <v>0.83958333333333324</v>
      </c>
      <c r="AI223" s="42" t="str">
        <f t="shared" si="6"/>
        <v>Astros v Braves</v>
      </c>
      <c r="AJ223" s="43" t="str">
        <f t="shared" si="7"/>
        <v>MLB 32</v>
      </c>
      <c r="AK223" s="43" t="str">
        <f t="shared" si="8"/>
        <v>24 v 21</v>
      </c>
      <c r="AL223" s="43" t="str">
        <f t="shared" si="36"/>
        <v>Inc 1st 5</v>
      </c>
      <c r="AN223" s="104"/>
      <c r="AO223" s="105">
        <f t="shared" si="37"/>
        <v>0.71458333333333324</v>
      </c>
      <c r="AP223" s="105">
        <f t="shared" si="38"/>
        <v>0.79791666666666661</v>
      </c>
      <c r="AQ223" s="106" t="str">
        <f t="shared" si="39"/>
        <v>Astros v Braves</v>
      </c>
      <c r="AR223" s="104" t="str">
        <f t="shared" si="9"/>
        <v>MLB 32</v>
      </c>
      <c r="AS223" s="104" t="str">
        <f t="shared" si="9"/>
        <v>24 v 21</v>
      </c>
      <c r="AT223" s="104" t="str">
        <f t="shared" si="40"/>
        <v>Inc 1st 5</v>
      </c>
      <c r="AV223" s="84"/>
      <c r="AW223" s="85">
        <f t="shared" si="10"/>
        <v>0.71458333333333324</v>
      </c>
      <c r="AX223" s="85">
        <f t="shared" si="41"/>
        <v>0.83958333333333324</v>
      </c>
      <c r="AY223" s="86" t="str">
        <f t="shared" si="11"/>
        <v>Astros v Braves</v>
      </c>
      <c r="AZ223" s="84" t="str">
        <f t="shared" si="12"/>
        <v>MLB 32</v>
      </c>
      <c r="BA223" s="84" t="str">
        <f t="shared" si="13"/>
        <v>24 v 21</v>
      </c>
      <c r="BB223" s="84" t="str">
        <f t="shared" si="42"/>
        <v>Primary</v>
      </c>
      <c r="BD223" s="110"/>
      <c r="BE223" s="111">
        <f t="shared" si="50"/>
        <v>0.71458333333333324</v>
      </c>
      <c r="BF223" s="111">
        <f t="shared" si="51"/>
        <v>0.79791666666666661</v>
      </c>
      <c r="BG223" s="112" t="str">
        <f t="shared" si="14"/>
        <v>Astros v Braves</v>
      </c>
      <c r="BH223" s="110" t="str">
        <f t="shared" si="15"/>
        <v>MLB 32</v>
      </c>
      <c r="BI223" s="110" t="str">
        <f t="shared" si="16"/>
        <v>24 v 21</v>
      </c>
      <c r="BJ223" s="110" t="str">
        <f t="shared" si="43"/>
        <v>Inc 1st 5</v>
      </c>
      <c r="BL223" s="115"/>
      <c r="BM223" s="116">
        <f t="shared" si="52"/>
        <v>0.71458333333333324</v>
      </c>
      <c r="BN223" s="116">
        <f t="shared" si="44"/>
        <v>0.83958333333333324</v>
      </c>
      <c r="BO223" s="117" t="str">
        <f t="shared" si="17"/>
        <v>Astros v Braves</v>
      </c>
      <c r="BP223" s="115" t="str">
        <f t="shared" si="18"/>
        <v>MLB 32</v>
      </c>
      <c r="BQ223" s="115" t="str">
        <f t="shared" si="19"/>
        <v>24 v 21</v>
      </c>
      <c r="BR223" s="115" t="str">
        <f t="shared" si="45"/>
        <v>Inc 1st 5</v>
      </c>
      <c r="BT223" s="125"/>
      <c r="BU223" s="126">
        <f t="shared" si="46"/>
        <v>0.79791666666666661</v>
      </c>
      <c r="BV223" s="126">
        <f t="shared" si="20"/>
        <v>0.88124999999999998</v>
      </c>
      <c r="BW223" s="127" t="str">
        <f t="shared" si="21"/>
        <v>Astros v Braves</v>
      </c>
      <c r="BX223" s="125" t="str">
        <f t="shared" si="22"/>
        <v>MLB 32</v>
      </c>
      <c r="BY223" s="125" t="str">
        <f t="shared" si="23"/>
        <v>24 v 21</v>
      </c>
      <c r="BZ223" s="125" t="str">
        <f t="shared" si="47"/>
        <v>Inc 1st 5</v>
      </c>
      <c r="CB223" s="78"/>
      <c r="CC223" s="79">
        <f t="shared" si="24"/>
        <v>0.83958333333333324</v>
      </c>
      <c r="CD223" s="79">
        <f t="shared" si="48"/>
        <v>0.96458333333333324</v>
      </c>
      <c r="CE223" s="80" t="str">
        <f t="shared" si="25"/>
        <v>Astros v Braves</v>
      </c>
      <c r="CF223" s="78" t="str">
        <f t="shared" si="26"/>
        <v>MLB 32</v>
      </c>
      <c r="CG223" s="78" t="str">
        <f t="shared" si="27"/>
        <v>24 v 21</v>
      </c>
      <c r="CH223" s="78" t="str">
        <f t="shared" si="49"/>
        <v>Primary</v>
      </c>
    </row>
    <row r="224" spans="1:86">
      <c r="A224" t="s">
        <v>173</v>
      </c>
      <c r="B224" t="s">
        <v>104</v>
      </c>
      <c r="C224">
        <v>4</v>
      </c>
      <c r="E224">
        <v>6</v>
      </c>
      <c r="F224" t="e">
        <f>LOOKUP(R17,$A$219:$A$248,$B$219:$B$248)</f>
        <v>#N/A</v>
      </c>
      <c r="G224" t="e">
        <f>LOOKUP(S17,$A$219:$A$248,$B$219:$B$248)</f>
        <v>#N/A</v>
      </c>
      <c r="H224" t="s">
        <v>62</v>
      </c>
      <c r="J224" t="e">
        <f t="shared" si="28"/>
        <v>#N/A</v>
      </c>
      <c r="L224" t="str">
        <f t="shared" si="0"/>
        <v xml:space="preserve"> v </v>
      </c>
      <c r="M224" t="str">
        <f>IF(ISERROR(INDEX($C:$C,MATCH(R17,$A:$A,0)))*1=1,"",INDEX($C:$C,MATCH(R17,$A:$A,0)))</f>
        <v/>
      </c>
      <c r="N224" t="str">
        <f>IF(ISERROR(INDEX($C:$C,MATCH(S17,$A:$A,0)))*1=1,"",INDEX($C:$C,MATCH(S17,$A:$A,0)))</f>
        <v/>
      </c>
      <c r="O224" t="s">
        <v>62</v>
      </c>
      <c r="Q224" s="11"/>
      <c r="R224" s="15">
        <f>T16-TIME(3,0,0)</f>
        <v>-0.125</v>
      </c>
      <c r="S224" s="11" t="e">
        <f t="shared" si="29"/>
        <v>#N/A</v>
      </c>
      <c r="T224" s="14" t="str">
        <f t="shared" si="30"/>
        <v>MLB 32</v>
      </c>
      <c r="U224" s="14" t="str">
        <f t="shared" si="31"/>
        <v xml:space="preserve"> v </v>
      </c>
      <c r="V224" s="14" t="str">
        <f t="shared" si="32"/>
        <v>FULL</v>
      </c>
      <c r="X224" s="78"/>
      <c r="Y224" s="79">
        <f t="shared" si="1"/>
        <v>-0.125</v>
      </c>
      <c r="Z224" s="79">
        <f t="shared" si="33"/>
        <v>-4.1666666666666671E-2</v>
      </c>
      <c r="AA224" s="80" t="e">
        <f t="shared" si="2"/>
        <v>#N/A</v>
      </c>
      <c r="AB224" s="78" t="str">
        <f t="shared" si="3"/>
        <v>MLB 32</v>
      </c>
      <c r="AC224" s="78" t="str">
        <f t="shared" si="4"/>
        <v xml:space="preserve"> v </v>
      </c>
      <c r="AD224" s="78" t="str">
        <f t="shared" si="5"/>
        <v>Inc 1st 5 &amp; 7</v>
      </c>
      <c r="AF224" s="43"/>
      <c r="AG224" s="41">
        <f t="shared" si="34"/>
        <v>-0.125</v>
      </c>
      <c r="AH224" s="41">
        <f t="shared" si="35"/>
        <v>0</v>
      </c>
      <c r="AI224" s="42" t="e">
        <f t="shared" si="6"/>
        <v>#N/A</v>
      </c>
      <c r="AJ224" s="43" t="str">
        <f t="shared" si="7"/>
        <v>MLB 32</v>
      </c>
      <c r="AK224" s="43" t="str">
        <f t="shared" si="8"/>
        <v xml:space="preserve"> v </v>
      </c>
      <c r="AL224" s="43" t="str">
        <f t="shared" si="36"/>
        <v>Inc 1st 5</v>
      </c>
      <c r="AN224" s="104"/>
      <c r="AO224" s="105">
        <f t="shared" si="37"/>
        <v>-0.125</v>
      </c>
      <c r="AP224" s="105">
        <f t="shared" si="38"/>
        <v>-4.1666666666666671E-2</v>
      </c>
      <c r="AQ224" s="106" t="e">
        <f t="shared" si="39"/>
        <v>#N/A</v>
      </c>
      <c r="AR224" s="104" t="str">
        <f t="shared" si="9"/>
        <v>MLB 32</v>
      </c>
      <c r="AS224" s="104" t="str">
        <f t="shared" si="9"/>
        <v xml:space="preserve"> v </v>
      </c>
      <c r="AT224" s="104" t="str">
        <f t="shared" si="40"/>
        <v>Inc 1st 5</v>
      </c>
      <c r="AV224" s="84"/>
      <c r="AW224" s="85">
        <f t="shared" si="10"/>
        <v>-0.125</v>
      </c>
      <c r="AX224" s="85">
        <f t="shared" si="41"/>
        <v>0</v>
      </c>
      <c r="AY224" s="86" t="e">
        <f t="shared" si="11"/>
        <v>#N/A</v>
      </c>
      <c r="AZ224" s="84" t="str">
        <f t="shared" si="12"/>
        <v>MLB 32</v>
      </c>
      <c r="BA224" s="84" t="str">
        <f t="shared" si="13"/>
        <v xml:space="preserve"> v </v>
      </c>
      <c r="BB224" s="84" t="str">
        <f t="shared" si="42"/>
        <v>Primary</v>
      </c>
      <c r="BD224" s="43"/>
      <c r="BE224" s="41">
        <f>R224</f>
        <v>-0.125</v>
      </c>
      <c r="BF224" s="41">
        <f t="shared" si="51"/>
        <v>-4.1666666666666671E-2</v>
      </c>
      <c r="BG224" s="42" t="e">
        <f t="shared" si="14"/>
        <v>#N/A</v>
      </c>
      <c r="BH224" s="43" t="str">
        <f t="shared" si="15"/>
        <v>MLB 32</v>
      </c>
      <c r="BI224" s="43" t="str">
        <f t="shared" si="16"/>
        <v xml:space="preserve"> v </v>
      </c>
      <c r="BJ224" s="43" t="str">
        <f t="shared" si="43"/>
        <v>Inc 1st 5</v>
      </c>
      <c r="BL224" s="120"/>
      <c r="BM224" s="121">
        <f t="shared" si="52"/>
        <v>-0.125</v>
      </c>
      <c r="BN224" s="121">
        <f t="shared" si="44"/>
        <v>0</v>
      </c>
      <c r="BO224" s="122" t="e">
        <f t="shared" si="17"/>
        <v>#N/A</v>
      </c>
      <c r="BP224" s="120" t="str">
        <f t="shared" si="18"/>
        <v>MLB 32</v>
      </c>
      <c r="BQ224" s="120" t="str">
        <f t="shared" si="19"/>
        <v xml:space="preserve"> v </v>
      </c>
      <c r="BR224" s="120" t="str">
        <f t="shared" si="45"/>
        <v>Inc 1st 5</v>
      </c>
      <c r="BT224" s="104"/>
      <c r="BU224" s="105">
        <f t="shared" si="46"/>
        <v>-4.1666666666666671E-2</v>
      </c>
      <c r="BV224" s="105">
        <f t="shared" si="20"/>
        <v>4.1666666666666657E-2</v>
      </c>
      <c r="BW224" s="106" t="e">
        <f t="shared" si="21"/>
        <v>#N/A</v>
      </c>
      <c r="BX224" s="104" t="str">
        <f t="shared" si="22"/>
        <v>MLB 32</v>
      </c>
      <c r="BY224" s="104" t="str">
        <f t="shared" si="23"/>
        <v xml:space="preserve"> v </v>
      </c>
      <c r="BZ224" s="104" t="str">
        <f t="shared" si="47"/>
        <v>Inc 1st 5</v>
      </c>
      <c r="CB224" s="131"/>
      <c r="CC224" s="132">
        <f t="shared" si="24"/>
        <v>0</v>
      </c>
      <c r="CD224" s="132">
        <f t="shared" si="48"/>
        <v>0.125</v>
      </c>
      <c r="CE224" s="133" t="e">
        <f t="shared" si="25"/>
        <v>#N/A</v>
      </c>
      <c r="CF224" s="131" t="str">
        <f t="shared" si="26"/>
        <v>MLB 32</v>
      </c>
      <c r="CG224" s="131" t="str">
        <f t="shared" si="27"/>
        <v xml:space="preserve"> v </v>
      </c>
      <c r="CH224" s="131" t="str">
        <f t="shared" si="49"/>
        <v>Primary</v>
      </c>
    </row>
    <row r="225" spans="1:86">
      <c r="A225" t="s">
        <v>160</v>
      </c>
      <c r="B225" t="s">
        <v>101</v>
      </c>
      <c r="C225">
        <v>23</v>
      </c>
      <c r="E225">
        <v>7</v>
      </c>
      <c r="F225" t="e">
        <f>LOOKUP(R19,$A$219:$A$248,$B$219:$B$248)</f>
        <v>#N/A</v>
      </c>
      <c r="G225" t="e">
        <f>LOOKUP(S19,$A$219:$A$248,$B$219:$B$248)</f>
        <v>#N/A</v>
      </c>
      <c r="H225" t="s">
        <v>62</v>
      </c>
      <c r="J225" t="e">
        <f t="shared" si="28"/>
        <v>#N/A</v>
      </c>
      <c r="L225" t="str">
        <f t="shared" si="0"/>
        <v xml:space="preserve"> v </v>
      </c>
      <c r="M225" t="str">
        <f>IF(ISERROR(INDEX($C:$C,MATCH(R19,$A:$A,0)))*1=1,"",INDEX($C:$C,MATCH(R19,$A:$A,0)))</f>
        <v/>
      </c>
      <c r="N225" t="str">
        <f>IF(ISERROR(INDEX($C:$C,MATCH(S19,$A:$A,0)))*1=1,"",INDEX($C:$C,MATCH(S19,$A:$A,0)))</f>
        <v/>
      </c>
      <c r="O225" t="s">
        <v>62</v>
      </c>
      <c r="Q225" s="11"/>
      <c r="R225" s="15">
        <f>T18-TIME(3,0,0)</f>
        <v>-0.125</v>
      </c>
      <c r="S225" s="11" t="e">
        <f t="shared" si="29"/>
        <v>#N/A</v>
      </c>
      <c r="T225" s="14" t="str">
        <f t="shared" si="30"/>
        <v>MLB 32</v>
      </c>
      <c r="U225" s="14" t="str">
        <f t="shared" si="31"/>
        <v xml:space="preserve"> v </v>
      </c>
      <c r="V225" s="14" t="str">
        <f t="shared" si="32"/>
        <v>FULL</v>
      </c>
      <c r="X225" s="78"/>
      <c r="Y225" s="79">
        <f t="shared" si="1"/>
        <v>-0.125</v>
      </c>
      <c r="Z225" s="79">
        <f t="shared" si="33"/>
        <v>-4.1666666666666671E-2</v>
      </c>
      <c r="AA225" s="80" t="e">
        <f t="shared" si="2"/>
        <v>#N/A</v>
      </c>
      <c r="AB225" s="78" t="str">
        <f t="shared" si="3"/>
        <v>MLB 32</v>
      </c>
      <c r="AC225" s="78" t="str">
        <f t="shared" si="4"/>
        <v xml:space="preserve"> v </v>
      </c>
      <c r="AD225" s="78" t="str">
        <f t="shared" si="5"/>
        <v>Inc 1st 5 &amp; 7</v>
      </c>
      <c r="AF225" s="43"/>
      <c r="AG225" s="41">
        <f t="shared" si="34"/>
        <v>-0.125</v>
      </c>
      <c r="AH225" s="41">
        <f t="shared" si="35"/>
        <v>0</v>
      </c>
      <c r="AI225" s="42" t="e">
        <f t="shared" si="6"/>
        <v>#N/A</v>
      </c>
      <c r="AJ225" s="43" t="str">
        <f t="shared" si="7"/>
        <v>MLB 32</v>
      </c>
      <c r="AK225" s="43" t="str">
        <f t="shared" si="8"/>
        <v xml:space="preserve"> v </v>
      </c>
      <c r="AL225" s="43" t="str">
        <f t="shared" si="36"/>
        <v>Inc 1st 5</v>
      </c>
      <c r="AN225" s="104"/>
      <c r="AO225" s="105">
        <f t="shared" si="37"/>
        <v>-0.125</v>
      </c>
      <c r="AP225" s="105">
        <f t="shared" si="38"/>
        <v>-4.1666666666666671E-2</v>
      </c>
      <c r="AQ225" s="106" t="e">
        <f t="shared" si="39"/>
        <v>#N/A</v>
      </c>
      <c r="AR225" s="104" t="str">
        <f t="shared" si="9"/>
        <v>MLB 32</v>
      </c>
      <c r="AS225" s="104" t="str">
        <f t="shared" si="9"/>
        <v xml:space="preserve"> v </v>
      </c>
      <c r="AT225" s="104" t="str">
        <f t="shared" si="40"/>
        <v>Inc 1st 5</v>
      </c>
      <c r="AV225" s="84"/>
      <c r="AW225" s="85">
        <f t="shared" si="10"/>
        <v>-0.125</v>
      </c>
      <c r="AX225" s="85">
        <f t="shared" si="41"/>
        <v>0</v>
      </c>
      <c r="AY225" s="86" t="e">
        <f t="shared" si="11"/>
        <v>#N/A</v>
      </c>
      <c r="AZ225" s="84" t="str">
        <f t="shared" si="12"/>
        <v>MLB 32</v>
      </c>
      <c r="BA225" s="84" t="str">
        <f t="shared" si="13"/>
        <v xml:space="preserve"> v </v>
      </c>
      <c r="BB225" s="84" t="str">
        <f t="shared" si="42"/>
        <v>Primary</v>
      </c>
      <c r="BD225" s="110"/>
      <c r="BE225" s="111">
        <f t="shared" si="50"/>
        <v>-0.125</v>
      </c>
      <c r="BF225" s="111">
        <f t="shared" si="51"/>
        <v>-4.1666666666666671E-2</v>
      </c>
      <c r="BG225" s="112" t="e">
        <f t="shared" si="14"/>
        <v>#N/A</v>
      </c>
      <c r="BH225" s="110" t="str">
        <f t="shared" si="15"/>
        <v>MLB 32</v>
      </c>
      <c r="BI225" s="110" t="str">
        <f t="shared" si="16"/>
        <v xml:space="preserve"> v </v>
      </c>
      <c r="BJ225" s="110" t="str">
        <f t="shared" si="43"/>
        <v>Inc 1st 5</v>
      </c>
      <c r="BL225" s="115"/>
      <c r="BM225" s="116">
        <f t="shared" si="52"/>
        <v>-0.125</v>
      </c>
      <c r="BN225" s="116">
        <f t="shared" si="44"/>
        <v>0</v>
      </c>
      <c r="BO225" s="117" t="e">
        <f t="shared" si="17"/>
        <v>#N/A</v>
      </c>
      <c r="BP225" s="115" t="str">
        <f t="shared" si="18"/>
        <v>MLB 32</v>
      </c>
      <c r="BQ225" s="115" t="str">
        <f t="shared" si="19"/>
        <v xml:space="preserve"> v </v>
      </c>
      <c r="BR225" s="115" t="str">
        <f t="shared" si="45"/>
        <v>Inc 1st 5</v>
      </c>
      <c r="BT225" s="125"/>
      <c r="BU225" s="126">
        <f t="shared" si="46"/>
        <v>-4.1666666666666671E-2</v>
      </c>
      <c r="BV225" s="126">
        <f t="shared" si="20"/>
        <v>4.1666666666666657E-2</v>
      </c>
      <c r="BW225" s="127" t="e">
        <f t="shared" si="21"/>
        <v>#N/A</v>
      </c>
      <c r="BX225" s="125" t="str">
        <f t="shared" si="22"/>
        <v>MLB 32</v>
      </c>
      <c r="BY225" s="125" t="str">
        <f t="shared" si="23"/>
        <v xml:space="preserve"> v </v>
      </c>
      <c r="BZ225" s="125" t="str">
        <f t="shared" si="47"/>
        <v>Inc 1st 5</v>
      </c>
      <c r="CB225" s="78"/>
      <c r="CC225" s="79">
        <f t="shared" si="24"/>
        <v>0</v>
      </c>
      <c r="CD225" s="79">
        <f t="shared" si="48"/>
        <v>0.125</v>
      </c>
      <c r="CE225" s="80" t="e">
        <f t="shared" si="25"/>
        <v>#N/A</v>
      </c>
      <c r="CF225" s="78" t="str">
        <f t="shared" si="26"/>
        <v>MLB 32</v>
      </c>
      <c r="CG225" s="78" t="str">
        <f t="shared" si="27"/>
        <v xml:space="preserve"> v </v>
      </c>
      <c r="CH225" s="78" t="str">
        <f t="shared" si="49"/>
        <v>Primary</v>
      </c>
    </row>
    <row r="226" spans="1:86">
      <c r="A226" t="s">
        <v>174</v>
      </c>
      <c r="B226" t="s">
        <v>112</v>
      </c>
      <c r="C226">
        <v>5</v>
      </c>
      <c r="E226">
        <v>8</v>
      </c>
      <c r="F226" t="e">
        <f>LOOKUP(R21,$A$219:$A$248,$B$219:$B$248)</f>
        <v>#N/A</v>
      </c>
      <c r="G226" t="e">
        <f>LOOKUP(S21,$A$219:$A$248,$B$219:$B$248)</f>
        <v>#N/A</v>
      </c>
      <c r="H226" t="s">
        <v>62</v>
      </c>
      <c r="J226" t="e">
        <f t="shared" si="28"/>
        <v>#N/A</v>
      </c>
      <c r="L226" t="str">
        <f t="shared" si="0"/>
        <v xml:space="preserve"> v </v>
      </c>
      <c r="M226" t="str">
        <f>IF(ISERROR(INDEX($C:$C,MATCH(R21,$A:$A,0)))*1=1,"",INDEX($C:$C,MATCH(R21,$A:$A,0)))</f>
        <v/>
      </c>
      <c r="N226" t="str">
        <f>IF(ISERROR(INDEX($C:$C,MATCH(S21,$A:$A,0)))*1=1,"",INDEX($C:$C,MATCH(S21,$A:$A,0)))</f>
        <v/>
      </c>
      <c r="O226" t="s">
        <v>62</v>
      </c>
      <c r="Q226" s="11"/>
      <c r="R226" s="15">
        <f>T20-TIME(3,0,0)</f>
        <v>-0.125</v>
      </c>
      <c r="S226" s="11" t="e">
        <f t="shared" si="29"/>
        <v>#N/A</v>
      </c>
      <c r="T226" s="14" t="str">
        <f t="shared" si="30"/>
        <v>MLB 32</v>
      </c>
      <c r="U226" s="14" t="str">
        <f t="shared" si="31"/>
        <v xml:space="preserve"> v </v>
      </c>
      <c r="V226" s="14" t="str">
        <f t="shared" si="32"/>
        <v>FULL</v>
      </c>
      <c r="X226" s="78"/>
      <c r="Y226" s="79">
        <f t="shared" si="1"/>
        <v>-0.125</v>
      </c>
      <c r="Z226" s="79">
        <f t="shared" si="33"/>
        <v>-4.1666666666666671E-2</v>
      </c>
      <c r="AA226" s="80" t="e">
        <f t="shared" si="2"/>
        <v>#N/A</v>
      </c>
      <c r="AB226" s="78" t="str">
        <f t="shared" si="3"/>
        <v>MLB 32</v>
      </c>
      <c r="AC226" s="78" t="str">
        <f t="shared" si="4"/>
        <v xml:space="preserve"> v </v>
      </c>
      <c r="AD226" s="78" t="str">
        <f t="shared" si="5"/>
        <v>Inc 1st 5 &amp; 7</v>
      </c>
      <c r="AF226" s="43"/>
      <c r="AG226" s="41">
        <f t="shared" si="34"/>
        <v>-0.125</v>
      </c>
      <c r="AH226" s="41">
        <f t="shared" si="35"/>
        <v>0</v>
      </c>
      <c r="AI226" s="42" t="e">
        <f t="shared" si="6"/>
        <v>#N/A</v>
      </c>
      <c r="AJ226" s="43" t="str">
        <f t="shared" si="7"/>
        <v>MLB 32</v>
      </c>
      <c r="AK226" s="43" t="str">
        <f t="shared" si="8"/>
        <v xml:space="preserve"> v </v>
      </c>
      <c r="AL226" s="43" t="str">
        <f t="shared" si="36"/>
        <v>Inc 1st 5</v>
      </c>
      <c r="AN226" s="104"/>
      <c r="AO226" s="105">
        <f t="shared" si="37"/>
        <v>-0.125</v>
      </c>
      <c r="AP226" s="105">
        <f t="shared" si="38"/>
        <v>-4.1666666666666671E-2</v>
      </c>
      <c r="AQ226" s="106" t="e">
        <f t="shared" si="39"/>
        <v>#N/A</v>
      </c>
      <c r="AR226" s="104" t="str">
        <f t="shared" si="9"/>
        <v>MLB 32</v>
      </c>
      <c r="AS226" s="104" t="str">
        <f t="shared" si="9"/>
        <v xml:space="preserve"> v </v>
      </c>
      <c r="AT226" s="104" t="str">
        <f t="shared" si="40"/>
        <v>Inc 1st 5</v>
      </c>
      <c r="AV226" s="84"/>
      <c r="AW226" s="85">
        <f t="shared" si="10"/>
        <v>-0.125</v>
      </c>
      <c r="AX226" s="85">
        <f t="shared" si="41"/>
        <v>0</v>
      </c>
      <c r="AY226" s="86" t="e">
        <f t="shared" si="11"/>
        <v>#N/A</v>
      </c>
      <c r="AZ226" s="84" t="str">
        <f t="shared" si="12"/>
        <v>MLB 32</v>
      </c>
      <c r="BA226" s="84" t="str">
        <f t="shared" si="13"/>
        <v xml:space="preserve"> v </v>
      </c>
      <c r="BB226" s="84" t="str">
        <f t="shared" si="42"/>
        <v>Primary</v>
      </c>
      <c r="BD226" s="43"/>
      <c r="BE226" s="41">
        <f t="shared" si="50"/>
        <v>-0.125</v>
      </c>
      <c r="BF226" s="41">
        <f t="shared" si="51"/>
        <v>-4.1666666666666671E-2</v>
      </c>
      <c r="BG226" s="42" t="e">
        <f t="shared" si="14"/>
        <v>#N/A</v>
      </c>
      <c r="BH226" s="43" t="str">
        <f t="shared" si="15"/>
        <v>MLB 32</v>
      </c>
      <c r="BI226" s="43" t="str">
        <f t="shared" si="16"/>
        <v xml:space="preserve"> v </v>
      </c>
      <c r="BJ226" s="43" t="str">
        <f t="shared" si="43"/>
        <v>Inc 1st 5</v>
      </c>
      <c r="BL226" s="120"/>
      <c r="BM226" s="121">
        <f t="shared" si="52"/>
        <v>-0.125</v>
      </c>
      <c r="BN226" s="121">
        <f t="shared" si="44"/>
        <v>0</v>
      </c>
      <c r="BO226" s="122" t="e">
        <f t="shared" si="17"/>
        <v>#N/A</v>
      </c>
      <c r="BP226" s="120" t="str">
        <f t="shared" si="18"/>
        <v>MLB 32</v>
      </c>
      <c r="BQ226" s="120" t="str">
        <f t="shared" si="19"/>
        <v xml:space="preserve"> v </v>
      </c>
      <c r="BR226" s="120" t="str">
        <f t="shared" si="45"/>
        <v>Inc 1st 5</v>
      </c>
      <c r="BT226" s="104"/>
      <c r="BU226" s="105">
        <f t="shared" si="46"/>
        <v>-4.1666666666666671E-2</v>
      </c>
      <c r="BV226" s="105">
        <f t="shared" si="20"/>
        <v>4.1666666666666657E-2</v>
      </c>
      <c r="BW226" s="106" t="e">
        <f t="shared" si="21"/>
        <v>#N/A</v>
      </c>
      <c r="BX226" s="104" t="str">
        <f t="shared" si="22"/>
        <v>MLB 32</v>
      </c>
      <c r="BY226" s="104" t="str">
        <f t="shared" si="23"/>
        <v xml:space="preserve"> v </v>
      </c>
      <c r="BZ226" s="104" t="str">
        <f t="shared" si="47"/>
        <v>Inc 1st 5</v>
      </c>
      <c r="CB226" s="131"/>
      <c r="CC226" s="132">
        <f t="shared" si="24"/>
        <v>0</v>
      </c>
      <c r="CD226" s="132">
        <f t="shared" si="48"/>
        <v>0.125</v>
      </c>
      <c r="CE226" s="133" t="e">
        <f t="shared" si="25"/>
        <v>#N/A</v>
      </c>
      <c r="CF226" s="131" t="str">
        <f t="shared" si="26"/>
        <v>MLB 32</v>
      </c>
      <c r="CG226" s="131" t="str">
        <f t="shared" si="27"/>
        <v xml:space="preserve"> v </v>
      </c>
      <c r="CH226" s="131" t="str">
        <f t="shared" si="49"/>
        <v>Primary</v>
      </c>
    </row>
    <row r="227" spans="1:86">
      <c r="A227" t="s">
        <v>170</v>
      </c>
      <c r="B227" t="s">
        <v>109</v>
      </c>
      <c r="C227">
        <v>34</v>
      </c>
      <c r="E227">
        <v>9</v>
      </c>
      <c r="F227" t="e">
        <f>LOOKUP(R23,$A$219:$A$248,$B$219:$B$248)</f>
        <v>#N/A</v>
      </c>
      <c r="G227" t="e">
        <f>LOOKUP(S23,$A$219:$A$248,$B$219:$B$248)</f>
        <v>#N/A</v>
      </c>
      <c r="H227" t="s">
        <v>62</v>
      </c>
      <c r="J227" t="e">
        <f t="shared" si="28"/>
        <v>#N/A</v>
      </c>
      <c r="L227" t="str">
        <f t="shared" si="0"/>
        <v xml:space="preserve"> v </v>
      </c>
      <c r="M227" t="str">
        <f>IF(ISERROR(INDEX($C:$C,MATCH(R23,$A:$A,0)))*1=1,"",INDEX($C:$C,MATCH(R23,$A:$A,0)))</f>
        <v/>
      </c>
      <c r="N227" t="str">
        <f>IF(ISERROR(INDEX($C:$C,MATCH(S23,$A:$A,0)))*1=1,"",INDEX($C:$C,MATCH(S23,$A:$A,0)))</f>
        <v/>
      </c>
      <c r="O227" t="s">
        <v>62</v>
      </c>
      <c r="Q227" s="11"/>
      <c r="R227" s="15">
        <f>T22-TIME(3,0,0)</f>
        <v>-0.125</v>
      </c>
      <c r="S227" s="11" t="e">
        <f t="shared" si="29"/>
        <v>#N/A</v>
      </c>
      <c r="T227" s="14" t="str">
        <f t="shared" si="30"/>
        <v>MLB 32</v>
      </c>
      <c r="U227" s="14" t="str">
        <f t="shared" si="31"/>
        <v xml:space="preserve"> v </v>
      </c>
      <c r="V227" s="14" t="str">
        <f t="shared" si="32"/>
        <v>FULL</v>
      </c>
      <c r="X227" s="78"/>
      <c r="Y227" s="79">
        <f t="shared" si="1"/>
        <v>-0.125</v>
      </c>
      <c r="Z227" s="79">
        <f t="shared" si="33"/>
        <v>-4.1666666666666671E-2</v>
      </c>
      <c r="AA227" s="80" t="e">
        <f t="shared" si="2"/>
        <v>#N/A</v>
      </c>
      <c r="AB227" s="78" t="str">
        <f t="shared" si="3"/>
        <v>MLB 32</v>
      </c>
      <c r="AC227" s="78" t="str">
        <f t="shared" si="4"/>
        <v xml:space="preserve"> v </v>
      </c>
      <c r="AD227" s="78" t="str">
        <f t="shared" si="5"/>
        <v>Inc 1st 5 &amp; 7</v>
      </c>
      <c r="AF227" s="43"/>
      <c r="AG227" s="41">
        <f t="shared" si="34"/>
        <v>-0.125</v>
      </c>
      <c r="AH227" s="41">
        <f t="shared" si="35"/>
        <v>0</v>
      </c>
      <c r="AI227" s="42" t="e">
        <f t="shared" si="6"/>
        <v>#N/A</v>
      </c>
      <c r="AJ227" s="43" t="str">
        <f t="shared" si="7"/>
        <v>MLB 32</v>
      </c>
      <c r="AK227" s="43" t="str">
        <f t="shared" si="8"/>
        <v xml:space="preserve"> v </v>
      </c>
      <c r="AL227" s="43" t="str">
        <f t="shared" si="36"/>
        <v>Inc 1st 5</v>
      </c>
      <c r="AN227" s="104"/>
      <c r="AO227" s="105">
        <f t="shared" si="37"/>
        <v>-0.125</v>
      </c>
      <c r="AP227" s="105">
        <f t="shared" si="38"/>
        <v>-4.1666666666666671E-2</v>
      </c>
      <c r="AQ227" s="106" t="e">
        <f t="shared" si="39"/>
        <v>#N/A</v>
      </c>
      <c r="AR227" s="104" t="str">
        <f t="shared" si="9"/>
        <v>MLB 32</v>
      </c>
      <c r="AS227" s="104" t="str">
        <f t="shared" si="9"/>
        <v xml:space="preserve"> v </v>
      </c>
      <c r="AT227" s="104" t="str">
        <f t="shared" si="40"/>
        <v>Inc 1st 5</v>
      </c>
      <c r="AV227" s="84"/>
      <c r="AW227" s="85">
        <f t="shared" si="10"/>
        <v>-0.125</v>
      </c>
      <c r="AX227" s="85">
        <f t="shared" si="41"/>
        <v>0</v>
      </c>
      <c r="AY227" s="86" t="e">
        <f t="shared" si="11"/>
        <v>#N/A</v>
      </c>
      <c r="AZ227" s="84" t="str">
        <f t="shared" si="12"/>
        <v>MLB 32</v>
      </c>
      <c r="BA227" s="84" t="str">
        <f t="shared" si="13"/>
        <v xml:space="preserve"> v </v>
      </c>
      <c r="BB227" s="84" t="str">
        <f t="shared" si="42"/>
        <v>Primary</v>
      </c>
      <c r="BD227" s="110"/>
      <c r="BE227" s="111">
        <f t="shared" si="50"/>
        <v>-0.125</v>
      </c>
      <c r="BF227" s="111">
        <f t="shared" si="51"/>
        <v>-4.1666666666666671E-2</v>
      </c>
      <c r="BG227" s="112" t="e">
        <f t="shared" si="14"/>
        <v>#N/A</v>
      </c>
      <c r="BH227" s="110" t="str">
        <f t="shared" si="15"/>
        <v>MLB 32</v>
      </c>
      <c r="BI227" s="110" t="str">
        <f t="shared" si="16"/>
        <v xml:space="preserve"> v </v>
      </c>
      <c r="BJ227" s="110" t="str">
        <f t="shared" si="43"/>
        <v>Inc 1st 5</v>
      </c>
      <c r="BL227" s="115"/>
      <c r="BM227" s="116">
        <f t="shared" si="52"/>
        <v>-0.125</v>
      </c>
      <c r="BN227" s="116">
        <f t="shared" si="44"/>
        <v>0</v>
      </c>
      <c r="BO227" s="117" t="e">
        <f t="shared" si="17"/>
        <v>#N/A</v>
      </c>
      <c r="BP227" s="115" t="str">
        <f t="shared" si="18"/>
        <v>MLB 32</v>
      </c>
      <c r="BQ227" s="115" t="str">
        <f t="shared" si="19"/>
        <v xml:space="preserve"> v </v>
      </c>
      <c r="BR227" s="115" t="str">
        <f t="shared" si="45"/>
        <v>Inc 1st 5</v>
      </c>
      <c r="BT227" s="125"/>
      <c r="BU227" s="126">
        <f t="shared" si="46"/>
        <v>-4.1666666666666671E-2</v>
      </c>
      <c r="BV227" s="126">
        <f t="shared" si="20"/>
        <v>4.1666666666666657E-2</v>
      </c>
      <c r="BW227" s="127" t="e">
        <f t="shared" si="21"/>
        <v>#N/A</v>
      </c>
      <c r="BX227" s="125" t="str">
        <f t="shared" si="22"/>
        <v>MLB 32</v>
      </c>
      <c r="BY227" s="125" t="str">
        <f t="shared" si="23"/>
        <v xml:space="preserve"> v </v>
      </c>
      <c r="BZ227" s="125" t="str">
        <f t="shared" si="47"/>
        <v>Inc 1st 5</v>
      </c>
      <c r="CB227" s="78"/>
      <c r="CC227" s="79">
        <f t="shared" si="24"/>
        <v>0</v>
      </c>
      <c r="CD227" s="79">
        <f t="shared" si="48"/>
        <v>0.125</v>
      </c>
      <c r="CE227" s="80" t="e">
        <f t="shared" si="25"/>
        <v>#N/A</v>
      </c>
      <c r="CF227" s="78" t="str">
        <f t="shared" si="26"/>
        <v>MLB 32</v>
      </c>
      <c r="CG227" s="78" t="str">
        <f t="shared" si="27"/>
        <v xml:space="preserve"> v </v>
      </c>
      <c r="CH227" s="78" t="str">
        <f t="shared" si="49"/>
        <v>Primary</v>
      </c>
    </row>
    <row r="228" spans="1:86">
      <c r="A228" t="s">
        <v>155</v>
      </c>
      <c r="B228" t="s">
        <v>98</v>
      </c>
      <c r="C228">
        <v>6</v>
      </c>
      <c r="E228">
        <v>10</v>
      </c>
      <c r="F228" t="e">
        <f>LOOKUP(R25,$A$219:$A$248,$B$219:$B$248)</f>
        <v>#N/A</v>
      </c>
      <c r="G228" t="e">
        <f>LOOKUP(S25,$A$219:$A$248,$B$219:$B$248)</f>
        <v>#N/A</v>
      </c>
      <c r="H228" t="s">
        <v>62</v>
      </c>
      <c r="J228" t="e">
        <f t="shared" si="28"/>
        <v>#N/A</v>
      </c>
      <c r="L228" t="str">
        <f t="shared" si="0"/>
        <v xml:space="preserve"> v </v>
      </c>
      <c r="M228" t="str">
        <f>IF(ISERROR(INDEX($C:$C,MATCH(R25,$A:$A,0)))*1=1,"",INDEX($C:$C,MATCH(R25,$A:$A,0)))</f>
        <v/>
      </c>
      <c r="N228" t="str">
        <f>IF(ISERROR(INDEX($C:$C,MATCH(S25,$A:$A,0)))*1=1,"",INDEX($C:$C,MATCH(S25,$A:$A,0)))</f>
        <v/>
      </c>
      <c r="O228" t="s">
        <v>62</v>
      </c>
      <c r="Q228" s="11"/>
      <c r="R228" s="15">
        <f>T24-TIME(3,0,0)</f>
        <v>-0.125</v>
      </c>
      <c r="S228" s="11" t="e">
        <f t="shared" si="29"/>
        <v>#N/A</v>
      </c>
      <c r="T228" s="14" t="str">
        <f t="shared" si="30"/>
        <v>MLB 32</v>
      </c>
      <c r="U228" s="14" t="str">
        <f t="shared" si="31"/>
        <v xml:space="preserve"> v </v>
      </c>
      <c r="V228" s="14" t="str">
        <f t="shared" si="32"/>
        <v>FULL</v>
      </c>
      <c r="X228" s="78"/>
      <c r="Y228" s="79">
        <f t="shared" si="1"/>
        <v>-0.125</v>
      </c>
      <c r="Z228" s="79">
        <f t="shared" si="33"/>
        <v>-4.1666666666666671E-2</v>
      </c>
      <c r="AA228" s="80" t="e">
        <f t="shared" si="2"/>
        <v>#N/A</v>
      </c>
      <c r="AB228" s="78" t="str">
        <f t="shared" si="3"/>
        <v>MLB 32</v>
      </c>
      <c r="AC228" s="78" t="str">
        <f t="shared" si="4"/>
        <v xml:space="preserve"> v </v>
      </c>
      <c r="AD228" s="78" t="str">
        <f t="shared" si="5"/>
        <v>Inc 1st 5 &amp; 7</v>
      </c>
      <c r="AF228" s="43"/>
      <c r="AG228" s="41">
        <f t="shared" si="34"/>
        <v>-0.125</v>
      </c>
      <c r="AH228" s="41">
        <f t="shared" si="35"/>
        <v>0</v>
      </c>
      <c r="AI228" s="42" t="e">
        <f t="shared" si="6"/>
        <v>#N/A</v>
      </c>
      <c r="AJ228" s="43" t="str">
        <f t="shared" si="7"/>
        <v>MLB 32</v>
      </c>
      <c r="AK228" s="43" t="str">
        <f t="shared" si="8"/>
        <v xml:space="preserve"> v </v>
      </c>
      <c r="AL228" s="43" t="str">
        <f t="shared" si="36"/>
        <v>Inc 1st 5</v>
      </c>
      <c r="AN228" s="104"/>
      <c r="AO228" s="105">
        <f t="shared" si="37"/>
        <v>-0.125</v>
      </c>
      <c r="AP228" s="105">
        <f t="shared" si="38"/>
        <v>-4.1666666666666671E-2</v>
      </c>
      <c r="AQ228" s="106" t="e">
        <f t="shared" si="39"/>
        <v>#N/A</v>
      </c>
      <c r="AR228" s="104" t="str">
        <f t="shared" si="9"/>
        <v>MLB 32</v>
      </c>
      <c r="AS228" s="104" t="str">
        <f t="shared" si="9"/>
        <v xml:space="preserve"> v </v>
      </c>
      <c r="AT228" s="104" t="str">
        <f t="shared" si="40"/>
        <v>Inc 1st 5</v>
      </c>
      <c r="AV228" s="84"/>
      <c r="AW228" s="85">
        <f t="shared" si="10"/>
        <v>-0.125</v>
      </c>
      <c r="AX228" s="85">
        <f t="shared" si="41"/>
        <v>0</v>
      </c>
      <c r="AY228" s="86" t="e">
        <f t="shared" si="11"/>
        <v>#N/A</v>
      </c>
      <c r="AZ228" s="84" t="str">
        <f t="shared" si="12"/>
        <v>MLB 32</v>
      </c>
      <c r="BA228" s="84" t="str">
        <f t="shared" si="13"/>
        <v xml:space="preserve"> v </v>
      </c>
      <c r="BB228" s="84" t="str">
        <f t="shared" si="42"/>
        <v>Primary</v>
      </c>
      <c r="BD228" s="43"/>
      <c r="BE228" s="41">
        <f t="shared" si="50"/>
        <v>-0.125</v>
      </c>
      <c r="BF228" s="41">
        <f t="shared" si="51"/>
        <v>-4.1666666666666671E-2</v>
      </c>
      <c r="BG228" s="42" t="e">
        <f t="shared" si="14"/>
        <v>#N/A</v>
      </c>
      <c r="BH228" s="43" t="str">
        <f t="shared" si="15"/>
        <v>MLB 32</v>
      </c>
      <c r="BI228" s="43" t="str">
        <f t="shared" si="16"/>
        <v xml:space="preserve"> v </v>
      </c>
      <c r="BJ228" s="43" t="str">
        <f t="shared" si="43"/>
        <v>Inc 1st 5</v>
      </c>
      <c r="BL228" s="120"/>
      <c r="BM228" s="121">
        <f t="shared" si="52"/>
        <v>-0.125</v>
      </c>
      <c r="BN228" s="121">
        <f t="shared" si="44"/>
        <v>0</v>
      </c>
      <c r="BO228" s="122" t="e">
        <f t="shared" si="17"/>
        <v>#N/A</v>
      </c>
      <c r="BP228" s="120" t="str">
        <f t="shared" si="18"/>
        <v>MLB 32</v>
      </c>
      <c r="BQ228" s="120" t="str">
        <f t="shared" si="19"/>
        <v xml:space="preserve"> v </v>
      </c>
      <c r="BR228" s="120" t="str">
        <f t="shared" si="45"/>
        <v>Inc 1st 5</v>
      </c>
      <c r="BT228" s="104"/>
      <c r="BU228" s="105">
        <f t="shared" si="46"/>
        <v>-4.1666666666666671E-2</v>
      </c>
      <c r="BV228" s="105">
        <f t="shared" si="20"/>
        <v>4.1666666666666657E-2</v>
      </c>
      <c r="BW228" s="106" t="e">
        <f t="shared" si="21"/>
        <v>#N/A</v>
      </c>
      <c r="BX228" s="104" t="str">
        <f t="shared" si="22"/>
        <v>MLB 32</v>
      </c>
      <c r="BY228" s="104" t="str">
        <f t="shared" si="23"/>
        <v xml:space="preserve"> v </v>
      </c>
      <c r="BZ228" s="104" t="str">
        <f t="shared" si="47"/>
        <v>Inc 1st 5</v>
      </c>
      <c r="CB228" s="131"/>
      <c r="CC228" s="132">
        <f t="shared" si="24"/>
        <v>0</v>
      </c>
      <c r="CD228" s="132">
        <f t="shared" si="48"/>
        <v>0.125</v>
      </c>
      <c r="CE228" s="133" t="e">
        <f t="shared" si="25"/>
        <v>#N/A</v>
      </c>
      <c r="CF228" s="131" t="str">
        <f t="shared" si="26"/>
        <v>MLB 32</v>
      </c>
      <c r="CG228" s="131" t="str">
        <f t="shared" si="27"/>
        <v xml:space="preserve"> v </v>
      </c>
      <c r="CH228" s="131" t="str">
        <f t="shared" si="49"/>
        <v>Primary</v>
      </c>
    </row>
    <row r="229" spans="1:86">
      <c r="A229" t="s">
        <v>165</v>
      </c>
      <c r="B229" t="s">
        <v>120</v>
      </c>
      <c r="C229">
        <v>24</v>
      </c>
      <c r="E229">
        <v>11</v>
      </c>
      <c r="F229" t="e">
        <f>LOOKUP(R27,$A$219:$A$248,$B$219:$B$248)</f>
        <v>#N/A</v>
      </c>
      <c r="G229" t="e">
        <f>LOOKUP(S27,$A$219:$A$248,$B$219:$B$248)</f>
        <v>#N/A</v>
      </c>
      <c r="H229" t="s">
        <v>62</v>
      </c>
      <c r="J229" t="e">
        <f t="shared" si="28"/>
        <v>#N/A</v>
      </c>
      <c r="L229" t="str">
        <f t="shared" si="0"/>
        <v xml:space="preserve"> v </v>
      </c>
      <c r="M229" t="str">
        <f>IF(ISERROR(INDEX($C:$C,MATCH(R27,$A:$A,0)))*1=1,"",INDEX($C:$C,MATCH(R27,$A:$A,0)))</f>
        <v/>
      </c>
      <c r="N229" t="str">
        <f>IF(ISERROR(INDEX($C:$C,MATCH(S27,$A:$A,0)))*1=1,"",INDEX($C:$C,MATCH(S27,$A:$A,0)))</f>
        <v/>
      </c>
      <c r="O229" t="s">
        <v>62</v>
      </c>
      <c r="Q229" s="11"/>
      <c r="R229" s="15">
        <f>T26-TIME(3,0,0)</f>
        <v>-0.125</v>
      </c>
      <c r="S229" s="11" t="e">
        <f t="shared" si="29"/>
        <v>#N/A</v>
      </c>
      <c r="T229" s="14" t="str">
        <f t="shared" si="30"/>
        <v>MLB 32</v>
      </c>
      <c r="U229" s="14" t="str">
        <f t="shared" si="31"/>
        <v xml:space="preserve"> v </v>
      </c>
      <c r="V229" s="14" t="str">
        <f t="shared" si="32"/>
        <v>FULL</v>
      </c>
      <c r="X229" s="78"/>
      <c r="Y229" s="79">
        <f t="shared" si="1"/>
        <v>-0.125</v>
      </c>
      <c r="Z229" s="79">
        <f t="shared" si="33"/>
        <v>-4.1666666666666671E-2</v>
      </c>
      <c r="AA229" s="80" t="e">
        <f t="shared" si="2"/>
        <v>#N/A</v>
      </c>
      <c r="AB229" s="78" t="str">
        <f t="shared" si="3"/>
        <v>MLB 32</v>
      </c>
      <c r="AC229" s="78" t="str">
        <f t="shared" si="4"/>
        <v xml:space="preserve"> v </v>
      </c>
      <c r="AD229" s="78" t="str">
        <f t="shared" si="5"/>
        <v>Inc 1st 5 &amp; 7</v>
      </c>
      <c r="AF229" s="43"/>
      <c r="AG229" s="41">
        <f t="shared" si="34"/>
        <v>-0.125</v>
      </c>
      <c r="AH229" s="41">
        <f t="shared" si="35"/>
        <v>0</v>
      </c>
      <c r="AI229" s="42" t="e">
        <f t="shared" si="6"/>
        <v>#N/A</v>
      </c>
      <c r="AJ229" s="43" t="str">
        <f t="shared" si="7"/>
        <v>MLB 32</v>
      </c>
      <c r="AK229" s="43" t="str">
        <f t="shared" si="8"/>
        <v xml:space="preserve"> v </v>
      </c>
      <c r="AL229" s="43" t="str">
        <f t="shared" si="36"/>
        <v>Inc 1st 5</v>
      </c>
      <c r="AN229" s="104"/>
      <c r="AO229" s="105">
        <f t="shared" si="37"/>
        <v>-0.125</v>
      </c>
      <c r="AP229" s="105">
        <f t="shared" si="38"/>
        <v>-4.1666666666666671E-2</v>
      </c>
      <c r="AQ229" s="106" t="e">
        <f t="shared" si="39"/>
        <v>#N/A</v>
      </c>
      <c r="AR229" s="104" t="str">
        <f t="shared" si="9"/>
        <v>MLB 32</v>
      </c>
      <c r="AS229" s="104" t="str">
        <f t="shared" si="9"/>
        <v xml:space="preserve"> v </v>
      </c>
      <c r="AT229" s="104" t="str">
        <f t="shared" si="40"/>
        <v>Inc 1st 5</v>
      </c>
      <c r="AV229" s="84"/>
      <c r="AW229" s="85">
        <f t="shared" si="10"/>
        <v>-0.125</v>
      </c>
      <c r="AX229" s="85">
        <f t="shared" si="41"/>
        <v>0</v>
      </c>
      <c r="AY229" s="86" t="e">
        <f t="shared" si="11"/>
        <v>#N/A</v>
      </c>
      <c r="AZ229" s="84" t="str">
        <f t="shared" si="12"/>
        <v>MLB 32</v>
      </c>
      <c r="BA229" s="84" t="str">
        <f t="shared" si="13"/>
        <v xml:space="preserve"> v </v>
      </c>
      <c r="BB229" s="84" t="str">
        <f t="shared" si="42"/>
        <v>Primary</v>
      </c>
      <c r="BD229" s="110"/>
      <c r="BE229" s="111">
        <f t="shared" si="50"/>
        <v>-0.125</v>
      </c>
      <c r="BF229" s="111">
        <f t="shared" si="51"/>
        <v>-4.1666666666666671E-2</v>
      </c>
      <c r="BG229" s="112" t="e">
        <f t="shared" si="14"/>
        <v>#N/A</v>
      </c>
      <c r="BH229" s="110" t="str">
        <f t="shared" si="15"/>
        <v>MLB 32</v>
      </c>
      <c r="BI229" s="110" t="str">
        <f t="shared" si="16"/>
        <v xml:space="preserve"> v </v>
      </c>
      <c r="BJ229" s="110" t="str">
        <f t="shared" si="43"/>
        <v>Inc 1st 5</v>
      </c>
      <c r="BL229" s="115"/>
      <c r="BM229" s="116">
        <f t="shared" si="52"/>
        <v>-0.125</v>
      </c>
      <c r="BN229" s="116">
        <f t="shared" si="44"/>
        <v>0</v>
      </c>
      <c r="BO229" s="117" t="e">
        <f t="shared" si="17"/>
        <v>#N/A</v>
      </c>
      <c r="BP229" s="115" t="str">
        <f t="shared" si="18"/>
        <v>MLB 32</v>
      </c>
      <c r="BQ229" s="115" t="str">
        <f t="shared" si="19"/>
        <v xml:space="preserve"> v </v>
      </c>
      <c r="BR229" s="115" t="str">
        <f t="shared" si="45"/>
        <v>Inc 1st 5</v>
      </c>
      <c r="BT229" s="125"/>
      <c r="BU229" s="126">
        <f t="shared" si="46"/>
        <v>-4.1666666666666671E-2</v>
      </c>
      <c r="BV229" s="126">
        <f t="shared" si="20"/>
        <v>4.1666666666666657E-2</v>
      </c>
      <c r="BW229" s="127" t="e">
        <f t="shared" si="21"/>
        <v>#N/A</v>
      </c>
      <c r="BX229" s="125" t="str">
        <f t="shared" si="22"/>
        <v>MLB 32</v>
      </c>
      <c r="BY229" s="125" t="str">
        <f t="shared" si="23"/>
        <v xml:space="preserve"> v </v>
      </c>
      <c r="BZ229" s="125" t="str">
        <f t="shared" si="47"/>
        <v>Inc 1st 5</v>
      </c>
      <c r="CB229" s="78"/>
      <c r="CC229" s="79">
        <f t="shared" si="24"/>
        <v>0</v>
      </c>
      <c r="CD229" s="79">
        <f t="shared" si="48"/>
        <v>0.125</v>
      </c>
      <c r="CE229" s="80" t="e">
        <f t="shared" si="25"/>
        <v>#N/A</v>
      </c>
      <c r="CF229" s="78" t="str">
        <f t="shared" si="26"/>
        <v>MLB 32</v>
      </c>
      <c r="CG229" s="78" t="str">
        <f t="shared" si="27"/>
        <v xml:space="preserve"> v </v>
      </c>
      <c r="CH229" s="78" t="str">
        <f t="shared" si="49"/>
        <v>Primary</v>
      </c>
    </row>
    <row r="230" spans="1:86">
      <c r="A230" t="s">
        <v>148</v>
      </c>
      <c r="B230" t="s">
        <v>121</v>
      </c>
      <c r="C230">
        <v>7</v>
      </c>
      <c r="E230">
        <v>12</v>
      </c>
      <c r="F230" t="e">
        <f>LOOKUP(R29,$A$219:$A$248,$B$219:$B$248)</f>
        <v>#N/A</v>
      </c>
      <c r="G230" t="e">
        <f>LOOKUP(S29,$A$219:$A$248,$B$219:$B$248)</f>
        <v>#N/A</v>
      </c>
      <c r="H230" t="s">
        <v>62</v>
      </c>
      <c r="J230" t="e">
        <f t="shared" si="28"/>
        <v>#N/A</v>
      </c>
      <c r="L230" t="str">
        <f t="shared" si="0"/>
        <v xml:space="preserve"> v </v>
      </c>
      <c r="M230" t="str">
        <f>IF(ISERROR(INDEX($C:$C,MATCH(R29,$A:$A,0)))*1=1,"",INDEX($C:$C,MATCH(R29,$A:$A,0)))</f>
        <v/>
      </c>
      <c r="N230" t="str">
        <f>IF(ISERROR(INDEX($C:$C,MATCH(S29,$A:$A,0)))*1=1,"",INDEX($C:$C,MATCH(S29,$A:$A,0)))</f>
        <v/>
      </c>
      <c r="O230" t="s">
        <v>62</v>
      </c>
      <c r="Q230" s="11"/>
      <c r="R230" s="15">
        <f>T28-TIME(3,0,0)</f>
        <v>-0.125</v>
      </c>
      <c r="S230" s="11" t="e">
        <f t="shared" si="29"/>
        <v>#N/A</v>
      </c>
      <c r="T230" s="14" t="str">
        <f t="shared" si="30"/>
        <v>MLB 32</v>
      </c>
      <c r="U230" s="14" t="str">
        <f t="shared" si="31"/>
        <v xml:space="preserve"> v </v>
      </c>
      <c r="V230" s="14" t="str">
        <f t="shared" si="32"/>
        <v>FULL</v>
      </c>
      <c r="X230" s="78"/>
      <c r="Y230" s="79">
        <f t="shared" si="1"/>
        <v>-0.125</v>
      </c>
      <c r="Z230" s="79">
        <f t="shared" si="33"/>
        <v>-4.1666666666666671E-2</v>
      </c>
      <c r="AA230" s="80" t="e">
        <f t="shared" si="2"/>
        <v>#N/A</v>
      </c>
      <c r="AB230" s="78" t="str">
        <f t="shared" si="3"/>
        <v>MLB 32</v>
      </c>
      <c r="AC230" s="78" t="str">
        <f t="shared" si="4"/>
        <v xml:space="preserve"> v </v>
      </c>
      <c r="AD230" s="78" t="str">
        <f t="shared" si="5"/>
        <v>Inc 1st 5 &amp; 7</v>
      </c>
      <c r="AF230" s="43"/>
      <c r="AG230" s="41">
        <f t="shared" si="34"/>
        <v>-0.125</v>
      </c>
      <c r="AH230" s="41">
        <f t="shared" si="35"/>
        <v>0</v>
      </c>
      <c r="AI230" s="42" t="e">
        <f t="shared" si="6"/>
        <v>#N/A</v>
      </c>
      <c r="AJ230" s="43" t="str">
        <f t="shared" si="7"/>
        <v>MLB 32</v>
      </c>
      <c r="AK230" s="43" t="str">
        <f t="shared" si="8"/>
        <v xml:space="preserve"> v </v>
      </c>
      <c r="AL230" s="43" t="str">
        <f t="shared" si="36"/>
        <v>Inc 1st 5</v>
      </c>
      <c r="AN230" s="104"/>
      <c r="AO230" s="105">
        <f t="shared" si="37"/>
        <v>-0.125</v>
      </c>
      <c r="AP230" s="105">
        <f t="shared" si="38"/>
        <v>-4.1666666666666671E-2</v>
      </c>
      <c r="AQ230" s="106" t="e">
        <f t="shared" si="39"/>
        <v>#N/A</v>
      </c>
      <c r="AR230" s="104" t="str">
        <f t="shared" si="9"/>
        <v>MLB 32</v>
      </c>
      <c r="AS230" s="104" t="str">
        <f t="shared" si="9"/>
        <v xml:space="preserve"> v </v>
      </c>
      <c r="AT230" s="104" t="str">
        <f t="shared" si="40"/>
        <v>Inc 1st 5</v>
      </c>
      <c r="AV230" s="84"/>
      <c r="AW230" s="85">
        <f t="shared" si="10"/>
        <v>-0.125</v>
      </c>
      <c r="AX230" s="85">
        <f t="shared" si="41"/>
        <v>0</v>
      </c>
      <c r="AY230" s="86" t="e">
        <f t="shared" si="11"/>
        <v>#N/A</v>
      </c>
      <c r="AZ230" s="84" t="str">
        <f t="shared" si="12"/>
        <v>MLB 32</v>
      </c>
      <c r="BA230" s="84" t="str">
        <f t="shared" si="13"/>
        <v xml:space="preserve"> v </v>
      </c>
      <c r="BB230" s="84" t="str">
        <f t="shared" si="42"/>
        <v>Primary</v>
      </c>
      <c r="BD230" s="43"/>
      <c r="BE230" s="41">
        <f t="shared" si="50"/>
        <v>-0.125</v>
      </c>
      <c r="BF230" s="41">
        <f t="shared" si="51"/>
        <v>-4.1666666666666671E-2</v>
      </c>
      <c r="BG230" s="42" t="e">
        <f t="shared" si="14"/>
        <v>#N/A</v>
      </c>
      <c r="BH230" s="43" t="str">
        <f t="shared" si="15"/>
        <v>MLB 32</v>
      </c>
      <c r="BI230" s="43" t="str">
        <f t="shared" si="16"/>
        <v xml:space="preserve"> v </v>
      </c>
      <c r="BJ230" s="43" t="str">
        <f t="shared" si="43"/>
        <v>Inc 1st 5</v>
      </c>
      <c r="BL230" s="120"/>
      <c r="BM230" s="121">
        <f t="shared" si="52"/>
        <v>-0.125</v>
      </c>
      <c r="BN230" s="121">
        <f t="shared" si="44"/>
        <v>0</v>
      </c>
      <c r="BO230" s="122" t="e">
        <f t="shared" si="17"/>
        <v>#N/A</v>
      </c>
      <c r="BP230" s="120" t="str">
        <f t="shared" si="18"/>
        <v>MLB 32</v>
      </c>
      <c r="BQ230" s="120" t="str">
        <f t="shared" si="19"/>
        <v xml:space="preserve"> v </v>
      </c>
      <c r="BR230" s="120" t="str">
        <f t="shared" si="45"/>
        <v>Inc 1st 5</v>
      </c>
      <c r="BT230" s="104"/>
      <c r="BU230" s="105">
        <f t="shared" si="46"/>
        <v>-4.1666666666666671E-2</v>
      </c>
      <c r="BV230" s="105">
        <f t="shared" si="20"/>
        <v>4.1666666666666657E-2</v>
      </c>
      <c r="BW230" s="106" t="e">
        <f t="shared" si="21"/>
        <v>#N/A</v>
      </c>
      <c r="BX230" s="104" t="str">
        <f t="shared" si="22"/>
        <v>MLB 32</v>
      </c>
      <c r="BY230" s="104" t="str">
        <f t="shared" si="23"/>
        <v xml:space="preserve"> v </v>
      </c>
      <c r="BZ230" s="104" t="str">
        <f t="shared" si="47"/>
        <v>Inc 1st 5</v>
      </c>
      <c r="CB230" s="131"/>
      <c r="CC230" s="132">
        <f t="shared" si="24"/>
        <v>0</v>
      </c>
      <c r="CD230" s="132">
        <f t="shared" si="48"/>
        <v>0.125</v>
      </c>
      <c r="CE230" s="133" t="e">
        <f t="shared" si="25"/>
        <v>#N/A</v>
      </c>
      <c r="CF230" s="131" t="str">
        <f t="shared" si="26"/>
        <v>MLB 32</v>
      </c>
      <c r="CG230" s="131" t="str">
        <f t="shared" si="27"/>
        <v xml:space="preserve"> v </v>
      </c>
      <c r="CH230" s="131" t="str">
        <f t="shared" si="49"/>
        <v>Primary</v>
      </c>
    </row>
    <row r="231" spans="1:86">
      <c r="A231" t="s">
        <v>175</v>
      </c>
      <c r="B231" t="s">
        <v>124</v>
      </c>
      <c r="C231">
        <v>3</v>
      </c>
      <c r="E231">
        <v>13</v>
      </c>
      <c r="F231" t="e">
        <f>LOOKUP(R31,$A$219:$A$248,$B$219:$B$248)</f>
        <v>#N/A</v>
      </c>
      <c r="G231" t="e">
        <f>LOOKUP(S31,$A$219:$A$248,$B$219:$B$248)</f>
        <v>#N/A</v>
      </c>
      <c r="H231" t="s">
        <v>62</v>
      </c>
      <c r="J231" t="e">
        <f t="shared" si="28"/>
        <v>#N/A</v>
      </c>
      <c r="L231" t="str">
        <f t="shared" si="0"/>
        <v xml:space="preserve"> v </v>
      </c>
      <c r="M231" t="str">
        <f>IF(ISERROR(INDEX($C:$C,MATCH(R31,$A:$A,0)))*1=1,"",INDEX($C:$C,MATCH(R31,$A:$A,0)))</f>
        <v/>
      </c>
      <c r="N231" t="str">
        <f>IF(ISERROR(INDEX($C:$C,MATCH(S31,$A:$A,0)))*1=1,"",INDEX($C:$C,MATCH(S31,$A:$A,0)))</f>
        <v/>
      </c>
      <c r="O231" t="s">
        <v>62</v>
      </c>
      <c r="Q231" s="11"/>
      <c r="R231" s="15">
        <f>T30-TIME(3,0,0)</f>
        <v>-0.125</v>
      </c>
      <c r="S231" s="11" t="e">
        <f t="shared" si="29"/>
        <v>#N/A</v>
      </c>
      <c r="T231" s="14" t="str">
        <f t="shared" si="30"/>
        <v>MLB 32</v>
      </c>
      <c r="U231" s="14" t="str">
        <f t="shared" si="31"/>
        <v xml:space="preserve"> v </v>
      </c>
      <c r="V231" s="14" t="str">
        <f t="shared" si="32"/>
        <v>FULL</v>
      </c>
      <c r="X231" s="78"/>
      <c r="Y231" s="79">
        <f t="shared" si="1"/>
        <v>-0.125</v>
      </c>
      <c r="Z231" s="79">
        <f t="shared" si="33"/>
        <v>-4.1666666666666671E-2</v>
      </c>
      <c r="AA231" s="80" t="e">
        <f t="shared" si="2"/>
        <v>#N/A</v>
      </c>
      <c r="AB231" s="78" t="str">
        <f t="shared" si="3"/>
        <v>MLB 32</v>
      </c>
      <c r="AC231" s="78" t="str">
        <f t="shared" si="4"/>
        <v xml:space="preserve"> v </v>
      </c>
      <c r="AD231" s="78" t="str">
        <f t="shared" si="5"/>
        <v>Inc 1st 5 &amp; 7</v>
      </c>
      <c r="AF231" s="43"/>
      <c r="AG231" s="41">
        <f t="shared" si="34"/>
        <v>-0.125</v>
      </c>
      <c r="AH231" s="41">
        <f t="shared" si="35"/>
        <v>0</v>
      </c>
      <c r="AI231" s="42" t="e">
        <f t="shared" si="6"/>
        <v>#N/A</v>
      </c>
      <c r="AJ231" s="43" t="str">
        <f t="shared" si="7"/>
        <v>MLB 32</v>
      </c>
      <c r="AK231" s="43" t="str">
        <f t="shared" si="8"/>
        <v xml:space="preserve"> v </v>
      </c>
      <c r="AL231" s="43" t="str">
        <f t="shared" si="36"/>
        <v>Inc 1st 5</v>
      </c>
      <c r="AN231" s="104"/>
      <c r="AO231" s="105">
        <f t="shared" si="37"/>
        <v>-0.125</v>
      </c>
      <c r="AP231" s="105">
        <f t="shared" si="38"/>
        <v>-4.1666666666666671E-2</v>
      </c>
      <c r="AQ231" s="106" t="e">
        <f t="shared" si="39"/>
        <v>#N/A</v>
      </c>
      <c r="AR231" s="104" t="str">
        <f t="shared" si="9"/>
        <v>MLB 32</v>
      </c>
      <c r="AS231" s="104" t="str">
        <f t="shared" si="9"/>
        <v xml:space="preserve"> v </v>
      </c>
      <c r="AT231" s="104" t="str">
        <f t="shared" si="40"/>
        <v>Inc 1st 5</v>
      </c>
      <c r="AV231" s="84"/>
      <c r="AW231" s="85">
        <f t="shared" si="10"/>
        <v>-0.125</v>
      </c>
      <c r="AX231" s="85">
        <f t="shared" si="41"/>
        <v>0</v>
      </c>
      <c r="AY231" s="86" t="e">
        <f t="shared" si="11"/>
        <v>#N/A</v>
      </c>
      <c r="AZ231" s="84" t="str">
        <f t="shared" si="12"/>
        <v>MLB 32</v>
      </c>
      <c r="BA231" s="84" t="str">
        <f t="shared" si="13"/>
        <v xml:space="preserve"> v </v>
      </c>
      <c r="BB231" s="84" t="str">
        <f t="shared" si="42"/>
        <v>Primary</v>
      </c>
      <c r="BD231" s="110"/>
      <c r="BE231" s="111">
        <f t="shared" si="50"/>
        <v>-0.125</v>
      </c>
      <c r="BF231" s="111">
        <f t="shared" si="51"/>
        <v>-4.1666666666666671E-2</v>
      </c>
      <c r="BG231" s="112" t="e">
        <f t="shared" si="14"/>
        <v>#N/A</v>
      </c>
      <c r="BH231" s="110" t="str">
        <f t="shared" si="15"/>
        <v>MLB 32</v>
      </c>
      <c r="BI231" s="110" t="str">
        <f t="shared" si="16"/>
        <v xml:space="preserve"> v </v>
      </c>
      <c r="BJ231" s="110" t="str">
        <f t="shared" si="43"/>
        <v>Inc 1st 5</v>
      </c>
      <c r="BL231" s="115"/>
      <c r="BM231" s="116">
        <f t="shared" si="52"/>
        <v>-0.125</v>
      </c>
      <c r="BN231" s="116">
        <f t="shared" si="44"/>
        <v>0</v>
      </c>
      <c r="BO231" s="117" t="e">
        <f t="shared" si="17"/>
        <v>#N/A</v>
      </c>
      <c r="BP231" s="115" t="str">
        <f t="shared" si="18"/>
        <v>MLB 32</v>
      </c>
      <c r="BQ231" s="115" t="str">
        <f t="shared" si="19"/>
        <v xml:space="preserve"> v </v>
      </c>
      <c r="BR231" s="115" t="str">
        <f t="shared" si="45"/>
        <v>Inc 1st 5</v>
      </c>
      <c r="BT231" s="125"/>
      <c r="BU231" s="126">
        <f t="shared" si="46"/>
        <v>-4.1666666666666671E-2</v>
      </c>
      <c r="BV231" s="126">
        <f t="shared" si="20"/>
        <v>4.1666666666666657E-2</v>
      </c>
      <c r="BW231" s="127" t="e">
        <f t="shared" si="21"/>
        <v>#N/A</v>
      </c>
      <c r="BX231" s="125" t="str">
        <f t="shared" si="22"/>
        <v>MLB 32</v>
      </c>
      <c r="BY231" s="125" t="str">
        <f t="shared" si="23"/>
        <v xml:space="preserve"> v </v>
      </c>
      <c r="BZ231" s="125" t="str">
        <f t="shared" si="47"/>
        <v>Inc 1st 5</v>
      </c>
      <c r="CB231" s="78"/>
      <c r="CC231" s="79">
        <f t="shared" si="24"/>
        <v>0</v>
      </c>
      <c r="CD231" s="79">
        <f t="shared" si="48"/>
        <v>0.125</v>
      </c>
      <c r="CE231" s="80" t="e">
        <f t="shared" si="25"/>
        <v>#N/A</v>
      </c>
      <c r="CF231" s="78" t="str">
        <f t="shared" si="26"/>
        <v>MLB 32</v>
      </c>
      <c r="CG231" s="78" t="str">
        <f t="shared" si="27"/>
        <v xml:space="preserve"> v </v>
      </c>
      <c r="CH231" s="78" t="str">
        <f t="shared" si="49"/>
        <v>Primary</v>
      </c>
    </row>
    <row r="232" spans="1:86">
      <c r="A232" t="s">
        <v>171</v>
      </c>
      <c r="B232" t="s">
        <v>97</v>
      </c>
      <c r="C232">
        <v>25</v>
      </c>
      <c r="E232">
        <v>14</v>
      </c>
      <c r="F232" t="e">
        <f>LOOKUP(R33,$A$219:$A$248,$B$219:$B$248)</f>
        <v>#N/A</v>
      </c>
      <c r="G232" t="e">
        <f>LOOKUP(S33,$A$219:$A$248,$B$219:$B$248)</f>
        <v>#N/A</v>
      </c>
      <c r="H232" t="s">
        <v>62</v>
      </c>
      <c r="J232" t="e">
        <f t="shared" si="28"/>
        <v>#N/A</v>
      </c>
      <c r="L232" t="str">
        <f t="shared" si="0"/>
        <v xml:space="preserve"> v </v>
      </c>
      <c r="M232" t="str">
        <f>IF(ISERROR(INDEX($C:$C,MATCH(R33,$A:$A,0)))*1=1,"",INDEX($C:$C,MATCH(R33,$A:$A,0)))</f>
        <v/>
      </c>
      <c r="N232" t="str">
        <f>IF(ISERROR(INDEX($C:$C,MATCH(S33,$A:$A,0)))*1=1,"",INDEX($C:$C,MATCH(S33,$A:$A,0)))</f>
        <v/>
      </c>
      <c r="O232" t="s">
        <v>62</v>
      </c>
      <c r="Q232" s="11"/>
      <c r="R232" s="15">
        <f>T32-TIME(3,0,0)</f>
        <v>-0.125</v>
      </c>
      <c r="S232" s="11" t="e">
        <f t="shared" si="29"/>
        <v>#N/A</v>
      </c>
      <c r="T232" s="14" t="str">
        <f t="shared" si="30"/>
        <v>MLB 32</v>
      </c>
      <c r="U232" s="14" t="str">
        <f t="shared" si="31"/>
        <v xml:space="preserve"> v </v>
      </c>
      <c r="V232" s="14" t="str">
        <f t="shared" si="32"/>
        <v>FULL</v>
      </c>
      <c r="X232" s="78"/>
      <c r="Y232" s="79">
        <f t="shared" si="1"/>
        <v>-0.125</v>
      </c>
      <c r="Z232" s="79">
        <f t="shared" si="33"/>
        <v>-4.1666666666666671E-2</v>
      </c>
      <c r="AA232" s="80" t="e">
        <f t="shared" si="2"/>
        <v>#N/A</v>
      </c>
      <c r="AB232" s="78" t="str">
        <f t="shared" si="3"/>
        <v>MLB 32</v>
      </c>
      <c r="AC232" s="78" t="str">
        <f t="shared" si="4"/>
        <v xml:space="preserve"> v </v>
      </c>
      <c r="AD232" s="78" t="str">
        <f t="shared" si="5"/>
        <v>Inc 1st 5 &amp; 7</v>
      </c>
      <c r="AF232" s="43"/>
      <c r="AG232" s="41">
        <f t="shared" si="34"/>
        <v>-0.125</v>
      </c>
      <c r="AH232" s="41">
        <f t="shared" si="35"/>
        <v>0</v>
      </c>
      <c r="AI232" s="42" t="e">
        <f t="shared" si="6"/>
        <v>#N/A</v>
      </c>
      <c r="AJ232" s="43" t="str">
        <f t="shared" si="7"/>
        <v>MLB 32</v>
      </c>
      <c r="AK232" s="43" t="str">
        <f t="shared" si="8"/>
        <v xml:space="preserve"> v </v>
      </c>
      <c r="AL232" s="43" t="str">
        <f t="shared" si="36"/>
        <v>Inc 1st 5</v>
      </c>
      <c r="AN232" s="104"/>
      <c r="AO232" s="105">
        <f t="shared" si="37"/>
        <v>-0.125</v>
      </c>
      <c r="AP232" s="105">
        <f t="shared" si="38"/>
        <v>-4.1666666666666671E-2</v>
      </c>
      <c r="AQ232" s="106" t="e">
        <f t="shared" si="39"/>
        <v>#N/A</v>
      </c>
      <c r="AR232" s="104" t="str">
        <f t="shared" si="9"/>
        <v>MLB 32</v>
      </c>
      <c r="AS232" s="104" t="str">
        <f t="shared" si="9"/>
        <v xml:space="preserve"> v </v>
      </c>
      <c r="AT232" s="104" t="str">
        <f t="shared" si="40"/>
        <v>Inc 1st 5</v>
      </c>
      <c r="AV232" s="84"/>
      <c r="AW232" s="85">
        <f t="shared" si="10"/>
        <v>-0.125</v>
      </c>
      <c r="AX232" s="85">
        <f t="shared" si="41"/>
        <v>0</v>
      </c>
      <c r="AY232" s="86" t="e">
        <f t="shared" si="11"/>
        <v>#N/A</v>
      </c>
      <c r="AZ232" s="84" t="str">
        <f t="shared" si="12"/>
        <v>MLB 32</v>
      </c>
      <c r="BA232" s="84" t="str">
        <f t="shared" si="13"/>
        <v xml:space="preserve"> v </v>
      </c>
      <c r="BB232" s="84" t="str">
        <f t="shared" si="42"/>
        <v>Primary</v>
      </c>
      <c r="BD232" s="43"/>
      <c r="BE232" s="41">
        <f t="shared" si="50"/>
        <v>-0.125</v>
      </c>
      <c r="BF232" s="41">
        <f t="shared" si="51"/>
        <v>-4.1666666666666671E-2</v>
      </c>
      <c r="BG232" s="42" t="e">
        <f t="shared" si="14"/>
        <v>#N/A</v>
      </c>
      <c r="BH232" s="43" t="str">
        <f t="shared" si="15"/>
        <v>MLB 32</v>
      </c>
      <c r="BI232" s="43" t="str">
        <f t="shared" si="16"/>
        <v xml:space="preserve"> v </v>
      </c>
      <c r="BJ232" s="43" t="str">
        <f t="shared" si="43"/>
        <v>Inc 1st 5</v>
      </c>
      <c r="BL232" s="120"/>
      <c r="BM232" s="121">
        <f t="shared" si="52"/>
        <v>-0.125</v>
      </c>
      <c r="BN232" s="121">
        <f t="shared" si="44"/>
        <v>0</v>
      </c>
      <c r="BO232" s="122" t="e">
        <f t="shared" si="17"/>
        <v>#N/A</v>
      </c>
      <c r="BP232" s="120" t="str">
        <f t="shared" si="18"/>
        <v>MLB 32</v>
      </c>
      <c r="BQ232" s="120" t="str">
        <f t="shared" si="19"/>
        <v xml:space="preserve"> v </v>
      </c>
      <c r="BR232" s="120" t="str">
        <f t="shared" si="45"/>
        <v>Inc 1st 5</v>
      </c>
      <c r="BT232" s="104"/>
      <c r="BU232" s="105">
        <f t="shared" si="46"/>
        <v>-4.1666666666666671E-2</v>
      </c>
      <c r="BV232" s="105">
        <f t="shared" si="20"/>
        <v>4.1666666666666657E-2</v>
      </c>
      <c r="BW232" s="106" t="e">
        <f t="shared" si="21"/>
        <v>#N/A</v>
      </c>
      <c r="BX232" s="104" t="str">
        <f t="shared" si="22"/>
        <v>MLB 32</v>
      </c>
      <c r="BY232" s="104" t="str">
        <f t="shared" si="23"/>
        <v xml:space="preserve"> v </v>
      </c>
      <c r="BZ232" s="104" t="str">
        <f t="shared" si="47"/>
        <v>Inc 1st 5</v>
      </c>
      <c r="CB232" s="131"/>
      <c r="CC232" s="132">
        <f t="shared" si="24"/>
        <v>0</v>
      </c>
      <c r="CD232" s="132">
        <f t="shared" si="48"/>
        <v>0.125</v>
      </c>
      <c r="CE232" s="133" t="e">
        <f t="shared" si="25"/>
        <v>#N/A</v>
      </c>
      <c r="CF232" s="131" t="str">
        <f t="shared" si="26"/>
        <v>MLB 32</v>
      </c>
      <c r="CG232" s="131" t="str">
        <f t="shared" si="27"/>
        <v xml:space="preserve"> v </v>
      </c>
      <c r="CH232" s="131" t="str">
        <f t="shared" si="49"/>
        <v>Primary</v>
      </c>
    </row>
    <row r="233" spans="1:86">
      <c r="A233" t="s">
        <v>157</v>
      </c>
      <c r="B233" t="s">
        <v>103</v>
      </c>
      <c r="C233">
        <v>33</v>
      </c>
      <c r="E233">
        <v>15</v>
      </c>
      <c r="F233" t="e">
        <f>LOOKUP(R35,$A$219:$A$248,$B$219:$B$248)</f>
        <v>#N/A</v>
      </c>
      <c r="G233" t="e">
        <f>LOOKUP(S35,$A$219:$A$248,$B$219:$B$248)</f>
        <v>#N/A</v>
      </c>
      <c r="H233" t="s">
        <v>62</v>
      </c>
      <c r="J233" t="e">
        <f t="shared" si="28"/>
        <v>#N/A</v>
      </c>
      <c r="L233" t="str">
        <f t="shared" si="0"/>
        <v xml:space="preserve"> v </v>
      </c>
      <c r="M233" t="str">
        <f>IF(ISERROR(INDEX($C:$C,MATCH(R35,$A:$A,0)))*1=1,"",INDEX($C:$C,MATCH(R35,$A:$A,0)))</f>
        <v/>
      </c>
      <c r="N233" t="str">
        <f>IF(ISERROR(INDEX($C:$C,MATCH(S35,$A:$A,0)))*1=1,"",INDEX($C:$C,MATCH(S35,$A:$A,0)))</f>
        <v/>
      </c>
      <c r="O233" t="s">
        <v>62</v>
      </c>
      <c r="Q233" s="11"/>
      <c r="R233" s="15">
        <f>T34-TIME(3,0,0)</f>
        <v>-0.125</v>
      </c>
      <c r="S233" s="11" t="e">
        <f t="shared" si="29"/>
        <v>#N/A</v>
      </c>
      <c r="T233" s="14" t="str">
        <f t="shared" si="30"/>
        <v>MLB 32</v>
      </c>
      <c r="U233" s="14" t="str">
        <f t="shared" si="31"/>
        <v xml:space="preserve"> v </v>
      </c>
      <c r="V233" s="14" t="str">
        <f t="shared" si="32"/>
        <v>FULL</v>
      </c>
      <c r="X233" s="78"/>
      <c r="Y233" s="79">
        <f t="shared" si="1"/>
        <v>-0.125</v>
      </c>
      <c r="Z233" s="79">
        <f t="shared" si="33"/>
        <v>-4.1666666666666671E-2</v>
      </c>
      <c r="AA233" s="80" t="e">
        <f t="shared" si="2"/>
        <v>#N/A</v>
      </c>
      <c r="AB233" s="78" t="str">
        <f t="shared" si="3"/>
        <v>MLB 32</v>
      </c>
      <c r="AC233" s="78" t="str">
        <f t="shared" si="4"/>
        <v xml:space="preserve"> v </v>
      </c>
      <c r="AD233" s="78" t="str">
        <f t="shared" si="5"/>
        <v>Inc 1st 5 &amp; 7</v>
      </c>
      <c r="AF233" s="43"/>
      <c r="AG233" s="41">
        <f t="shared" si="34"/>
        <v>-0.125</v>
      </c>
      <c r="AH233" s="41">
        <f t="shared" si="35"/>
        <v>0</v>
      </c>
      <c r="AI233" s="42" t="e">
        <f t="shared" si="6"/>
        <v>#N/A</v>
      </c>
      <c r="AJ233" s="43" t="str">
        <f t="shared" si="7"/>
        <v>MLB 32</v>
      </c>
      <c r="AK233" s="43" t="str">
        <f t="shared" si="8"/>
        <v xml:space="preserve"> v </v>
      </c>
      <c r="AL233" s="43" t="str">
        <f t="shared" si="36"/>
        <v>Inc 1st 5</v>
      </c>
      <c r="AN233" s="104"/>
      <c r="AO233" s="105">
        <f t="shared" si="37"/>
        <v>-0.125</v>
      </c>
      <c r="AP233" s="105">
        <f t="shared" si="38"/>
        <v>-4.1666666666666671E-2</v>
      </c>
      <c r="AQ233" s="106" t="e">
        <f t="shared" si="39"/>
        <v>#N/A</v>
      </c>
      <c r="AR233" s="104" t="str">
        <f t="shared" si="9"/>
        <v>MLB 32</v>
      </c>
      <c r="AS233" s="104" t="str">
        <f t="shared" si="9"/>
        <v xml:space="preserve"> v </v>
      </c>
      <c r="AT233" s="104" t="str">
        <f t="shared" si="40"/>
        <v>Inc 1st 5</v>
      </c>
      <c r="AV233" s="84"/>
      <c r="AW233" s="85">
        <f t="shared" si="10"/>
        <v>-0.125</v>
      </c>
      <c r="AX233" s="85">
        <f t="shared" si="41"/>
        <v>0</v>
      </c>
      <c r="AY233" s="86" t="e">
        <f t="shared" si="11"/>
        <v>#N/A</v>
      </c>
      <c r="AZ233" s="84" t="str">
        <f t="shared" si="12"/>
        <v>MLB 32</v>
      </c>
      <c r="BA233" s="84" t="str">
        <f t="shared" si="13"/>
        <v xml:space="preserve"> v </v>
      </c>
      <c r="BB233" s="84" t="str">
        <f t="shared" si="42"/>
        <v>Primary</v>
      </c>
      <c r="BD233" s="110"/>
      <c r="BE233" s="111">
        <f t="shared" si="50"/>
        <v>-0.125</v>
      </c>
      <c r="BF233" s="111">
        <f t="shared" si="51"/>
        <v>-4.1666666666666671E-2</v>
      </c>
      <c r="BG233" s="112" t="e">
        <f t="shared" si="14"/>
        <v>#N/A</v>
      </c>
      <c r="BH233" s="110" t="str">
        <f t="shared" si="15"/>
        <v>MLB 32</v>
      </c>
      <c r="BI233" s="110" t="str">
        <f t="shared" si="16"/>
        <v xml:space="preserve"> v </v>
      </c>
      <c r="BJ233" s="110" t="str">
        <f t="shared" si="43"/>
        <v>Inc 1st 5</v>
      </c>
      <c r="BL233" s="115"/>
      <c r="BM233" s="116">
        <f t="shared" si="52"/>
        <v>-0.125</v>
      </c>
      <c r="BN233" s="116">
        <f t="shared" si="44"/>
        <v>0</v>
      </c>
      <c r="BO233" s="117" t="e">
        <f t="shared" si="17"/>
        <v>#N/A</v>
      </c>
      <c r="BP233" s="115" t="str">
        <f t="shared" si="18"/>
        <v>MLB 32</v>
      </c>
      <c r="BQ233" s="115" t="str">
        <f t="shared" si="19"/>
        <v xml:space="preserve"> v </v>
      </c>
      <c r="BR233" s="115" t="str">
        <f t="shared" si="45"/>
        <v>Inc 1st 5</v>
      </c>
      <c r="BT233" s="125"/>
      <c r="BU233" s="126">
        <f t="shared" si="46"/>
        <v>-4.1666666666666671E-2</v>
      </c>
      <c r="BV233" s="126">
        <f t="shared" si="20"/>
        <v>4.1666666666666657E-2</v>
      </c>
      <c r="BW233" s="127" t="e">
        <f t="shared" si="21"/>
        <v>#N/A</v>
      </c>
      <c r="BX233" s="125" t="str">
        <f t="shared" si="22"/>
        <v>MLB 32</v>
      </c>
      <c r="BY233" s="125" t="str">
        <f t="shared" si="23"/>
        <v xml:space="preserve"> v </v>
      </c>
      <c r="BZ233" s="125" t="str">
        <f t="shared" si="47"/>
        <v>Inc 1st 5</v>
      </c>
      <c r="CB233" s="78"/>
      <c r="CC233" s="79">
        <f t="shared" si="24"/>
        <v>0</v>
      </c>
      <c r="CD233" s="79">
        <f t="shared" si="48"/>
        <v>0.125</v>
      </c>
      <c r="CE233" s="80" t="e">
        <f t="shared" si="25"/>
        <v>#N/A</v>
      </c>
      <c r="CF233" s="78" t="str">
        <f t="shared" si="26"/>
        <v>MLB 32</v>
      </c>
      <c r="CG233" s="78" t="str">
        <f t="shared" si="27"/>
        <v xml:space="preserve"> v </v>
      </c>
      <c r="CH233" s="78" t="str">
        <f t="shared" si="49"/>
        <v>Primary</v>
      </c>
    </row>
    <row r="234" spans="1:86">
      <c r="A234" t="s">
        <v>161</v>
      </c>
      <c r="B234" t="s">
        <v>119</v>
      </c>
      <c r="C234">
        <v>8</v>
      </c>
      <c r="E234">
        <v>16</v>
      </c>
      <c r="F234" t="e">
        <f>LOOKUP(R37,$A$219:$A$248,$B$219:$B$248)</f>
        <v>#N/A</v>
      </c>
      <c r="G234" t="e">
        <f>LOOKUP(S37,$A$219:$A$248,$B$219:$B$248)</f>
        <v>#N/A</v>
      </c>
      <c r="H234" t="s">
        <v>62</v>
      </c>
      <c r="J234" t="e">
        <f t="shared" si="28"/>
        <v>#N/A</v>
      </c>
      <c r="L234" t="str">
        <f t="shared" si="0"/>
        <v xml:space="preserve"> v </v>
      </c>
      <c r="M234" t="str">
        <f>IF(ISERROR(INDEX($C:$C,MATCH(R37,$A:$A,0)))*1=1,"",INDEX($C:$C,MATCH(R37,$A:$A,0)))</f>
        <v/>
      </c>
      <c r="N234" t="str">
        <f>IF(ISERROR(INDEX($C:$C,MATCH(S37,$A:$A,0)))*1=1,"",INDEX($C:$C,MATCH(S37,$A:$A,0)))</f>
        <v/>
      </c>
      <c r="O234" t="s">
        <v>62</v>
      </c>
      <c r="Q234" s="11"/>
      <c r="R234" s="15">
        <f>T36-TIME(3,0,0)</f>
        <v>-0.125</v>
      </c>
      <c r="S234" s="11" t="e">
        <f t="shared" si="29"/>
        <v>#N/A</v>
      </c>
      <c r="T234" s="14" t="str">
        <f t="shared" si="30"/>
        <v>MLB 32</v>
      </c>
      <c r="U234" s="14" t="str">
        <f t="shared" si="31"/>
        <v xml:space="preserve"> v </v>
      </c>
      <c r="V234" s="14" t="str">
        <f t="shared" si="32"/>
        <v>FULL</v>
      </c>
      <c r="X234" s="78"/>
      <c r="Y234" s="79">
        <f t="shared" si="1"/>
        <v>-0.125</v>
      </c>
      <c r="Z234" s="79">
        <f t="shared" si="33"/>
        <v>-4.1666666666666671E-2</v>
      </c>
      <c r="AA234" s="80" t="e">
        <f t="shared" si="2"/>
        <v>#N/A</v>
      </c>
      <c r="AB234" s="78" t="str">
        <f t="shared" si="3"/>
        <v>MLB 32</v>
      </c>
      <c r="AC234" s="78" t="str">
        <f t="shared" si="4"/>
        <v xml:space="preserve"> v </v>
      </c>
      <c r="AD234" s="78" t="str">
        <f t="shared" si="5"/>
        <v>Inc 1st 5 &amp; 7</v>
      </c>
      <c r="AF234" s="43"/>
      <c r="AG234" s="41">
        <f t="shared" si="34"/>
        <v>-0.125</v>
      </c>
      <c r="AH234" s="41">
        <f t="shared" si="35"/>
        <v>0</v>
      </c>
      <c r="AI234" s="42" t="e">
        <f t="shared" si="6"/>
        <v>#N/A</v>
      </c>
      <c r="AJ234" s="43" t="str">
        <f t="shared" si="7"/>
        <v>MLB 32</v>
      </c>
      <c r="AK234" s="43" t="str">
        <f t="shared" si="8"/>
        <v xml:space="preserve"> v </v>
      </c>
      <c r="AL234" s="43" t="str">
        <f t="shared" si="36"/>
        <v>Inc 1st 5</v>
      </c>
      <c r="AN234" s="104"/>
      <c r="AO234" s="105">
        <f t="shared" si="37"/>
        <v>-0.125</v>
      </c>
      <c r="AP234" s="105">
        <f t="shared" si="38"/>
        <v>-4.1666666666666671E-2</v>
      </c>
      <c r="AQ234" s="106" t="e">
        <f t="shared" si="39"/>
        <v>#N/A</v>
      </c>
      <c r="AR234" s="104" t="str">
        <f t="shared" si="9"/>
        <v>MLB 32</v>
      </c>
      <c r="AS234" s="104" t="str">
        <f t="shared" si="9"/>
        <v xml:space="preserve"> v </v>
      </c>
      <c r="AT234" s="104" t="str">
        <f t="shared" si="40"/>
        <v>Inc 1st 5</v>
      </c>
      <c r="AV234" s="84"/>
      <c r="AW234" s="85">
        <f t="shared" si="10"/>
        <v>-0.125</v>
      </c>
      <c r="AX234" s="85">
        <f t="shared" si="41"/>
        <v>0</v>
      </c>
      <c r="AY234" s="86" t="e">
        <f t="shared" si="11"/>
        <v>#N/A</v>
      </c>
      <c r="AZ234" s="84" t="str">
        <f t="shared" si="12"/>
        <v>MLB 32</v>
      </c>
      <c r="BA234" s="84" t="str">
        <f t="shared" si="13"/>
        <v xml:space="preserve"> v </v>
      </c>
      <c r="BB234" s="84" t="str">
        <f t="shared" si="42"/>
        <v>Primary</v>
      </c>
      <c r="BD234" s="43"/>
      <c r="BE234" s="41">
        <f t="shared" si="50"/>
        <v>-0.125</v>
      </c>
      <c r="BF234" s="41">
        <f t="shared" si="51"/>
        <v>-4.1666666666666671E-2</v>
      </c>
      <c r="BG234" s="42" t="e">
        <f t="shared" si="14"/>
        <v>#N/A</v>
      </c>
      <c r="BH234" s="43" t="str">
        <f t="shared" si="15"/>
        <v>MLB 32</v>
      </c>
      <c r="BI234" s="43" t="str">
        <f t="shared" si="16"/>
        <v xml:space="preserve"> v </v>
      </c>
      <c r="BJ234" s="43" t="str">
        <f t="shared" si="43"/>
        <v>Inc 1st 5</v>
      </c>
      <c r="BL234" s="120"/>
      <c r="BM234" s="121">
        <f t="shared" si="52"/>
        <v>-0.125</v>
      </c>
      <c r="BN234" s="121">
        <f t="shared" si="44"/>
        <v>0</v>
      </c>
      <c r="BO234" s="122" t="e">
        <f t="shared" si="17"/>
        <v>#N/A</v>
      </c>
      <c r="BP234" s="120" t="str">
        <f t="shared" si="18"/>
        <v>MLB 32</v>
      </c>
      <c r="BQ234" s="120" t="str">
        <f t="shared" si="19"/>
        <v xml:space="preserve"> v </v>
      </c>
      <c r="BR234" s="120" t="str">
        <f t="shared" si="45"/>
        <v>Inc 1st 5</v>
      </c>
      <c r="BT234" s="104"/>
      <c r="BU234" s="105">
        <f t="shared" si="46"/>
        <v>-4.1666666666666671E-2</v>
      </c>
      <c r="BV234" s="105">
        <f t="shared" si="20"/>
        <v>4.1666666666666657E-2</v>
      </c>
      <c r="BW234" s="106" t="e">
        <f t="shared" si="21"/>
        <v>#N/A</v>
      </c>
      <c r="BX234" s="104" t="str">
        <f t="shared" si="22"/>
        <v>MLB 32</v>
      </c>
      <c r="BY234" s="104" t="str">
        <f t="shared" si="23"/>
        <v xml:space="preserve"> v </v>
      </c>
      <c r="BZ234" s="104" t="str">
        <f t="shared" si="47"/>
        <v>Inc 1st 5</v>
      </c>
      <c r="CB234" s="131"/>
      <c r="CC234" s="132">
        <f t="shared" si="24"/>
        <v>0</v>
      </c>
      <c r="CD234" s="132">
        <f t="shared" si="48"/>
        <v>0.125</v>
      </c>
      <c r="CE234" s="133" t="e">
        <f t="shared" si="25"/>
        <v>#N/A</v>
      </c>
      <c r="CF234" s="131" t="str">
        <f t="shared" si="26"/>
        <v>MLB 32</v>
      </c>
      <c r="CG234" s="131" t="str">
        <f t="shared" si="27"/>
        <v xml:space="preserve"> v </v>
      </c>
      <c r="CH234" s="131" t="str">
        <f t="shared" si="49"/>
        <v>Primary</v>
      </c>
    </row>
    <row r="235" spans="1:86">
      <c r="A235" t="s">
        <v>154</v>
      </c>
      <c r="B235" t="s">
        <v>107</v>
      </c>
      <c r="C235">
        <v>9</v>
      </c>
      <c r="E235">
        <v>17</v>
      </c>
      <c r="F235" t="e">
        <f>LOOKUP(R39,$A$219:$A$248,$B$219:$B$248)</f>
        <v>#N/A</v>
      </c>
      <c r="G235" t="e">
        <f>LOOKUP(S39,$A$219:$A$248,$B$219:$B$248)</f>
        <v>#N/A</v>
      </c>
      <c r="H235" t="s">
        <v>62</v>
      </c>
      <c r="J235" t="e">
        <f t="shared" si="28"/>
        <v>#N/A</v>
      </c>
      <c r="L235" t="str">
        <f t="shared" si="0"/>
        <v xml:space="preserve"> v </v>
      </c>
      <c r="M235" t="str">
        <f>IF(ISERROR(INDEX($C:$C,MATCH(R39,$A:$A,0)))*1=1,"",INDEX($C:$C,MATCH(R39,$A:$A,0)))</f>
        <v/>
      </c>
      <c r="N235" t="str">
        <f>IF(ISERROR(INDEX($C:$C,MATCH(S39,$A:$A,0)))*1=1,"",INDEX($C:$C,MATCH(S39,$A:$A,0)))</f>
        <v/>
      </c>
      <c r="O235" t="s">
        <v>62</v>
      </c>
      <c r="Q235" s="11"/>
      <c r="R235" s="15">
        <f>T38-TIME(3,0,0)</f>
        <v>-0.125</v>
      </c>
      <c r="S235" s="11" t="e">
        <f t="shared" si="29"/>
        <v>#N/A</v>
      </c>
      <c r="T235" s="14" t="str">
        <f t="shared" si="30"/>
        <v>MLB 32</v>
      </c>
      <c r="U235" s="14" t="str">
        <f t="shared" si="31"/>
        <v xml:space="preserve"> v </v>
      </c>
      <c r="V235" s="14" t="str">
        <f t="shared" si="32"/>
        <v>FULL</v>
      </c>
      <c r="X235" s="78"/>
      <c r="Y235" s="79">
        <f t="shared" si="1"/>
        <v>-0.125</v>
      </c>
      <c r="Z235" s="79">
        <f t="shared" si="33"/>
        <v>-4.1666666666666671E-2</v>
      </c>
      <c r="AA235" s="80" t="e">
        <f t="shared" si="2"/>
        <v>#N/A</v>
      </c>
      <c r="AB235" s="78" t="str">
        <f t="shared" si="3"/>
        <v>MLB 32</v>
      </c>
      <c r="AC235" s="78" t="str">
        <f t="shared" si="4"/>
        <v xml:space="preserve"> v </v>
      </c>
      <c r="AD235" s="78" t="str">
        <f t="shared" si="5"/>
        <v>Inc 1st 5 &amp; 7</v>
      </c>
      <c r="AF235" s="43"/>
      <c r="AG235" s="41">
        <f t="shared" si="34"/>
        <v>-0.125</v>
      </c>
      <c r="AH235" s="41">
        <f t="shared" si="35"/>
        <v>0</v>
      </c>
      <c r="AI235" s="42" t="e">
        <f t="shared" si="6"/>
        <v>#N/A</v>
      </c>
      <c r="AJ235" s="43" t="str">
        <f t="shared" si="7"/>
        <v>MLB 32</v>
      </c>
      <c r="AK235" s="43" t="str">
        <f t="shared" si="8"/>
        <v xml:space="preserve"> v </v>
      </c>
      <c r="AL235" s="43" t="str">
        <f t="shared" si="36"/>
        <v>Inc 1st 5</v>
      </c>
      <c r="AN235" s="104"/>
      <c r="AO235" s="105">
        <f t="shared" si="37"/>
        <v>-0.125</v>
      </c>
      <c r="AP235" s="105">
        <f t="shared" si="38"/>
        <v>-4.1666666666666671E-2</v>
      </c>
      <c r="AQ235" s="106" t="e">
        <f t="shared" si="39"/>
        <v>#N/A</v>
      </c>
      <c r="AR235" s="104" t="str">
        <f t="shared" si="9"/>
        <v>MLB 32</v>
      </c>
      <c r="AS235" s="104" t="str">
        <f t="shared" si="9"/>
        <v xml:space="preserve"> v </v>
      </c>
      <c r="AT235" s="104" t="str">
        <f t="shared" si="40"/>
        <v>Inc 1st 5</v>
      </c>
      <c r="AV235" s="84"/>
      <c r="AW235" s="85">
        <f t="shared" si="10"/>
        <v>-0.125</v>
      </c>
      <c r="AX235" s="85">
        <f t="shared" si="41"/>
        <v>0</v>
      </c>
      <c r="AY235" s="86" t="e">
        <f t="shared" si="11"/>
        <v>#N/A</v>
      </c>
      <c r="AZ235" s="84" t="str">
        <f t="shared" si="12"/>
        <v>MLB 32</v>
      </c>
      <c r="BA235" s="84" t="str">
        <f t="shared" si="13"/>
        <v xml:space="preserve"> v </v>
      </c>
      <c r="BB235" s="84" t="str">
        <f t="shared" si="42"/>
        <v>Primary</v>
      </c>
      <c r="BD235" s="110"/>
      <c r="BE235" s="111">
        <f t="shared" si="50"/>
        <v>-0.125</v>
      </c>
      <c r="BF235" s="111">
        <f t="shared" si="51"/>
        <v>-4.1666666666666671E-2</v>
      </c>
      <c r="BG235" s="112" t="e">
        <f t="shared" si="14"/>
        <v>#N/A</v>
      </c>
      <c r="BH235" s="110" t="str">
        <f t="shared" si="15"/>
        <v>MLB 32</v>
      </c>
      <c r="BI235" s="110" t="str">
        <f t="shared" si="16"/>
        <v xml:space="preserve"> v </v>
      </c>
      <c r="BJ235" s="110" t="str">
        <f t="shared" si="43"/>
        <v>Inc 1st 5</v>
      </c>
      <c r="BL235" s="115"/>
      <c r="BM235" s="116">
        <f t="shared" si="52"/>
        <v>-0.125</v>
      </c>
      <c r="BN235" s="116">
        <f t="shared" si="44"/>
        <v>0</v>
      </c>
      <c r="BO235" s="117" t="e">
        <f t="shared" si="17"/>
        <v>#N/A</v>
      </c>
      <c r="BP235" s="115" t="str">
        <f t="shared" si="18"/>
        <v>MLB 32</v>
      </c>
      <c r="BQ235" s="115" t="str">
        <f t="shared" si="19"/>
        <v xml:space="preserve"> v </v>
      </c>
      <c r="BR235" s="115" t="str">
        <f t="shared" si="45"/>
        <v>Inc 1st 5</v>
      </c>
      <c r="BT235" s="125"/>
      <c r="BU235" s="126">
        <f t="shared" si="46"/>
        <v>-4.1666666666666671E-2</v>
      </c>
      <c r="BV235" s="126">
        <f t="shared" si="20"/>
        <v>4.1666666666666657E-2</v>
      </c>
      <c r="BW235" s="127" t="e">
        <f t="shared" si="21"/>
        <v>#N/A</v>
      </c>
      <c r="BX235" s="125" t="str">
        <f t="shared" si="22"/>
        <v>MLB 32</v>
      </c>
      <c r="BY235" s="125" t="str">
        <f t="shared" si="23"/>
        <v xml:space="preserve"> v </v>
      </c>
      <c r="BZ235" s="125" t="str">
        <f t="shared" si="47"/>
        <v>Inc 1st 5</v>
      </c>
      <c r="CB235" s="78"/>
      <c r="CC235" s="79">
        <f t="shared" si="24"/>
        <v>0</v>
      </c>
      <c r="CD235" s="79">
        <f t="shared" si="48"/>
        <v>0.125</v>
      </c>
      <c r="CE235" s="80" t="e">
        <f t="shared" si="25"/>
        <v>#N/A</v>
      </c>
      <c r="CF235" s="78" t="str">
        <f t="shared" si="26"/>
        <v>MLB 32</v>
      </c>
      <c r="CG235" s="78" t="str">
        <f t="shared" si="27"/>
        <v xml:space="preserve"> v </v>
      </c>
      <c r="CH235" s="78" t="str">
        <f t="shared" si="49"/>
        <v>Primary</v>
      </c>
    </row>
    <row r="236" spans="1:86">
      <c r="A236" t="s">
        <v>150</v>
      </c>
      <c r="B236" t="s">
        <v>99</v>
      </c>
      <c r="C236">
        <v>27</v>
      </c>
      <c r="E236">
        <v>18</v>
      </c>
      <c r="F236" t="e">
        <f>LOOKUP(R41,$A$219:$A$248,$B$219:$B$248)</f>
        <v>#N/A</v>
      </c>
      <c r="G236" t="e">
        <f>LOOKUP(S41,$A$219:$A$248,$B$219:$B$248)</f>
        <v>#N/A</v>
      </c>
      <c r="H236" t="s">
        <v>62</v>
      </c>
      <c r="J236" t="e">
        <f t="shared" si="28"/>
        <v>#N/A</v>
      </c>
      <c r="L236" t="str">
        <f t="shared" si="0"/>
        <v xml:space="preserve"> v </v>
      </c>
      <c r="M236" t="str">
        <f>IF(ISERROR(INDEX($C:$C,MATCH(R41,$A:$A,0)))*1=1,"",INDEX($C:$C,MATCH(R41,$A:$A,0)))</f>
        <v/>
      </c>
      <c r="N236" t="str">
        <f>IF(ISERROR(INDEX($C:$C,MATCH(S41,$A:$A,0)))*1=1,"",INDEX($C:$C,MATCH(S41,$A:$A,0)))</f>
        <v/>
      </c>
      <c r="O236" t="s">
        <v>62</v>
      </c>
      <c r="Q236" s="11"/>
      <c r="R236" s="15">
        <f>T40-TIME(3,0,0)</f>
        <v>-0.125</v>
      </c>
      <c r="S236" s="11" t="e">
        <f t="shared" si="29"/>
        <v>#N/A</v>
      </c>
      <c r="T236" s="14" t="str">
        <f t="shared" si="30"/>
        <v>MLB 32</v>
      </c>
      <c r="U236" s="14" t="str">
        <f t="shared" si="31"/>
        <v xml:space="preserve"> v </v>
      </c>
      <c r="V236" s="14" t="str">
        <f t="shared" si="32"/>
        <v>FULL</v>
      </c>
      <c r="X236" s="78"/>
      <c r="Y236" s="79">
        <f t="shared" si="1"/>
        <v>-0.125</v>
      </c>
      <c r="Z236" s="79">
        <f t="shared" si="33"/>
        <v>-4.1666666666666671E-2</v>
      </c>
      <c r="AA236" s="80" t="e">
        <f t="shared" si="2"/>
        <v>#N/A</v>
      </c>
      <c r="AB236" s="78" t="str">
        <f t="shared" si="3"/>
        <v>MLB 32</v>
      </c>
      <c r="AC236" s="78" t="str">
        <f t="shared" si="4"/>
        <v xml:space="preserve"> v </v>
      </c>
      <c r="AD236" s="78" t="str">
        <f t="shared" si="5"/>
        <v>Inc 1st 5 &amp; 7</v>
      </c>
      <c r="AF236" s="43"/>
      <c r="AG236" s="41">
        <f t="shared" si="34"/>
        <v>-0.125</v>
      </c>
      <c r="AH236" s="41">
        <f t="shared" si="35"/>
        <v>0</v>
      </c>
      <c r="AI236" s="42" t="e">
        <f t="shared" si="6"/>
        <v>#N/A</v>
      </c>
      <c r="AJ236" s="43" t="str">
        <f t="shared" si="7"/>
        <v>MLB 32</v>
      </c>
      <c r="AK236" s="43" t="str">
        <f t="shared" si="8"/>
        <v xml:space="preserve"> v </v>
      </c>
      <c r="AL236" s="43" t="str">
        <f t="shared" si="36"/>
        <v>Inc 1st 5</v>
      </c>
      <c r="AN236" s="104"/>
      <c r="AO236" s="105">
        <f t="shared" si="37"/>
        <v>-0.125</v>
      </c>
      <c r="AP236" s="105">
        <f t="shared" si="38"/>
        <v>-4.1666666666666671E-2</v>
      </c>
      <c r="AQ236" s="106" t="e">
        <f t="shared" si="39"/>
        <v>#N/A</v>
      </c>
      <c r="AR236" s="104" t="str">
        <f t="shared" si="9"/>
        <v>MLB 32</v>
      </c>
      <c r="AS236" s="104" t="str">
        <f t="shared" si="9"/>
        <v xml:space="preserve"> v </v>
      </c>
      <c r="AT236" s="104" t="str">
        <f t="shared" si="40"/>
        <v>Inc 1st 5</v>
      </c>
      <c r="AV236" s="84"/>
      <c r="AW236" s="85">
        <f t="shared" si="10"/>
        <v>-0.125</v>
      </c>
      <c r="AX236" s="85">
        <f t="shared" si="41"/>
        <v>0</v>
      </c>
      <c r="AY236" s="86" t="e">
        <f t="shared" si="11"/>
        <v>#N/A</v>
      </c>
      <c r="AZ236" s="84" t="str">
        <f t="shared" si="12"/>
        <v>MLB 32</v>
      </c>
      <c r="BA236" s="84" t="str">
        <f t="shared" si="13"/>
        <v xml:space="preserve"> v </v>
      </c>
      <c r="BB236" s="84" t="str">
        <f t="shared" si="42"/>
        <v>Primary</v>
      </c>
      <c r="BD236" s="43"/>
      <c r="BE236" s="41">
        <f t="shared" si="50"/>
        <v>-0.125</v>
      </c>
      <c r="BF236" s="41">
        <f t="shared" si="51"/>
        <v>-4.1666666666666671E-2</v>
      </c>
      <c r="BG236" s="42" t="e">
        <f t="shared" si="14"/>
        <v>#N/A</v>
      </c>
      <c r="BH236" s="43" t="str">
        <f t="shared" si="15"/>
        <v>MLB 32</v>
      </c>
      <c r="BI236" s="43" t="str">
        <f t="shared" si="16"/>
        <v xml:space="preserve"> v </v>
      </c>
      <c r="BJ236" s="43" t="str">
        <f t="shared" si="43"/>
        <v>Inc 1st 5</v>
      </c>
      <c r="BL236" s="120"/>
      <c r="BM236" s="121">
        <f t="shared" si="52"/>
        <v>-0.125</v>
      </c>
      <c r="BN236" s="121">
        <f t="shared" si="44"/>
        <v>0</v>
      </c>
      <c r="BO236" s="122" t="e">
        <f t="shared" si="17"/>
        <v>#N/A</v>
      </c>
      <c r="BP236" s="120" t="str">
        <f t="shared" si="18"/>
        <v>MLB 32</v>
      </c>
      <c r="BQ236" s="120" t="str">
        <f t="shared" si="19"/>
        <v xml:space="preserve"> v </v>
      </c>
      <c r="BR236" s="120" t="str">
        <f t="shared" si="45"/>
        <v>Inc 1st 5</v>
      </c>
      <c r="BT236" s="104"/>
      <c r="BU236" s="105">
        <f t="shared" si="46"/>
        <v>-4.1666666666666671E-2</v>
      </c>
      <c r="BV236" s="105">
        <f t="shared" si="20"/>
        <v>4.1666666666666657E-2</v>
      </c>
      <c r="BW236" s="106" t="e">
        <f t="shared" si="21"/>
        <v>#N/A</v>
      </c>
      <c r="BX236" s="104" t="str">
        <f t="shared" si="22"/>
        <v>MLB 32</v>
      </c>
      <c r="BY236" s="104" t="str">
        <f t="shared" si="23"/>
        <v xml:space="preserve"> v </v>
      </c>
      <c r="BZ236" s="104" t="str">
        <f t="shared" si="47"/>
        <v>Inc 1st 5</v>
      </c>
      <c r="CB236" s="131"/>
      <c r="CC236" s="132">
        <f t="shared" si="24"/>
        <v>0</v>
      </c>
      <c r="CD236" s="132">
        <f t="shared" si="48"/>
        <v>0.125</v>
      </c>
      <c r="CE236" s="133" t="e">
        <f t="shared" si="25"/>
        <v>#N/A</v>
      </c>
      <c r="CF236" s="131" t="str">
        <f t="shared" si="26"/>
        <v>MLB 32</v>
      </c>
      <c r="CG236" s="131" t="str">
        <f t="shared" si="27"/>
        <v xml:space="preserve"> v </v>
      </c>
      <c r="CH236" s="131" t="str">
        <f t="shared" si="49"/>
        <v>Primary</v>
      </c>
    </row>
    <row r="237" spans="1:86">
      <c r="A237" t="s">
        <v>176</v>
      </c>
      <c r="B237" t="s">
        <v>114</v>
      </c>
      <c r="C237">
        <v>10</v>
      </c>
      <c r="E237">
        <v>19</v>
      </c>
      <c r="F237" t="e">
        <f>LOOKUP(R43,$A$219:$A$248,$B$219:$B$248)</f>
        <v>#N/A</v>
      </c>
      <c r="G237" t="e">
        <f>LOOKUP(S43,$A$219:$A$248,$B$219:$B$248)</f>
        <v>#N/A</v>
      </c>
      <c r="H237" t="s">
        <v>62</v>
      </c>
      <c r="J237" t="e">
        <f t="shared" si="28"/>
        <v>#N/A</v>
      </c>
      <c r="L237" t="str">
        <f t="shared" si="0"/>
        <v xml:space="preserve"> v </v>
      </c>
      <c r="M237" t="str">
        <f>IF(ISERROR(INDEX($C:$C,MATCH(R43,$A:$A,0)))*1=1,"",INDEX($C:$C,MATCH(R43,$A:$A,0)))</f>
        <v/>
      </c>
      <c r="N237" t="str">
        <f>IF(ISERROR(INDEX($C:$C,MATCH(S43,$A:$A,0)))*1=1,"",INDEX($C:$C,MATCH(S43,$A:$A,0)))</f>
        <v/>
      </c>
      <c r="O237" t="s">
        <v>62</v>
      </c>
      <c r="Q237" s="11"/>
      <c r="R237" s="15">
        <f>T42-TIME(3,0,0)</f>
        <v>-0.125</v>
      </c>
      <c r="S237" s="11" t="e">
        <f t="shared" si="29"/>
        <v>#N/A</v>
      </c>
      <c r="T237" s="14" t="str">
        <f t="shared" si="30"/>
        <v>MLB 32</v>
      </c>
      <c r="U237" s="14" t="str">
        <f t="shared" si="31"/>
        <v xml:space="preserve"> v </v>
      </c>
      <c r="V237" s="14" t="str">
        <f t="shared" si="32"/>
        <v>FULL</v>
      </c>
      <c r="X237" s="78"/>
      <c r="Y237" s="79">
        <f t="shared" si="1"/>
        <v>-0.125</v>
      </c>
      <c r="Z237" s="79">
        <f t="shared" si="33"/>
        <v>-4.1666666666666671E-2</v>
      </c>
      <c r="AA237" s="80" t="e">
        <f t="shared" si="2"/>
        <v>#N/A</v>
      </c>
      <c r="AB237" s="78" t="str">
        <f t="shared" si="3"/>
        <v>MLB 32</v>
      </c>
      <c r="AC237" s="78" t="str">
        <f t="shared" si="4"/>
        <v xml:space="preserve"> v </v>
      </c>
      <c r="AD237" s="78" t="str">
        <f t="shared" si="5"/>
        <v>Inc 1st 5 &amp; 7</v>
      </c>
      <c r="AF237" s="43"/>
      <c r="AG237" s="41">
        <f t="shared" si="34"/>
        <v>-0.125</v>
      </c>
      <c r="AH237" s="41">
        <f t="shared" si="35"/>
        <v>0</v>
      </c>
      <c r="AI237" s="42" t="e">
        <f t="shared" si="6"/>
        <v>#N/A</v>
      </c>
      <c r="AJ237" s="43" t="str">
        <f t="shared" si="7"/>
        <v>MLB 32</v>
      </c>
      <c r="AK237" s="43" t="str">
        <f t="shared" si="8"/>
        <v xml:space="preserve"> v </v>
      </c>
      <c r="AL237" s="43" t="str">
        <f t="shared" si="36"/>
        <v>Inc 1st 5</v>
      </c>
      <c r="AN237" s="104"/>
      <c r="AO237" s="105">
        <f t="shared" si="37"/>
        <v>-0.125</v>
      </c>
      <c r="AP237" s="105">
        <f t="shared" si="38"/>
        <v>-4.1666666666666671E-2</v>
      </c>
      <c r="AQ237" s="106" t="e">
        <f t="shared" si="39"/>
        <v>#N/A</v>
      </c>
      <c r="AR237" s="104" t="str">
        <f t="shared" si="9"/>
        <v>MLB 32</v>
      </c>
      <c r="AS237" s="104" t="str">
        <f t="shared" si="9"/>
        <v xml:space="preserve"> v </v>
      </c>
      <c r="AT237" s="104" t="str">
        <f t="shared" si="40"/>
        <v>Inc 1st 5</v>
      </c>
      <c r="AV237" s="84"/>
      <c r="AW237" s="85">
        <f t="shared" si="10"/>
        <v>-0.125</v>
      </c>
      <c r="AX237" s="85">
        <f t="shared" si="41"/>
        <v>0</v>
      </c>
      <c r="AY237" s="86" t="e">
        <f t="shared" si="11"/>
        <v>#N/A</v>
      </c>
      <c r="AZ237" s="84" t="str">
        <f t="shared" si="12"/>
        <v>MLB 32</v>
      </c>
      <c r="BA237" s="84" t="str">
        <f t="shared" si="13"/>
        <v xml:space="preserve"> v </v>
      </c>
      <c r="BB237" s="84" t="str">
        <f t="shared" si="42"/>
        <v>Primary</v>
      </c>
      <c r="BD237" s="110"/>
      <c r="BE237" s="111">
        <f t="shared" si="50"/>
        <v>-0.125</v>
      </c>
      <c r="BF237" s="111">
        <f t="shared" si="51"/>
        <v>-4.1666666666666671E-2</v>
      </c>
      <c r="BG237" s="112" t="e">
        <f t="shared" si="14"/>
        <v>#N/A</v>
      </c>
      <c r="BH237" s="110" t="str">
        <f t="shared" si="15"/>
        <v>MLB 32</v>
      </c>
      <c r="BI237" s="110" t="str">
        <f t="shared" si="16"/>
        <v xml:space="preserve"> v </v>
      </c>
      <c r="BJ237" s="110" t="str">
        <f t="shared" si="43"/>
        <v>Inc 1st 5</v>
      </c>
      <c r="BL237" s="115"/>
      <c r="BM237" s="116">
        <f t="shared" si="52"/>
        <v>-0.125</v>
      </c>
      <c r="BN237" s="116">
        <f t="shared" si="44"/>
        <v>0</v>
      </c>
      <c r="BO237" s="117" t="e">
        <f t="shared" si="17"/>
        <v>#N/A</v>
      </c>
      <c r="BP237" s="115" t="str">
        <f t="shared" si="18"/>
        <v>MLB 32</v>
      </c>
      <c r="BQ237" s="115" t="str">
        <f t="shared" si="19"/>
        <v xml:space="preserve"> v </v>
      </c>
      <c r="BR237" s="115" t="str">
        <f t="shared" si="45"/>
        <v>Inc 1st 5</v>
      </c>
      <c r="BT237" s="125"/>
      <c r="BU237" s="126">
        <f t="shared" si="46"/>
        <v>-4.1666666666666671E-2</v>
      </c>
      <c r="BV237" s="126">
        <f t="shared" si="20"/>
        <v>4.1666666666666657E-2</v>
      </c>
      <c r="BW237" s="127" t="e">
        <f t="shared" si="21"/>
        <v>#N/A</v>
      </c>
      <c r="BX237" s="125" t="str">
        <f t="shared" si="22"/>
        <v>MLB 32</v>
      </c>
      <c r="BY237" s="125" t="str">
        <f t="shared" si="23"/>
        <v xml:space="preserve"> v </v>
      </c>
      <c r="BZ237" s="125" t="str">
        <f t="shared" si="47"/>
        <v>Inc 1st 5</v>
      </c>
      <c r="CB237" s="78"/>
      <c r="CC237" s="79">
        <f t="shared" si="24"/>
        <v>0</v>
      </c>
      <c r="CD237" s="79">
        <f t="shared" si="48"/>
        <v>0.125</v>
      </c>
      <c r="CE237" s="80" t="e">
        <f t="shared" si="25"/>
        <v>#N/A</v>
      </c>
      <c r="CF237" s="78" t="str">
        <f t="shared" si="26"/>
        <v>MLB 32</v>
      </c>
      <c r="CG237" s="78" t="str">
        <f t="shared" si="27"/>
        <v xml:space="preserve"> v </v>
      </c>
      <c r="CH237" s="78" t="str">
        <f t="shared" si="49"/>
        <v>Primary</v>
      </c>
    </row>
    <row r="238" spans="1:86">
      <c r="A238" t="s">
        <v>177</v>
      </c>
      <c r="B238" t="s">
        <v>179</v>
      </c>
      <c r="C238">
        <v>11</v>
      </c>
      <c r="E238">
        <v>20</v>
      </c>
      <c r="F238" t="e">
        <f>LOOKUP(R45,$A$219:$A$248,$B$219:$B$248)</f>
        <v>#N/A</v>
      </c>
      <c r="G238" t="e">
        <f>LOOKUP(S45,$A$219:$A$248,$B$219:$B$248)</f>
        <v>#N/A</v>
      </c>
      <c r="H238" t="s">
        <v>62</v>
      </c>
      <c r="J238" t="e">
        <f t="shared" si="28"/>
        <v>#N/A</v>
      </c>
      <c r="L238" t="str">
        <f t="shared" si="0"/>
        <v xml:space="preserve"> v </v>
      </c>
      <c r="M238" t="str">
        <f>IF(ISERROR(INDEX($C:$C,MATCH(R45,$A:$A,0)))*1=1,"",INDEX($C:$C,MATCH(R45,$A:$A,0)))</f>
        <v/>
      </c>
      <c r="N238" t="str">
        <f>IF(ISERROR(INDEX($C:$C,MATCH(S45,$A:$A,0)))*1=1,"",INDEX($C:$C,MATCH(S45,$A:$A,0)))</f>
        <v/>
      </c>
      <c r="O238" t="s">
        <v>62</v>
      </c>
      <c r="Q238" s="11"/>
      <c r="R238" s="15">
        <f>T44-TIME(3,0,0)</f>
        <v>-0.125</v>
      </c>
      <c r="S238" s="11" t="e">
        <f t="shared" si="29"/>
        <v>#N/A</v>
      </c>
      <c r="T238" s="14" t="str">
        <f t="shared" si="30"/>
        <v>MLB 32</v>
      </c>
      <c r="U238" s="14" t="str">
        <f t="shared" si="31"/>
        <v xml:space="preserve"> v </v>
      </c>
      <c r="V238" s="14" t="str">
        <f t="shared" si="32"/>
        <v>FULL</v>
      </c>
      <c r="X238" s="78"/>
      <c r="Y238" s="79">
        <f t="shared" si="1"/>
        <v>-0.125</v>
      </c>
      <c r="Z238" s="79">
        <f>Y238+TIME(2,0,0)</f>
        <v>-4.1666666666666671E-2</v>
      </c>
      <c r="AA238" s="80" t="e">
        <f t="shared" si="2"/>
        <v>#N/A</v>
      </c>
      <c r="AB238" s="78" t="str">
        <f t="shared" si="3"/>
        <v>MLB 32</v>
      </c>
      <c r="AC238" s="78" t="str">
        <f t="shared" si="4"/>
        <v xml:space="preserve"> v </v>
      </c>
      <c r="AD238" s="78" t="str">
        <f t="shared" si="5"/>
        <v>Inc 1st 5 &amp; 7</v>
      </c>
      <c r="AF238" s="43"/>
      <c r="AG238" s="41">
        <f t="shared" si="34"/>
        <v>-0.125</v>
      </c>
      <c r="AH238" s="41">
        <f t="shared" si="35"/>
        <v>0</v>
      </c>
      <c r="AI238" s="42" t="e">
        <f t="shared" si="6"/>
        <v>#N/A</v>
      </c>
      <c r="AJ238" s="43" t="str">
        <f t="shared" si="7"/>
        <v>MLB 32</v>
      </c>
      <c r="AK238" s="43" t="str">
        <f t="shared" si="8"/>
        <v xml:space="preserve"> v </v>
      </c>
      <c r="AL238" s="43" t="str">
        <f t="shared" si="36"/>
        <v>Inc 1st 5</v>
      </c>
      <c r="AN238" s="104"/>
      <c r="AO238" s="105">
        <f t="shared" si="37"/>
        <v>-0.125</v>
      </c>
      <c r="AP238" s="105">
        <f>AO238+TIME(2,0,0)</f>
        <v>-4.1666666666666671E-2</v>
      </c>
      <c r="AQ238" s="106" t="e">
        <f t="shared" si="39"/>
        <v>#N/A</v>
      </c>
      <c r="AR238" s="104" t="str">
        <f t="shared" si="9"/>
        <v>MLB 32</v>
      </c>
      <c r="AS238" s="104" t="str">
        <f t="shared" si="9"/>
        <v xml:space="preserve"> v </v>
      </c>
      <c r="AT238" s="104" t="str">
        <f t="shared" si="40"/>
        <v>Inc 1st 5</v>
      </c>
      <c r="AV238" s="84"/>
      <c r="AW238" s="85">
        <f t="shared" si="10"/>
        <v>-0.125</v>
      </c>
      <c r="AX238" s="85">
        <f t="shared" si="41"/>
        <v>0</v>
      </c>
      <c r="AY238" s="86" t="e">
        <f t="shared" si="11"/>
        <v>#N/A</v>
      </c>
      <c r="AZ238" s="84" t="str">
        <f t="shared" si="12"/>
        <v>MLB 32</v>
      </c>
      <c r="BA238" s="84" t="str">
        <f t="shared" si="13"/>
        <v xml:space="preserve"> v </v>
      </c>
      <c r="BB238" s="84" t="str">
        <f t="shared" si="42"/>
        <v>Primary</v>
      </c>
      <c r="BD238" s="43"/>
      <c r="BE238" s="41">
        <f t="shared" si="50"/>
        <v>-0.125</v>
      </c>
      <c r="BF238" s="41">
        <f t="shared" si="51"/>
        <v>-4.1666666666666671E-2</v>
      </c>
      <c r="BG238" s="42" t="e">
        <f t="shared" si="14"/>
        <v>#N/A</v>
      </c>
      <c r="BH238" s="43" t="str">
        <f t="shared" si="15"/>
        <v>MLB 32</v>
      </c>
      <c r="BI238" s="43" t="str">
        <f t="shared" si="16"/>
        <v xml:space="preserve"> v </v>
      </c>
      <c r="BJ238" s="43" t="str">
        <f t="shared" si="43"/>
        <v>Inc 1st 5</v>
      </c>
      <c r="BL238" s="120"/>
      <c r="BM238" s="121">
        <f t="shared" si="52"/>
        <v>-0.125</v>
      </c>
      <c r="BN238" s="121">
        <f t="shared" si="44"/>
        <v>0</v>
      </c>
      <c r="BO238" s="122" t="e">
        <f t="shared" si="17"/>
        <v>#N/A</v>
      </c>
      <c r="BP238" s="120" t="str">
        <f t="shared" si="18"/>
        <v>MLB 32</v>
      </c>
      <c r="BQ238" s="120" t="str">
        <f t="shared" si="19"/>
        <v xml:space="preserve"> v </v>
      </c>
      <c r="BR238" s="120" t="str">
        <f t="shared" si="45"/>
        <v>Inc 1st 5</v>
      </c>
      <c r="BT238" s="104"/>
      <c r="BU238" s="105">
        <f t="shared" si="46"/>
        <v>-4.1666666666666671E-2</v>
      </c>
      <c r="BV238" s="105">
        <f t="shared" si="20"/>
        <v>4.1666666666666657E-2</v>
      </c>
      <c r="BW238" s="106" t="e">
        <f t="shared" si="21"/>
        <v>#N/A</v>
      </c>
      <c r="BX238" s="104" t="str">
        <f t="shared" si="22"/>
        <v>MLB 32</v>
      </c>
      <c r="BY238" s="104" t="str">
        <f t="shared" si="23"/>
        <v xml:space="preserve"> v </v>
      </c>
      <c r="BZ238" s="104" t="str">
        <f t="shared" si="47"/>
        <v>Inc 1st 5</v>
      </c>
      <c r="CB238" s="131"/>
      <c r="CC238" s="132">
        <f t="shared" si="24"/>
        <v>0</v>
      </c>
      <c r="CD238" s="132">
        <f t="shared" si="48"/>
        <v>0.125</v>
      </c>
      <c r="CE238" s="133" t="e">
        <f t="shared" si="25"/>
        <v>#N/A</v>
      </c>
      <c r="CF238" s="131" t="str">
        <f t="shared" si="26"/>
        <v>MLB 32</v>
      </c>
      <c r="CG238" s="131" t="str">
        <f t="shared" si="27"/>
        <v xml:space="preserve"> v </v>
      </c>
      <c r="CH238" s="131" t="str">
        <f t="shared" si="49"/>
        <v>Primary</v>
      </c>
    </row>
    <row r="239" spans="1:86">
      <c r="A239" t="s">
        <v>151</v>
      </c>
      <c r="B239" t="s">
        <v>117</v>
      </c>
      <c r="C239">
        <v>28</v>
      </c>
      <c r="E239">
        <v>21</v>
      </c>
      <c r="F239" t="e">
        <f>LOOKUP(R47,$A$219:$A$248,$B$219:$B$248)</f>
        <v>#N/A</v>
      </c>
      <c r="G239" t="e">
        <f>LOOKUP(S47,$A$219:$A$248,$B$219:$B$248)</f>
        <v>#N/A</v>
      </c>
      <c r="H239" t="s">
        <v>62</v>
      </c>
      <c r="J239" t="e">
        <f t="shared" ref="J239:J302" si="53">CONCATENATE(F239," ", H239, " ",G239)</f>
        <v>#N/A</v>
      </c>
      <c r="L239" t="str">
        <f t="shared" ref="L239:L302" si="54">CONCATENATE(M239, " ", O239, " ", N239)</f>
        <v xml:space="preserve"> v </v>
      </c>
      <c r="M239" t="str">
        <f>IF(ISERROR(INDEX($C:$C,MATCH(R47,$A:$A,0)))*1=1,"",INDEX($C:$C,MATCH(R47,$A:$A,0)))</f>
        <v/>
      </c>
      <c r="N239" t="str">
        <f>IF(ISERROR(INDEX($C:$C,MATCH(S47,$A:$A,0)))*1=1,"",INDEX($C:$C,MATCH(S47,$A:$A,0)))</f>
        <v/>
      </c>
      <c r="O239" t="s">
        <v>62</v>
      </c>
      <c r="Q239" s="11"/>
      <c r="R239" s="15">
        <f>T46-TIME(3,0,0)</f>
        <v>-0.125</v>
      </c>
      <c r="S239" s="11" t="e">
        <f t="shared" ref="S239:S302" si="55">J239</f>
        <v>#N/A</v>
      </c>
      <c r="T239" s="14" t="str">
        <f t="shared" si="30"/>
        <v>MLB 32</v>
      </c>
      <c r="U239" s="14" t="str">
        <f t="shared" ref="U239:U302" si="56">L239</f>
        <v xml:space="preserve"> v </v>
      </c>
      <c r="V239" s="14" t="str">
        <f t="shared" si="32"/>
        <v>FULL</v>
      </c>
      <c r="X239" s="78"/>
      <c r="Y239" s="79">
        <f t="shared" si="1"/>
        <v>-0.125</v>
      </c>
      <c r="Z239" s="79">
        <f t="shared" ref="Z239:Z302" si="57">Y239+TIME(2,0,0)</f>
        <v>-4.1666666666666671E-2</v>
      </c>
      <c r="AA239" s="80" t="e">
        <f t="shared" si="2"/>
        <v>#N/A</v>
      </c>
      <c r="AB239" s="78" t="str">
        <f t="shared" si="3"/>
        <v>MLB 32</v>
      </c>
      <c r="AC239" s="78" t="str">
        <f t="shared" si="4"/>
        <v xml:space="preserve"> v </v>
      </c>
      <c r="AD239" s="78" t="str">
        <f t="shared" si="5"/>
        <v>Inc 1st 5 &amp; 7</v>
      </c>
      <c r="AF239" s="43"/>
      <c r="AG239" s="41">
        <f t="shared" ref="AG239:AG302" si="58">R239</f>
        <v>-0.125</v>
      </c>
      <c r="AH239" s="41">
        <f t="shared" ref="AH239:AH302" si="59">AG239+TIME(3,0,0)</f>
        <v>0</v>
      </c>
      <c r="AI239" s="42" t="e">
        <f t="shared" ref="AI239:AI302" si="60">S239</f>
        <v>#N/A</v>
      </c>
      <c r="AJ239" s="43" t="str">
        <f t="shared" ref="AJ239:AJ302" si="61">T239</f>
        <v>MLB 32</v>
      </c>
      <c r="AK239" s="43" t="str">
        <f t="shared" ref="AK239:AK302" si="62">U239</f>
        <v xml:space="preserve"> v </v>
      </c>
      <c r="AL239" s="43" t="str">
        <f t="shared" si="36"/>
        <v>Inc 1st 5</v>
      </c>
      <c r="AN239" s="104"/>
      <c r="AO239" s="105">
        <f t="shared" ref="AO239:AO302" si="63">R239</f>
        <v>-0.125</v>
      </c>
      <c r="AP239" s="105">
        <f t="shared" ref="AP239:AP302" si="64">AO239+TIME(2,0,0)</f>
        <v>-4.1666666666666671E-2</v>
      </c>
      <c r="AQ239" s="106" t="e">
        <f t="shared" ref="AQ239:AQ302" si="65">AI239</f>
        <v>#N/A</v>
      </c>
      <c r="AR239" s="104" t="str">
        <f t="shared" ref="AR239:AR302" si="66">AJ239</f>
        <v>MLB 32</v>
      </c>
      <c r="AS239" s="104" t="str">
        <f t="shared" ref="AS239:AS302" si="67">AK239</f>
        <v xml:space="preserve"> v </v>
      </c>
      <c r="AT239" s="104" t="str">
        <f t="shared" si="40"/>
        <v>Inc 1st 5</v>
      </c>
      <c r="AV239" s="84"/>
      <c r="AW239" s="85">
        <f t="shared" si="10"/>
        <v>-0.125</v>
      </c>
      <c r="AX239" s="85">
        <f t="shared" si="41"/>
        <v>0</v>
      </c>
      <c r="AY239" s="86" t="e">
        <f t="shared" si="11"/>
        <v>#N/A</v>
      </c>
      <c r="AZ239" s="84" t="str">
        <f t="shared" si="12"/>
        <v>MLB 32</v>
      </c>
      <c r="BA239" s="84" t="str">
        <f t="shared" si="13"/>
        <v xml:space="preserve"> v </v>
      </c>
      <c r="BB239" s="84" t="str">
        <f t="shared" si="42"/>
        <v>Primary</v>
      </c>
      <c r="BD239" s="110"/>
      <c r="BE239" s="111">
        <f t="shared" si="50"/>
        <v>-0.125</v>
      </c>
      <c r="BF239" s="111">
        <f t="shared" si="51"/>
        <v>-4.1666666666666671E-2</v>
      </c>
      <c r="BG239" s="112" t="e">
        <f t="shared" si="14"/>
        <v>#N/A</v>
      </c>
      <c r="BH239" s="110" t="str">
        <f t="shared" si="15"/>
        <v>MLB 32</v>
      </c>
      <c r="BI239" s="110" t="str">
        <f t="shared" si="16"/>
        <v xml:space="preserve"> v </v>
      </c>
      <c r="BJ239" s="110" t="str">
        <f t="shared" si="43"/>
        <v>Inc 1st 5</v>
      </c>
      <c r="BL239" s="115"/>
      <c r="BM239" s="116">
        <f t="shared" si="52"/>
        <v>-0.125</v>
      </c>
      <c r="BN239" s="116">
        <f t="shared" si="44"/>
        <v>0</v>
      </c>
      <c r="BO239" s="117" t="e">
        <f t="shared" si="17"/>
        <v>#N/A</v>
      </c>
      <c r="BP239" s="115" t="str">
        <f t="shared" si="18"/>
        <v>MLB 32</v>
      </c>
      <c r="BQ239" s="115" t="str">
        <f t="shared" si="19"/>
        <v xml:space="preserve"> v </v>
      </c>
      <c r="BR239" s="115" t="str">
        <f t="shared" si="45"/>
        <v>Inc 1st 5</v>
      </c>
      <c r="BT239" s="125"/>
      <c r="BU239" s="126">
        <f t="shared" si="46"/>
        <v>-4.1666666666666671E-2</v>
      </c>
      <c r="BV239" s="126">
        <f t="shared" si="20"/>
        <v>4.1666666666666657E-2</v>
      </c>
      <c r="BW239" s="127" t="e">
        <f t="shared" si="21"/>
        <v>#N/A</v>
      </c>
      <c r="BX239" s="125" t="str">
        <f t="shared" si="22"/>
        <v>MLB 32</v>
      </c>
      <c r="BY239" s="125" t="str">
        <f t="shared" si="23"/>
        <v xml:space="preserve"> v </v>
      </c>
      <c r="BZ239" s="125" t="str">
        <f t="shared" si="47"/>
        <v>Inc 1st 5</v>
      </c>
      <c r="CB239" s="78"/>
      <c r="CC239" s="79">
        <f t="shared" si="24"/>
        <v>0</v>
      </c>
      <c r="CD239" s="79">
        <f t="shared" si="48"/>
        <v>0.125</v>
      </c>
      <c r="CE239" s="80" t="e">
        <f t="shared" si="25"/>
        <v>#N/A</v>
      </c>
      <c r="CF239" s="78" t="str">
        <f t="shared" si="26"/>
        <v>MLB 32</v>
      </c>
      <c r="CG239" s="78" t="str">
        <f t="shared" si="27"/>
        <v xml:space="preserve"> v </v>
      </c>
      <c r="CH239" s="78" t="str">
        <f t="shared" si="49"/>
        <v>Primary</v>
      </c>
    </row>
    <row r="240" spans="1:86">
      <c r="A240" t="s">
        <v>149</v>
      </c>
      <c r="B240" t="s">
        <v>105</v>
      </c>
      <c r="C240">
        <v>29</v>
      </c>
      <c r="E240">
        <v>22</v>
      </c>
      <c r="F240" t="e">
        <f>LOOKUP(R49,$A$219:$A$248,$B$219:$B$248)</f>
        <v>#N/A</v>
      </c>
      <c r="G240" t="e">
        <f>LOOKUP(S49,$A$219:$A$248,$B$219:$B$248)</f>
        <v>#N/A</v>
      </c>
      <c r="H240" t="s">
        <v>62</v>
      </c>
      <c r="J240" t="e">
        <f t="shared" si="53"/>
        <v>#N/A</v>
      </c>
      <c r="L240" t="str">
        <f t="shared" si="54"/>
        <v xml:space="preserve"> v </v>
      </c>
      <c r="M240" t="str">
        <f>IF(ISERROR(INDEX($C:$C,MATCH(R49,$A:$A,0)))*1=1,"",INDEX($C:$C,MATCH(R49,$A:$A,0)))</f>
        <v/>
      </c>
      <c r="N240" t="str">
        <f>IF(ISERROR(INDEX($C:$C,MATCH(S49,$A:$A,0)))*1=1,"",INDEX($C:$C,MATCH(S49,$A:$A,0)))</f>
        <v/>
      </c>
      <c r="O240" t="s">
        <v>62</v>
      </c>
      <c r="Q240" s="11"/>
      <c r="R240" s="15">
        <f>T48-TIME(3,0,0)</f>
        <v>-0.125</v>
      </c>
      <c r="S240" s="11" t="e">
        <f t="shared" si="55"/>
        <v>#N/A</v>
      </c>
      <c r="T240" s="14" t="str">
        <f t="shared" si="30"/>
        <v>MLB 32</v>
      </c>
      <c r="U240" s="14" t="str">
        <f t="shared" si="56"/>
        <v xml:space="preserve"> v </v>
      </c>
      <c r="V240" s="14" t="str">
        <f t="shared" si="32"/>
        <v>FULL</v>
      </c>
      <c r="X240" s="78"/>
      <c r="Y240" s="79">
        <f t="shared" si="1"/>
        <v>-0.125</v>
      </c>
      <c r="Z240" s="79">
        <f t="shared" si="57"/>
        <v>-4.1666666666666671E-2</v>
      </c>
      <c r="AA240" s="80" t="e">
        <f t="shared" si="2"/>
        <v>#N/A</v>
      </c>
      <c r="AB240" s="78" t="str">
        <f t="shared" si="3"/>
        <v>MLB 32</v>
      </c>
      <c r="AC240" s="78" t="str">
        <f t="shared" si="4"/>
        <v xml:space="preserve"> v </v>
      </c>
      <c r="AD240" s="78" t="str">
        <f t="shared" si="5"/>
        <v>Inc 1st 5 &amp; 7</v>
      </c>
      <c r="AF240" s="43"/>
      <c r="AG240" s="41">
        <f t="shared" si="58"/>
        <v>-0.125</v>
      </c>
      <c r="AH240" s="41">
        <f t="shared" si="59"/>
        <v>0</v>
      </c>
      <c r="AI240" s="42" t="e">
        <f t="shared" si="60"/>
        <v>#N/A</v>
      </c>
      <c r="AJ240" s="43" t="str">
        <f t="shared" si="61"/>
        <v>MLB 32</v>
      </c>
      <c r="AK240" s="43" t="str">
        <f t="shared" si="62"/>
        <v xml:space="preserve"> v </v>
      </c>
      <c r="AL240" s="43" t="str">
        <f t="shared" si="36"/>
        <v>Inc 1st 5</v>
      </c>
      <c r="AN240" s="104"/>
      <c r="AO240" s="105">
        <f t="shared" si="63"/>
        <v>-0.125</v>
      </c>
      <c r="AP240" s="105">
        <f t="shared" si="64"/>
        <v>-4.1666666666666671E-2</v>
      </c>
      <c r="AQ240" s="106" t="e">
        <f t="shared" si="65"/>
        <v>#N/A</v>
      </c>
      <c r="AR240" s="104" t="str">
        <f t="shared" si="66"/>
        <v>MLB 32</v>
      </c>
      <c r="AS240" s="104" t="str">
        <f t="shared" si="67"/>
        <v xml:space="preserve"> v </v>
      </c>
      <c r="AT240" s="104" t="str">
        <f t="shared" si="40"/>
        <v>Inc 1st 5</v>
      </c>
      <c r="AV240" s="84"/>
      <c r="AW240" s="85">
        <f t="shared" si="10"/>
        <v>-0.125</v>
      </c>
      <c r="AX240" s="85">
        <f t="shared" si="41"/>
        <v>0</v>
      </c>
      <c r="AY240" s="86" t="e">
        <f t="shared" si="11"/>
        <v>#N/A</v>
      </c>
      <c r="AZ240" s="84" t="str">
        <f t="shared" si="12"/>
        <v>MLB 32</v>
      </c>
      <c r="BA240" s="84" t="str">
        <f t="shared" si="13"/>
        <v xml:space="preserve"> v </v>
      </c>
      <c r="BB240" s="84" t="str">
        <f t="shared" si="42"/>
        <v>Primary</v>
      </c>
      <c r="BD240" s="43"/>
      <c r="BE240" s="41">
        <f t="shared" si="50"/>
        <v>-0.125</v>
      </c>
      <c r="BF240" s="41">
        <f t="shared" si="51"/>
        <v>-4.1666666666666671E-2</v>
      </c>
      <c r="BG240" s="42" t="e">
        <f t="shared" si="14"/>
        <v>#N/A</v>
      </c>
      <c r="BH240" s="43" t="str">
        <f t="shared" si="15"/>
        <v>MLB 32</v>
      </c>
      <c r="BI240" s="43" t="str">
        <f t="shared" si="16"/>
        <v xml:space="preserve"> v </v>
      </c>
      <c r="BJ240" s="43" t="str">
        <f t="shared" si="43"/>
        <v>Inc 1st 5</v>
      </c>
      <c r="BL240" s="120"/>
      <c r="BM240" s="121">
        <f t="shared" si="52"/>
        <v>-0.125</v>
      </c>
      <c r="BN240" s="121">
        <f t="shared" si="44"/>
        <v>0</v>
      </c>
      <c r="BO240" s="122" t="e">
        <f t="shared" si="17"/>
        <v>#N/A</v>
      </c>
      <c r="BP240" s="120" t="str">
        <f t="shared" si="18"/>
        <v>MLB 32</v>
      </c>
      <c r="BQ240" s="120" t="str">
        <f t="shared" si="19"/>
        <v xml:space="preserve"> v </v>
      </c>
      <c r="BR240" s="120" t="str">
        <f t="shared" si="45"/>
        <v>Inc 1st 5</v>
      </c>
      <c r="BT240" s="104"/>
      <c r="BU240" s="105">
        <f t="shared" si="46"/>
        <v>-4.1666666666666671E-2</v>
      </c>
      <c r="BV240" s="105">
        <f t="shared" si="20"/>
        <v>4.1666666666666657E-2</v>
      </c>
      <c r="BW240" s="106" t="e">
        <f t="shared" si="21"/>
        <v>#N/A</v>
      </c>
      <c r="BX240" s="104" t="str">
        <f t="shared" si="22"/>
        <v>MLB 32</v>
      </c>
      <c r="BY240" s="104" t="str">
        <f t="shared" si="23"/>
        <v xml:space="preserve"> v </v>
      </c>
      <c r="BZ240" s="104" t="str">
        <f t="shared" si="47"/>
        <v>Inc 1st 5</v>
      </c>
      <c r="CB240" s="131"/>
      <c r="CC240" s="132">
        <f t="shared" si="24"/>
        <v>0</v>
      </c>
      <c r="CD240" s="132">
        <f t="shared" si="48"/>
        <v>0.125</v>
      </c>
      <c r="CE240" s="133" t="e">
        <f t="shared" si="25"/>
        <v>#N/A</v>
      </c>
      <c r="CF240" s="131" t="str">
        <f t="shared" si="26"/>
        <v>MLB 32</v>
      </c>
      <c r="CG240" s="131" t="str">
        <f t="shared" si="27"/>
        <v xml:space="preserve"> v </v>
      </c>
      <c r="CH240" s="131" t="str">
        <f t="shared" si="49"/>
        <v>Primary</v>
      </c>
    </row>
    <row r="241" spans="1:86">
      <c r="A241" t="s">
        <v>169</v>
      </c>
      <c r="B241" t="s">
        <v>122</v>
      </c>
      <c r="C241">
        <v>31</v>
      </c>
      <c r="E241">
        <v>23</v>
      </c>
      <c r="F241" t="e">
        <f>LOOKUP(R51,$A$219:$A$248,$B$219:$B$248)</f>
        <v>#N/A</v>
      </c>
      <c r="G241" t="e">
        <f>LOOKUP(S51,$A$219:$A$248,$B$219:$B$248)</f>
        <v>#N/A</v>
      </c>
      <c r="H241" t="s">
        <v>62</v>
      </c>
      <c r="J241" t="e">
        <f t="shared" si="53"/>
        <v>#N/A</v>
      </c>
      <c r="L241" t="str">
        <f t="shared" si="54"/>
        <v xml:space="preserve"> v </v>
      </c>
      <c r="M241" t="str">
        <f>IF(ISERROR(INDEX($C:$C,MATCH(R51,$A:$A,0)))*1=1,"",INDEX($C:$C,MATCH(R51,$A:$A,0)))</f>
        <v/>
      </c>
      <c r="N241" t="str">
        <f>IF(ISERROR(INDEX($C:$C,MATCH(S51,$A:$A,0)))*1=1,"",INDEX($C:$C,MATCH(S51,$A:$A,0)))</f>
        <v/>
      </c>
      <c r="O241" t="s">
        <v>62</v>
      </c>
      <c r="Q241" s="11"/>
      <c r="R241" s="15">
        <f>T50-TIME(3,0,0)</f>
        <v>-0.125</v>
      </c>
      <c r="S241" s="11" t="e">
        <f t="shared" si="55"/>
        <v>#N/A</v>
      </c>
      <c r="T241" s="14" t="str">
        <f t="shared" si="30"/>
        <v>MLB 32</v>
      </c>
      <c r="U241" s="14" t="str">
        <f t="shared" si="56"/>
        <v xml:space="preserve"> v </v>
      </c>
      <c r="V241" s="14" t="str">
        <f t="shared" si="32"/>
        <v>FULL</v>
      </c>
      <c r="X241" s="78"/>
      <c r="Y241" s="79">
        <f t="shared" si="1"/>
        <v>-0.125</v>
      </c>
      <c r="Z241" s="79">
        <f t="shared" si="57"/>
        <v>-4.1666666666666671E-2</v>
      </c>
      <c r="AA241" s="80" t="e">
        <f t="shared" si="2"/>
        <v>#N/A</v>
      </c>
      <c r="AB241" s="78" t="str">
        <f t="shared" si="3"/>
        <v>MLB 32</v>
      </c>
      <c r="AC241" s="78" t="str">
        <f t="shared" si="4"/>
        <v xml:space="preserve"> v </v>
      </c>
      <c r="AD241" s="78" t="str">
        <f t="shared" si="5"/>
        <v>Inc 1st 5 &amp; 7</v>
      </c>
      <c r="AF241" s="43"/>
      <c r="AG241" s="41">
        <f t="shared" si="58"/>
        <v>-0.125</v>
      </c>
      <c r="AH241" s="41">
        <f t="shared" si="59"/>
        <v>0</v>
      </c>
      <c r="AI241" s="42" t="e">
        <f t="shared" si="60"/>
        <v>#N/A</v>
      </c>
      <c r="AJ241" s="43" t="str">
        <f t="shared" si="61"/>
        <v>MLB 32</v>
      </c>
      <c r="AK241" s="43" t="str">
        <f t="shared" si="62"/>
        <v xml:space="preserve"> v </v>
      </c>
      <c r="AL241" s="43" t="str">
        <f t="shared" si="36"/>
        <v>Inc 1st 5</v>
      </c>
      <c r="AN241" s="104"/>
      <c r="AO241" s="105">
        <f t="shared" si="63"/>
        <v>-0.125</v>
      </c>
      <c r="AP241" s="105">
        <f t="shared" si="64"/>
        <v>-4.1666666666666671E-2</v>
      </c>
      <c r="AQ241" s="106" t="e">
        <f t="shared" si="65"/>
        <v>#N/A</v>
      </c>
      <c r="AR241" s="104" t="str">
        <f t="shared" si="66"/>
        <v>MLB 32</v>
      </c>
      <c r="AS241" s="104" t="str">
        <f t="shared" si="67"/>
        <v xml:space="preserve"> v </v>
      </c>
      <c r="AT241" s="104" t="str">
        <f t="shared" si="40"/>
        <v>Inc 1st 5</v>
      </c>
      <c r="AV241" s="84"/>
      <c r="AW241" s="85">
        <f t="shared" si="10"/>
        <v>-0.125</v>
      </c>
      <c r="AX241" s="85">
        <f t="shared" si="41"/>
        <v>0</v>
      </c>
      <c r="AY241" s="86" t="e">
        <f t="shared" si="11"/>
        <v>#N/A</v>
      </c>
      <c r="AZ241" s="84" t="str">
        <f t="shared" si="12"/>
        <v>MLB 32</v>
      </c>
      <c r="BA241" s="84" t="str">
        <f t="shared" si="13"/>
        <v xml:space="preserve"> v </v>
      </c>
      <c r="BB241" s="84" t="str">
        <f t="shared" si="42"/>
        <v>Primary</v>
      </c>
      <c r="BD241" s="110"/>
      <c r="BE241" s="111">
        <f t="shared" si="50"/>
        <v>-0.125</v>
      </c>
      <c r="BF241" s="111">
        <f t="shared" si="51"/>
        <v>-4.1666666666666671E-2</v>
      </c>
      <c r="BG241" s="112" t="e">
        <f t="shared" si="14"/>
        <v>#N/A</v>
      </c>
      <c r="BH241" s="110" t="str">
        <f t="shared" si="15"/>
        <v>MLB 32</v>
      </c>
      <c r="BI241" s="110" t="str">
        <f t="shared" si="16"/>
        <v xml:space="preserve"> v </v>
      </c>
      <c r="BJ241" s="110" t="str">
        <f t="shared" si="43"/>
        <v>Inc 1st 5</v>
      </c>
      <c r="BL241" s="115"/>
      <c r="BM241" s="116">
        <f t="shared" si="52"/>
        <v>-0.125</v>
      </c>
      <c r="BN241" s="116">
        <f t="shared" si="44"/>
        <v>0</v>
      </c>
      <c r="BO241" s="117" t="e">
        <f t="shared" si="17"/>
        <v>#N/A</v>
      </c>
      <c r="BP241" s="115" t="str">
        <f t="shared" si="18"/>
        <v>MLB 32</v>
      </c>
      <c r="BQ241" s="115" t="str">
        <f t="shared" si="19"/>
        <v xml:space="preserve"> v </v>
      </c>
      <c r="BR241" s="115" t="str">
        <f t="shared" si="45"/>
        <v>Inc 1st 5</v>
      </c>
      <c r="BT241" s="125"/>
      <c r="BU241" s="126">
        <f t="shared" si="46"/>
        <v>-4.1666666666666671E-2</v>
      </c>
      <c r="BV241" s="126">
        <f t="shared" si="20"/>
        <v>4.1666666666666657E-2</v>
      </c>
      <c r="BW241" s="127" t="e">
        <f t="shared" si="21"/>
        <v>#N/A</v>
      </c>
      <c r="BX241" s="125" t="str">
        <f t="shared" si="22"/>
        <v>MLB 32</v>
      </c>
      <c r="BY241" s="125" t="str">
        <f t="shared" si="23"/>
        <v xml:space="preserve"> v </v>
      </c>
      <c r="BZ241" s="125" t="str">
        <f t="shared" si="47"/>
        <v>Inc 1st 5</v>
      </c>
      <c r="CB241" s="78"/>
      <c r="CC241" s="79">
        <f t="shared" si="24"/>
        <v>0</v>
      </c>
      <c r="CD241" s="79">
        <f t="shared" si="48"/>
        <v>0.125</v>
      </c>
      <c r="CE241" s="80" t="e">
        <f t="shared" si="25"/>
        <v>#N/A</v>
      </c>
      <c r="CF241" s="78" t="str">
        <f t="shared" si="26"/>
        <v>MLB 32</v>
      </c>
      <c r="CG241" s="78" t="str">
        <f t="shared" si="27"/>
        <v xml:space="preserve"> v </v>
      </c>
      <c r="CH241" s="78" t="str">
        <f t="shared" si="49"/>
        <v>Primary</v>
      </c>
    </row>
    <row r="242" spans="1:86">
      <c r="A242" t="s">
        <v>168</v>
      </c>
      <c r="B242" t="s">
        <v>123</v>
      </c>
      <c r="C242">
        <v>32</v>
      </c>
      <c r="E242">
        <v>24</v>
      </c>
      <c r="F242" t="e">
        <f>LOOKUP(R53,$A$219:$A$248,$B$219:$B$248)</f>
        <v>#N/A</v>
      </c>
      <c r="G242" t="e">
        <f>LOOKUP(S53,$A$219:$A$248,$B$219:$B$248)</f>
        <v>#N/A</v>
      </c>
      <c r="H242" t="s">
        <v>62</v>
      </c>
      <c r="J242" t="e">
        <f t="shared" si="53"/>
        <v>#N/A</v>
      </c>
      <c r="L242" t="str">
        <f t="shared" si="54"/>
        <v xml:space="preserve"> v </v>
      </c>
      <c r="M242" t="str">
        <f>IF(ISERROR(INDEX($C:$C,MATCH(R53,$A:$A,0)))*1=1,"",INDEX($C:$C,MATCH(R53,$A:$A,0)))</f>
        <v/>
      </c>
      <c r="N242" t="str">
        <f>IF(ISERROR(INDEX($C:$C,MATCH(S53,$A:$A,0)))*1=1,"",INDEX($C:$C,MATCH(S53,$A:$A,0)))</f>
        <v/>
      </c>
      <c r="O242" t="s">
        <v>62</v>
      </c>
      <c r="Q242" s="11"/>
      <c r="R242" s="15">
        <f>T52-TIME(3,0,0)</f>
        <v>-0.125</v>
      </c>
      <c r="S242" s="11" t="e">
        <f t="shared" si="55"/>
        <v>#N/A</v>
      </c>
      <c r="T242" s="14" t="str">
        <f t="shared" si="30"/>
        <v>MLB 32</v>
      </c>
      <c r="U242" s="14" t="str">
        <f t="shared" si="56"/>
        <v xml:space="preserve"> v </v>
      </c>
      <c r="V242" s="14" t="str">
        <f t="shared" si="32"/>
        <v>FULL</v>
      </c>
      <c r="X242" s="78"/>
      <c r="Y242" s="79">
        <f t="shared" si="1"/>
        <v>-0.125</v>
      </c>
      <c r="Z242" s="79">
        <f t="shared" si="57"/>
        <v>-4.1666666666666671E-2</v>
      </c>
      <c r="AA242" s="80" t="e">
        <f t="shared" si="2"/>
        <v>#N/A</v>
      </c>
      <c r="AB242" s="78" t="str">
        <f t="shared" si="3"/>
        <v>MLB 32</v>
      </c>
      <c r="AC242" s="78" t="str">
        <f t="shared" si="4"/>
        <v xml:space="preserve"> v </v>
      </c>
      <c r="AD242" s="78" t="str">
        <f t="shared" si="5"/>
        <v>Inc 1st 5 &amp; 7</v>
      </c>
      <c r="AF242" s="43"/>
      <c r="AG242" s="41">
        <f t="shared" si="58"/>
        <v>-0.125</v>
      </c>
      <c r="AH242" s="41">
        <f t="shared" si="59"/>
        <v>0</v>
      </c>
      <c r="AI242" s="42" t="e">
        <f t="shared" si="60"/>
        <v>#N/A</v>
      </c>
      <c r="AJ242" s="43" t="str">
        <f t="shared" si="61"/>
        <v>MLB 32</v>
      </c>
      <c r="AK242" s="43" t="str">
        <f t="shared" si="62"/>
        <v xml:space="preserve"> v </v>
      </c>
      <c r="AL242" s="43" t="str">
        <f t="shared" si="36"/>
        <v>Inc 1st 5</v>
      </c>
      <c r="AN242" s="104"/>
      <c r="AO242" s="105">
        <f t="shared" si="63"/>
        <v>-0.125</v>
      </c>
      <c r="AP242" s="105">
        <f t="shared" si="64"/>
        <v>-4.1666666666666671E-2</v>
      </c>
      <c r="AQ242" s="106" t="e">
        <f t="shared" si="65"/>
        <v>#N/A</v>
      </c>
      <c r="AR242" s="104" t="str">
        <f t="shared" si="66"/>
        <v>MLB 32</v>
      </c>
      <c r="AS242" s="104" t="str">
        <f t="shared" si="67"/>
        <v xml:space="preserve"> v </v>
      </c>
      <c r="AT242" s="104" t="str">
        <f t="shared" si="40"/>
        <v>Inc 1st 5</v>
      </c>
      <c r="AV242" s="84"/>
      <c r="AW242" s="85">
        <f t="shared" si="10"/>
        <v>-0.125</v>
      </c>
      <c r="AX242" s="85">
        <f t="shared" si="41"/>
        <v>0</v>
      </c>
      <c r="AY242" s="86" t="e">
        <f t="shared" si="11"/>
        <v>#N/A</v>
      </c>
      <c r="AZ242" s="84" t="str">
        <f t="shared" si="12"/>
        <v>MLB 32</v>
      </c>
      <c r="BA242" s="84" t="str">
        <f t="shared" si="13"/>
        <v xml:space="preserve"> v </v>
      </c>
      <c r="BB242" s="84" t="str">
        <f t="shared" si="42"/>
        <v>Primary</v>
      </c>
      <c r="BD242" s="43"/>
      <c r="BE242" s="41">
        <f t="shared" si="50"/>
        <v>-0.125</v>
      </c>
      <c r="BF242" s="41">
        <f t="shared" si="51"/>
        <v>-4.1666666666666671E-2</v>
      </c>
      <c r="BG242" s="42" t="e">
        <f t="shared" si="14"/>
        <v>#N/A</v>
      </c>
      <c r="BH242" s="43" t="str">
        <f t="shared" si="15"/>
        <v>MLB 32</v>
      </c>
      <c r="BI242" s="43" t="str">
        <f t="shared" si="16"/>
        <v xml:space="preserve"> v </v>
      </c>
      <c r="BJ242" s="43" t="str">
        <f t="shared" si="43"/>
        <v>Inc 1st 5</v>
      </c>
      <c r="BL242" s="120"/>
      <c r="BM242" s="121">
        <f t="shared" si="52"/>
        <v>-0.125</v>
      </c>
      <c r="BN242" s="121">
        <f t="shared" si="44"/>
        <v>0</v>
      </c>
      <c r="BO242" s="122" t="e">
        <f t="shared" si="17"/>
        <v>#N/A</v>
      </c>
      <c r="BP242" s="120" t="str">
        <f t="shared" si="18"/>
        <v>MLB 32</v>
      </c>
      <c r="BQ242" s="120" t="str">
        <f t="shared" si="19"/>
        <v xml:space="preserve"> v </v>
      </c>
      <c r="BR242" s="120" t="str">
        <f t="shared" si="45"/>
        <v>Inc 1st 5</v>
      </c>
      <c r="BT242" s="104"/>
      <c r="BU242" s="105">
        <f t="shared" si="46"/>
        <v>-4.1666666666666671E-2</v>
      </c>
      <c r="BV242" s="105">
        <f t="shared" si="20"/>
        <v>4.1666666666666657E-2</v>
      </c>
      <c r="BW242" s="106" t="e">
        <f t="shared" si="21"/>
        <v>#N/A</v>
      </c>
      <c r="BX242" s="104" t="str">
        <f t="shared" si="22"/>
        <v>MLB 32</v>
      </c>
      <c r="BY242" s="104" t="str">
        <f t="shared" si="23"/>
        <v xml:space="preserve"> v </v>
      </c>
      <c r="BZ242" s="104" t="str">
        <f t="shared" si="47"/>
        <v>Inc 1st 5</v>
      </c>
      <c r="CB242" s="131"/>
      <c r="CC242" s="132">
        <f t="shared" si="24"/>
        <v>0</v>
      </c>
      <c r="CD242" s="132">
        <f t="shared" si="48"/>
        <v>0.125</v>
      </c>
      <c r="CE242" s="133" t="e">
        <f t="shared" si="25"/>
        <v>#N/A</v>
      </c>
      <c r="CF242" s="131" t="str">
        <f t="shared" si="26"/>
        <v>MLB 32</v>
      </c>
      <c r="CG242" s="131" t="str">
        <f t="shared" si="27"/>
        <v xml:space="preserve"> v </v>
      </c>
      <c r="CH242" s="131" t="str">
        <f t="shared" si="49"/>
        <v>Primary</v>
      </c>
    </row>
    <row r="243" spans="1:86">
      <c r="A243" t="s">
        <v>164</v>
      </c>
      <c r="B243" t="s">
        <v>110</v>
      </c>
      <c r="C243">
        <v>12</v>
      </c>
      <c r="E243">
        <v>25</v>
      </c>
      <c r="F243" t="e">
        <f>LOOKUP(R55,$A$219:$A$248,$B$219:$B$248)</f>
        <v>#N/A</v>
      </c>
      <c r="G243" t="e">
        <f>LOOKUP(S55,$A$219:$A$248,$B$219:$B$248)</f>
        <v>#N/A</v>
      </c>
      <c r="H243" t="s">
        <v>62</v>
      </c>
      <c r="J243" t="e">
        <f t="shared" si="53"/>
        <v>#N/A</v>
      </c>
      <c r="L243" t="str">
        <f t="shared" si="54"/>
        <v xml:space="preserve"> v </v>
      </c>
      <c r="M243" t="str">
        <f>IF(ISERROR(INDEX($C:$C,MATCH(R55,$A:$A,0)))*1=1,"",INDEX($C:$C,MATCH(R55,$A:$A,0)))</f>
        <v/>
      </c>
      <c r="N243" t="str">
        <f>IF(ISERROR(INDEX($C:$C,MATCH(S55,$A:$A,0)))*1=1,"",INDEX($C:$C,MATCH(S55,$A:$A,0)))</f>
        <v/>
      </c>
      <c r="O243" t="s">
        <v>62</v>
      </c>
      <c r="Q243" s="11"/>
      <c r="R243" s="15">
        <f>T54-TIME(3,0,0)</f>
        <v>-0.125</v>
      </c>
      <c r="S243" s="11" t="e">
        <f t="shared" si="55"/>
        <v>#N/A</v>
      </c>
      <c r="T243" s="14" t="str">
        <f t="shared" si="30"/>
        <v>MLB 32</v>
      </c>
      <c r="U243" s="14" t="str">
        <f t="shared" si="56"/>
        <v xml:space="preserve"> v </v>
      </c>
      <c r="V243" s="14" t="str">
        <f t="shared" si="32"/>
        <v>FULL</v>
      </c>
      <c r="X243" s="78"/>
      <c r="Y243" s="79">
        <f t="shared" si="1"/>
        <v>-0.125</v>
      </c>
      <c r="Z243" s="79">
        <f t="shared" si="57"/>
        <v>-4.1666666666666671E-2</v>
      </c>
      <c r="AA243" s="80" t="e">
        <f t="shared" si="2"/>
        <v>#N/A</v>
      </c>
      <c r="AB243" s="78" t="str">
        <f t="shared" si="3"/>
        <v>MLB 32</v>
      </c>
      <c r="AC243" s="78" t="str">
        <f t="shared" si="4"/>
        <v xml:space="preserve"> v </v>
      </c>
      <c r="AD243" s="78" t="str">
        <f t="shared" si="5"/>
        <v>Inc 1st 5 &amp; 7</v>
      </c>
      <c r="AF243" s="43"/>
      <c r="AG243" s="41">
        <f t="shared" si="58"/>
        <v>-0.125</v>
      </c>
      <c r="AH243" s="41">
        <f t="shared" si="59"/>
        <v>0</v>
      </c>
      <c r="AI243" s="42" t="e">
        <f t="shared" si="60"/>
        <v>#N/A</v>
      </c>
      <c r="AJ243" s="43" t="str">
        <f t="shared" si="61"/>
        <v>MLB 32</v>
      </c>
      <c r="AK243" s="43" t="str">
        <f t="shared" si="62"/>
        <v xml:space="preserve"> v </v>
      </c>
      <c r="AL243" s="43" t="str">
        <f t="shared" si="36"/>
        <v>Inc 1st 5</v>
      </c>
      <c r="AN243" s="104"/>
      <c r="AO243" s="105">
        <f t="shared" si="63"/>
        <v>-0.125</v>
      </c>
      <c r="AP243" s="105">
        <f t="shared" si="64"/>
        <v>-4.1666666666666671E-2</v>
      </c>
      <c r="AQ243" s="106" t="e">
        <f t="shared" si="65"/>
        <v>#N/A</v>
      </c>
      <c r="AR243" s="104" t="str">
        <f t="shared" si="66"/>
        <v>MLB 32</v>
      </c>
      <c r="AS243" s="104" t="str">
        <f t="shared" si="67"/>
        <v xml:space="preserve"> v </v>
      </c>
      <c r="AT243" s="104" t="str">
        <f t="shared" si="40"/>
        <v>Inc 1st 5</v>
      </c>
      <c r="AV243" s="84"/>
      <c r="AW243" s="85">
        <f t="shared" si="10"/>
        <v>-0.125</v>
      </c>
      <c r="AX243" s="85">
        <f t="shared" si="41"/>
        <v>0</v>
      </c>
      <c r="AY243" s="86" t="e">
        <f t="shared" si="11"/>
        <v>#N/A</v>
      </c>
      <c r="AZ243" s="84" t="str">
        <f t="shared" si="12"/>
        <v>MLB 32</v>
      </c>
      <c r="BA243" s="84" t="str">
        <f t="shared" si="13"/>
        <v xml:space="preserve"> v </v>
      </c>
      <c r="BB243" s="84" t="str">
        <f t="shared" si="42"/>
        <v>Primary</v>
      </c>
      <c r="BD243" s="110"/>
      <c r="BE243" s="111">
        <f t="shared" si="50"/>
        <v>-0.125</v>
      </c>
      <c r="BF243" s="111">
        <f t="shared" si="51"/>
        <v>-4.1666666666666671E-2</v>
      </c>
      <c r="BG243" s="112" t="e">
        <f t="shared" si="14"/>
        <v>#N/A</v>
      </c>
      <c r="BH243" s="110" t="str">
        <f t="shared" si="15"/>
        <v>MLB 32</v>
      </c>
      <c r="BI243" s="110" t="str">
        <f t="shared" si="16"/>
        <v xml:space="preserve"> v </v>
      </c>
      <c r="BJ243" s="110" t="str">
        <f t="shared" si="43"/>
        <v>Inc 1st 5</v>
      </c>
      <c r="BL243" s="115"/>
      <c r="BM243" s="116">
        <f t="shared" si="52"/>
        <v>-0.125</v>
      </c>
      <c r="BN243" s="116">
        <f t="shared" si="44"/>
        <v>0</v>
      </c>
      <c r="BO243" s="117" t="e">
        <f t="shared" si="17"/>
        <v>#N/A</v>
      </c>
      <c r="BP243" s="115" t="str">
        <f t="shared" si="18"/>
        <v>MLB 32</v>
      </c>
      <c r="BQ243" s="115" t="str">
        <f t="shared" si="19"/>
        <v xml:space="preserve"> v </v>
      </c>
      <c r="BR243" s="115" t="str">
        <f t="shared" si="45"/>
        <v>Inc 1st 5</v>
      </c>
      <c r="BT243" s="125"/>
      <c r="BU243" s="126">
        <f t="shared" si="46"/>
        <v>-4.1666666666666671E-2</v>
      </c>
      <c r="BV243" s="126">
        <f t="shared" si="20"/>
        <v>4.1666666666666657E-2</v>
      </c>
      <c r="BW243" s="127" t="e">
        <f t="shared" si="21"/>
        <v>#N/A</v>
      </c>
      <c r="BX243" s="125" t="str">
        <f t="shared" si="22"/>
        <v>MLB 32</v>
      </c>
      <c r="BY243" s="125" t="str">
        <f t="shared" si="23"/>
        <v xml:space="preserve"> v </v>
      </c>
      <c r="BZ243" s="125" t="str">
        <f t="shared" si="47"/>
        <v>Inc 1st 5</v>
      </c>
      <c r="CB243" s="78"/>
      <c r="CC243" s="79">
        <f t="shared" si="24"/>
        <v>0</v>
      </c>
      <c r="CD243" s="79">
        <f t="shared" si="48"/>
        <v>0.125</v>
      </c>
      <c r="CE243" s="80" t="e">
        <f t="shared" si="25"/>
        <v>#N/A</v>
      </c>
      <c r="CF243" s="78" t="str">
        <f t="shared" si="26"/>
        <v>MLB 32</v>
      </c>
      <c r="CG243" s="78" t="str">
        <f t="shared" si="27"/>
        <v xml:space="preserve"> v </v>
      </c>
      <c r="CH243" s="78" t="str">
        <f t="shared" si="49"/>
        <v>Primary</v>
      </c>
    </row>
    <row r="244" spans="1:86">
      <c r="A244" t="s">
        <v>158</v>
      </c>
      <c r="B244" t="s">
        <v>111</v>
      </c>
      <c r="C244">
        <v>30</v>
      </c>
      <c r="E244">
        <v>26</v>
      </c>
      <c r="F244" t="e">
        <f>LOOKUP(R57,$A$219:$A$248,$B$219:$B$248)</f>
        <v>#N/A</v>
      </c>
      <c r="G244" t="e">
        <f>LOOKUP(S57,$A$219:$A$248,$B$219:$B$248)</f>
        <v>#N/A</v>
      </c>
      <c r="H244" t="s">
        <v>62</v>
      </c>
      <c r="J244" t="e">
        <f t="shared" si="53"/>
        <v>#N/A</v>
      </c>
      <c r="L244" t="str">
        <f t="shared" si="54"/>
        <v xml:space="preserve"> v </v>
      </c>
      <c r="M244" t="str">
        <f>IF(ISERROR(INDEX($C:$C,MATCH(R57,$A:$A,0)))*1=1,"",INDEX($C:$C,MATCH(R57,$A:$A,0)))</f>
        <v/>
      </c>
      <c r="N244" t="str">
        <f>IF(ISERROR(INDEX($C:$C,MATCH(S57,$A:$A,0)))*1=1,"",INDEX($C:$C,MATCH(S57,$A:$A,0)))</f>
        <v/>
      </c>
      <c r="O244" t="s">
        <v>62</v>
      </c>
      <c r="Q244" s="11"/>
      <c r="R244" s="15">
        <f>T56-TIME(3,0,0)</f>
        <v>-0.125</v>
      </c>
      <c r="S244" s="11" t="e">
        <f t="shared" si="55"/>
        <v>#N/A</v>
      </c>
      <c r="T244" s="14" t="str">
        <f t="shared" si="30"/>
        <v>MLB 32</v>
      </c>
      <c r="U244" s="14" t="str">
        <f t="shared" si="56"/>
        <v xml:space="preserve"> v </v>
      </c>
      <c r="V244" s="14" t="str">
        <f t="shared" si="32"/>
        <v>FULL</v>
      </c>
      <c r="X244" s="78"/>
      <c r="Y244" s="79">
        <f t="shared" si="1"/>
        <v>-0.125</v>
      </c>
      <c r="Z244" s="79">
        <f t="shared" si="57"/>
        <v>-4.1666666666666671E-2</v>
      </c>
      <c r="AA244" s="80" t="e">
        <f t="shared" si="2"/>
        <v>#N/A</v>
      </c>
      <c r="AB244" s="78" t="str">
        <f t="shared" si="3"/>
        <v>MLB 32</v>
      </c>
      <c r="AC244" s="78" t="str">
        <f t="shared" si="4"/>
        <v xml:space="preserve"> v </v>
      </c>
      <c r="AD244" s="78" t="str">
        <f t="shared" si="5"/>
        <v>Inc 1st 5 &amp; 7</v>
      </c>
      <c r="AF244" s="43"/>
      <c r="AG244" s="41">
        <f t="shared" si="58"/>
        <v>-0.125</v>
      </c>
      <c r="AH244" s="41">
        <f t="shared" si="59"/>
        <v>0</v>
      </c>
      <c r="AI244" s="42" t="e">
        <f t="shared" si="60"/>
        <v>#N/A</v>
      </c>
      <c r="AJ244" s="43" t="str">
        <f t="shared" si="61"/>
        <v>MLB 32</v>
      </c>
      <c r="AK244" s="43" t="str">
        <f t="shared" si="62"/>
        <v xml:space="preserve"> v </v>
      </c>
      <c r="AL244" s="43" t="str">
        <f t="shared" si="36"/>
        <v>Inc 1st 5</v>
      </c>
      <c r="AN244" s="104"/>
      <c r="AO244" s="105">
        <f t="shared" si="63"/>
        <v>-0.125</v>
      </c>
      <c r="AP244" s="105">
        <f t="shared" si="64"/>
        <v>-4.1666666666666671E-2</v>
      </c>
      <c r="AQ244" s="106" t="e">
        <f t="shared" si="65"/>
        <v>#N/A</v>
      </c>
      <c r="AR244" s="104" t="str">
        <f t="shared" si="66"/>
        <v>MLB 32</v>
      </c>
      <c r="AS244" s="104" t="str">
        <f t="shared" si="67"/>
        <v xml:space="preserve"> v </v>
      </c>
      <c r="AT244" s="104" t="str">
        <f t="shared" si="40"/>
        <v>Inc 1st 5</v>
      </c>
      <c r="AV244" s="84"/>
      <c r="AW244" s="85">
        <f t="shared" si="10"/>
        <v>-0.125</v>
      </c>
      <c r="AX244" s="85">
        <f t="shared" si="41"/>
        <v>0</v>
      </c>
      <c r="AY244" s="86" t="e">
        <f t="shared" si="11"/>
        <v>#N/A</v>
      </c>
      <c r="AZ244" s="84" t="str">
        <f t="shared" si="12"/>
        <v>MLB 32</v>
      </c>
      <c r="BA244" s="84" t="str">
        <f t="shared" si="13"/>
        <v xml:space="preserve"> v </v>
      </c>
      <c r="BB244" s="84" t="str">
        <f t="shared" si="42"/>
        <v>Primary</v>
      </c>
      <c r="BD244" s="43"/>
      <c r="BE244" s="41">
        <f t="shared" si="50"/>
        <v>-0.125</v>
      </c>
      <c r="BF244" s="41">
        <f t="shared" si="51"/>
        <v>-4.1666666666666671E-2</v>
      </c>
      <c r="BG244" s="42" t="e">
        <f t="shared" si="14"/>
        <v>#N/A</v>
      </c>
      <c r="BH244" s="43" t="str">
        <f t="shared" si="15"/>
        <v>MLB 32</v>
      </c>
      <c r="BI244" s="43" t="str">
        <f t="shared" si="16"/>
        <v xml:space="preserve"> v </v>
      </c>
      <c r="BJ244" s="43" t="str">
        <f t="shared" si="43"/>
        <v>Inc 1st 5</v>
      </c>
      <c r="BL244" s="120"/>
      <c r="BM244" s="121">
        <f t="shared" si="52"/>
        <v>-0.125</v>
      </c>
      <c r="BN244" s="121">
        <f t="shared" si="44"/>
        <v>0</v>
      </c>
      <c r="BO244" s="122" t="e">
        <f t="shared" si="17"/>
        <v>#N/A</v>
      </c>
      <c r="BP244" s="120" t="str">
        <f t="shared" si="18"/>
        <v>MLB 32</v>
      </c>
      <c r="BQ244" s="120" t="str">
        <f t="shared" si="19"/>
        <v xml:space="preserve"> v </v>
      </c>
      <c r="BR244" s="120" t="str">
        <f t="shared" si="45"/>
        <v>Inc 1st 5</v>
      </c>
      <c r="BT244" s="104"/>
      <c r="BU244" s="105">
        <f t="shared" si="46"/>
        <v>-4.1666666666666671E-2</v>
      </c>
      <c r="BV244" s="105">
        <f t="shared" si="20"/>
        <v>4.1666666666666657E-2</v>
      </c>
      <c r="BW244" s="106" t="e">
        <f t="shared" si="21"/>
        <v>#N/A</v>
      </c>
      <c r="BX244" s="104" t="str">
        <f t="shared" si="22"/>
        <v>MLB 32</v>
      </c>
      <c r="BY244" s="104" t="str">
        <f t="shared" si="23"/>
        <v xml:space="preserve"> v </v>
      </c>
      <c r="BZ244" s="104" t="str">
        <f t="shared" si="47"/>
        <v>Inc 1st 5</v>
      </c>
      <c r="CB244" s="131"/>
      <c r="CC244" s="132">
        <f t="shared" si="24"/>
        <v>0</v>
      </c>
      <c r="CD244" s="132">
        <f t="shared" si="48"/>
        <v>0.125</v>
      </c>
      <c r="CE244" s="133" t="e">
        <f t="shared" si="25"/>
        <v>#N/A</v>
      </c>
      <c r="CF244" s="131" t="str">
        <f t="shared" si="26"/>
        <v>MLB 32</v>
      </c>
      <c r="CG244" s="131" t="str">
        <f t="shared" si="27"/>
        <v xml:space="preserve"> v </v>
      </c>
      <c r="CH244" s="131" t="str">
        <f t="shared" si="49"/>
        <v>Primary</v>
      </c>
    </row>
    <row r="245" spans="1:86">
      <c r="A245" t="s">
        <v>162</v>
      </c>
      <c r="B245" t="s">
        <v>1188</v>
      </c>
      <c r="C245">
        <v>15</v>
      </c>
      <c r="E245">
        <v>27</v>
      </c>
      <c r="F245" t="e">
        <f>LOOKUP(R59,$A$219:$A$248,$B$219:$B$248)</f>
        <v>#N/A</v>
      </c>
      <c r="G245" t="e">
        <f>LOOKUP(S59,$A$219:$A$248,$B$219:$B$248)</f>
        <v>#N/A</v>
      </c>
      <c r="H245" t="s">
        <v>62</v>
      </c>
      <c r="J245" t="e">
        <f t="shared" si="53"/>
        <v>#N/A</v>
      </c>
      <c r="L245" t="str">
        <f t="shared" si="54"/>
        <v xml:space="preserve"> v </v>
      </c>
      <c r="M245" t="str">
        <f>IF(ISERROR(INDEX($C:$C,MATCH(R59,$A:$A,0)))*1=1,"",INDEX($C:$C,MATCH(R59,$A:$A,0)))</f>
        <v/>
      </c>
      <c r="N245" t="str">
        <f>IF(ISERROR(INDEX($C:$C,MATCH(S59,$A:$A,0)))*1=1,"",INDEX($C:$C,MATCH(S59,$A:$A,0)))</f>
        <v/>
      </c>
      <c r="O245" t="s">
        <v>62</v>
      </c>
      <c r="Q245" s="11"/>
      <c r="R245" s="15">
        <f>T58-TIME(3,0,0)</f>
        <v>-0.125</v>
      </c>
      <c r="S245" s="11" t="e">
        <f t="shared" si="55"/>
        <v>#N/A</v>
      </c>
      <c r="T245" s="14" t="str">
        <f t="shared" si="30"/>
        <v>MLB 32</v>
      </c>
      <c r="U245" s="14" t="str">
        <f t="shared" si="56"/>
        <v xml:space="preserve"> v </v>
      </c>
      <c r="V245" s="14" t="str">
        <f t="shared" si="32"/>
        <v>FULL</v>
      </c>
      <c r="X245" s="78"/>
      <c r="Y245" s="79">
        <f t="shared" si="1"/>
        <v>-0.125</v>
      </c>
      <c r="Z245" s="79">
        <f t="shared" si="57"/>
        <v>-4.1666666666666671E-2</v>
      </c>
      <c r="AA245" s="80" t="e">
        <f t="shared" si="2"/>
        <v>#N/A</v>
      </c>
      <c r="AB245" s="78" t="str">
        <f t="shared" si="3"/>
        <v>MLB 32</v>
      </c>
      <c r="AC245" s="78" t="str">
        <f t="shared" si="4"/>
        <v xml:space="preserve"> v </v>
      </c>
      <c r="AD245" s="78" t="str">
        <f t="shared" si="5"/>
        <v>Inc 1st 5 &amp; 7</v>
      </c>
      <c r="AF245" s="43"/>
      <c r="AG245" s="41">
        <f t="shared" si="58"/>
        <v>-0.125</v>
      </c>
      <c r="AH245" s="41">
        <f t="shared" si="59"/>
        <v>0</v>
      </c>
      <c r="AI245" s="42" t="e">
        <f t="shared" si="60"/>
        <v>#N/A</v>
      </c>
      <c r="AJ245" s="43" t="str">
        <f t="shared" si="61"/>
        <v>MLB 32</v>
      </c>
      <c r="AK245" s="43" t="str">
        <f t="shared" si="62"/>
        <v xml:space="preserve"> v </v>
      </c>
      <c r="AL245" s="43" t="str">
        <f t="shared" si="36"/>
        <v>Inc 1st 5</v>
      </c>
      <c r="AN245" s="104"/>
      <c r="AO245" s="105">
        <f t="shared" si="63"/>
        <v>-0.125</v>
      </c>
      <c r="AP245" s="105">
        <f t="shared" si="64"/>
        <v>-4.1666666666666671E-2</v>
      </c>
      <c r="AQ245" s="106" t="e">
        <f t="shared" si="65"/>
        <v>#N/A</v>
      </c>
      <c r="AR245" s="104" t="str">
        <f t="shared" si="66"/>
        <v>MLB 32</v>
      </c>
      <c r="AS245" s="104" t="str">
        <f t="shared" si="67"/>
        <v xml:space="preserve"> v </v>
      </c>
      <c r="AT245" s="104" t="str">
        <f t="shared" si="40"/>
        <v>Inc 1st 5</v>
      </c>
      <c r="AV245" s="84"/>
      <c r="AW245" s="85">
        <f t="shared" si="10"/>
        <v>-0.125</v>
      </c>
      <c r="AX245" s="85">
        <f t="shared" si="41"/>
        <v>0</v>
      </c>
      <c r="AY245" s="86" t="e">
        <f t="shared" si="11"/>
        <v>#N/A</v>
      </c>
      <c r="AZ245" s="84" t="str">
        <f t="shared" si="12"/>
        <v>MLB 32</v>
      </c>
      <c r="BA245" s="84" t="str">
        <f t="shared" si="13"/>
        <v xml:space="preserve"> v </v>
      </c>
      <c r="BB245" s="84" t="str">
        <f t="shared" si="42"/>
        <v>Primary</v>
      </c>
      <c r="BD245" s="110"/>
      <c r="BE245" s="111">
        <f t="shared" si="50"/>
        <v>-0.125</v>
      </c>
      <c r="BF245" s="111">
        <f t="shared" si="51"/>
        <v>-4.1666666666666671E-2</v>
      </c>
      <c r="BG245" s="112" t="e">
        <f t="shared" si="14"/>
        <v>#N/A</v>
      </c>
      <c r="BH245" s="110" t="str">
        <f t="shared" si="15"/>
        <v>MLB 32</v>
      </c>
      <c r="BI245" s="110" t="str">
        <f t="shared" si="16"/>
        <v xml:space="preserve"> v </v>
      </c>
      <c r="BJ245" s="110" t="str">
        <f t="shared" si="43"/>
        <v>Inc 1st 5</v>
      </c>
      <c r="BL245" s="115"/>
      <c r="BM245" s="116">
        <f t="shared" si="52"/>
        <v>-0.125</v>
      </c>
      <c r="BN245" s="116">
        <f t="shared" si="44"/>
        <v>0</v>
      </c>
      <c r="BO245" s="117" t="e">
        <f t="shared" si="17"/>
        <v>#N/A</v>
      </c>
      <c r="BP245" s="115" t="str">
        <f t="shared" si="18"/>
        <v>MLB 32</v>
      </c>
      <c r="BQ245" s="115" t="str">
        <f t="shared" si="19"/>
        <v xml:space="preserve"> v </v>
      </c>
      <c r="BR245" s="115" t="str">
        <f t="shared" si="45"/>
        <v>Inc 1st 5</v>
      </c>
      <c r="BT245" s="125"/>
      <c r="BU245" s="126">
        <f t="shared" si="46"/>
        <v>-4.1666666666666671E-2</v>
      </c>
      <c r="BV245" s="126">
        <f t="shared" si="20"/>
        <v>4.1666666666666657E-2</v>
      </c>
      <c r="BW245" s="127" t="e">
        <f t="shared" si="21"/>
        <v>#N/A</v>
      </c>
      <c r="BX245" s="125" t="str">
        <f t="shared" si="22"/>
        <v>MLB 32</v>
      </c>
      <c r="BY245" s="125" t="str">
        <f t="shared" si="23"/>
        <v xml:space="preserve"> v </v>
      </c>
      <c r="BZ245" s="125" t="str">
        <f t="shared" si="47"/>
        <v>Inc 1st 5</v>
      </c>
      <c r="CB245" s="78"/>
      <c r="CC245" s="79">
        <f t="shared" si="24"/>
        <v>0</v>
      </c>
      <c r="CD245" s="79">
        <f t="shared" si="48"/>
        <v>0.125</v>
      </c>
      <c r="CE245" s="80" t="e">
        <f t="shared" si="25"/>
        <v>#N/A</v>
      </c>
      <c r="CF245" s="78" t="str">
        <f t="shared" si="26"/>
        <v>MLB 32</v>
      </c>
      <c r="CG245" s="78" t="str">
        <f t="shared" si="27"/>
        <v xml:space="preserve"> v </v>
      </c>
      <c r="CH245" s="78" t="str">
        <f t="shared" si="49"/>
        <v>Primary</v>
      </c>
    </row>
    <row r="246" spans="1:86">
      <c r="A246" t="s">
        <v>163</v>
      </c>
      <c r="B246" t="s">
        <v>108</v>
      </c>
      <c r="C246">
        <v>13</v>
      </c>
      <c r="E246">
        <v>28</v>
      </c>
      <c r="F246" t="e">
        <f>LOOKUP(R61,$A$219:$A$248,$B$219:$B$248)</f>
        <v>#N/A</v>
      </c>
      <c r="G246" t="e">
        <f>LOOKUP(S61,$A$219:$A$248,$B$219:$B$248)</f>
        <v>#N/A</v>
      </c>
      <c r="H246" t="s">
        <v>62</v>
      </c>
      <c r="J246" t="e">
        <f t="shared" si="53"/>
        <v>#N/A</v>
      </c>
      <c r="L246" t="str">
        <f t="shared" si="54"/>
        <v xml:space="preserve"> v </v>
      </c>
      <c r="M246" t="str">
        <f>IF(ISERROR(INDEX($C:$C,MATCH(R61,$A:$A,0)))*1=1,"",INDEX($C:$C,MATCH(R61,$A:$A,0)))</f>
        <v/>
      </c>
      <c r="N246" t="str">
        <f>IF(ISERROR(INDEX($C:$C,MATCH(S61,$A:$A,0)))*1=1,"",INDEX($C:$C,MATCH(S61,$A:$A,0)))</f>
        <v/>
      </c>
      <c r="O246" t="s">
        <v>62</v>
      </c>
      <c r="Q246" s="11"/>
      <c r="R246" s="15">
        <f>T60-TIME(3,0,0)</f>
        <v>-0.125</v>
      </c>
      <c r="S246" s="11" t="e">
        <f t="shared" si="55"/>
        <v>#N/A</v>
      </c>
      <c r="T246" s="14" t="str">
        <f t="shared" si="30"/>
        <v>MLB 32</v>
      </c>
      <c r="U246" s="14" t="str">
        <f t="shared" si="56"/>
        <v xml:space="preserve"> v </v>
      </c>
      <c r="V246" s="14" t="str">
        <f t="shared" si="32"/>
        <v>FULL</v>
      </c>
      <c r="X246" s="78"/>
      <c r="Y246" s="79">
        <f t="shared" si="1"/>
        <v>-0.125</v>
      </c>
      <c r="Z246" s="79">
        <f t="shared" si="57"/>
        <v>-4.1666666666666671E-2</v>
      </c>
      <c r="AA246" s="80" t="e">
        <f t="shared" si="2"/>
        <v>#N/A</v>
      </c>
      <c r="AB246" s="78" t="str">
        <f t="shared" si="3"/>
        <v>MLB 32</v>
      </c>
      <c r="AC246" s="78" t="str">
        <f t="shared" si="4"/>
        <v xml:space="preserve"> v </v>
      </c>
      <c r="AD246" s="78" t="str">
        <f t="shared" si="5"/>
        <v>Inc 1st 5 &amp; 7</v>
      </c>
      <c r="AF246" s="43"/>
      <c r="AG246" s="41">
        <f t="shared" si="58"/>
        <v>-0.125</v>
      </c>
      <c r="AH246" s="41">
        <f t="shared" si="59"/>
        <v>0</v>
      </c>
      <c r="AI246" s="42" t="e">
        <f t="shared" si="60"/>
        <v>#N/A</v>
      </c>
      <c r="AJ246" s="43" t="str">
        <f t="shared" si="61"/>
        <v>MLB 32</v>
      </c>
      <c r="AK246" s="43" t="str">
        <f t="shared" si="62"/>
        <v xml:space="preserve"> v </v>
      </c>
      <c r="AL246" s="43" t="str">
        <f t="shared" si="36"/>
        <v>Inc 1st 5</v>
      </c>
      <c r="AN246" s="104"/>
      <c r="AO246" s="105">
        <f t="shared" si="63"/>
        <v>-0.125</v>
      </c>
      <c r="AP246" s="105">
        <f t="shared" si="64"/>
        <v>-4.1666666666666671E-2</v>
      </c>
      <c r="AQ246" s="106" t="e">
        <f t="shared" si="65"/>
        <v>#N/A</v>
      </c>
      <c r="AR246" s="104" t="str">
        <f t="shared" si="66"/>
        <v>MLB 32</v>
      </c>
      <c r="AS246" s="104" t="str">
        <f t="shared" si="67"/>
        <v xml:space="preserve"> v </v>
      </c>
      <c r="AT246" s="104" t="str">
        <f t="shared" si="40"/>
        <v>Inc 1st 5</v>
      </c>
      <c r="AV246" s="84"/>
      <c r="AW246" s="85">
        <f t="shared" si="10"/>
        <v>-0.125</v>
      </c>
      <c r="AX246" s="85">
        <f t="shared" si="41"/>
        <v>0</v>
      </c>
      <c r="AY246" s="86" t="e">
        <f t="shared" si="11"/>
        <v>#N/A</v>
      </c>
      <c r="AZ246" s="84" t="str">
        <f t="shared" si="12"/>
        <v>MLB 32</v>
      </c>
      <c r="BA246" s="84" t="str">
        <f t="shared" si="13"/>
        <v xml:space="preserve"> v </v>
      </c>
      <c r="BB246" s="84" t="str">
        <f t="shared" si="42"/>
        <v>Primary</v>
      </c>
      <c r="BD246" s="43"/>
      <c r="BE246" s="41">
        <f t="shared" si="50"/>
        <v>-0.125</v>
      </c>
      <c r="BF246" s="41">
        <f t="shared" si="51"/>
        <v>-4.1666666666666671E-2</v>
      </c>
      <c r="BG246" s="42" t="e">
        <f t="shared" si="14"/>
        <v>#N/A</v>
      </c>
      <c r="BH246" s="43" t="str">
        <f t="shared" si="15"/>
        <v>MLB 32</v>
      </c>
      <c r="BI246" s="43" t="str">
        <f t="shared" si="16"/>
        <v xml:space="preserve"> v </v>
      </c>
      <c r="BJ246" s="43" t="str">
        <f t="shared" si="43"/>
        <v>Inc 1st 5</v>
      </c>
      <c r="BL246" s="120"/>
      <c r="BM246" s="121">
        <f t="shared" si="52"/>
        <v>-0.125</v>
      </c>
      <c r="BN246" s="121">
        <f t="shared" si="44"/>
        <v>0</v>
      </c>
      <c r="BO246" s="122" t="e">
        <f t="shared" si="17"/>
        <v>#N/A</v>
      </c>
      <c r="BP246" s="120" t="str">
        <f t="shared" si="18"/>
        <v>MLB 32</v>
      </c>
      <c r="BQ246" s="120" t="str">
        <f t="shared" si="19"/>
        <v xml:space="preserve"> v </v>
      </c>
      <c r="BR246" s="120" t="str">
        <f t="shared" si="45"/>
        <v>Inc 1st 5</v>
      </c>
      <c r="BT246" s="104"/>
      <c r="BU246" s="105">
        <f t="shared" si="46"/>
        <v>-4.1666666666666671E-2</v>
      </c>
      <c r="BV246" s="105">
        <f t="shared" si="20"/>
        <v>4.1666666666666657E-2</v>
      </c>
      <c r="BW246" s="106" t="e">
        <f t="shared" si="21"/>
        <v>#N/A</v>
      </c>
      <c r="BX246" s="104" t="str">
        <f t="shared" si="22"/>
        <v>MLB 32</v>
      </c>
      <c r="BY246" s="104" t="str">
        <f t="shared" si="23"/>
        <v xml:space="preserve"> v </v>
      </c>
      <c r="BZ246" s="104" t="str">
        <f t="shared" si="47"/>
        <v>Inc 1st 5</v>
      </c>
      <c r="CB246" s="131"/>
      <c r="CC246" s="132">
        <f t="shared" si="24"/>
        <v>0</v>
      </c>
      <c r="CD246" s="132">
        <f t="shared" si="48"/>
        <v>0.125</v>
      </c>
      <c r="CE246" s="133" t="e">
        <f t="shared" si="25"/>
        <v>#N/A</v>
      </c>
      <c r="CF246" s="131" t="str">
        <f t="shared" si="26"/>
        <v>MLB 32</v>
      </c>
      <c r="CG246" s="131" t="str">
        <f t="shared" si="27"/>
        <v xml:space="preserve"> v </v>
      </c>
      <c r="CH246" s="131" t="str">
        <f t="shared" si="49"/>
        <v>Primary</v>
      </c>
    </row>
    <row r="247" spans="1:86">
      <c r="A247" t="s">
        <v>152</v>
      </c>
      <c r="B247" t="s">
        <v>100</v>
      </c>
      <c r="C247">
        <v>14</v>
      </c>
      <c r="E247">
        <v>29</v>
      </c>
      <c r="F247" t="e">
        <f>LOOKUP(R63,$A$219:$A$248,$B$219:$B$248)</f>
        <v>#N/A</v>
      </c>
      <c r="G247" t="e">
        <f>LOOKUP(S63,$A$219:$A$248,$B$219:$B$248)</f>
        <v>#N/A</v>
      </c>
      <c r="H247" t="s">
        <v>62</v>
      </c>
      <c r="J247" t="e">
        <f t="shared" si="53"/>
        <v>#N/A</v>
      </c>
      <c r="L247" t="str">
        <f t="shared" si="54"/>
        <v xml:space="preserve"> v </v>
      </c>
      <c r="M247" t="str">
        <f>IF(ISERROR(INDEX($C:$C,MATCH(R63,$A:$A,0)))*1=1,"",INDEX($C:$C,MATCH(R63,$A:$A,0)))</f>
        <v/>
      </c>
      <c r="N247" t="str">
        <f>IF(ISERROR(INDEX($C:$C,MATCH(S63,$A:$A,0)))*1=1,"",INDEX($C:$C,MATCH(S63,$A:$A,0)))</f>
        <v/>
      </c>
      <c r="O247" t="s">
        <v>62</v>
      </c>
      <c r="Q247" s="11"/>
      <c r="R247" s="15">
        <f>T62-TIME(3,0,0)</f>
        <v>-0.125</v>
      </c>
      <c r="S247" s="11" t="e">
        <f t="shared" si="55"/>
        <v>#N/A</v>
      </c>
      <c r="T247" s="14" t="str">
        <f t="shared" si="30"/>
        <v>MLB 32</v>
      </c>
      <c r="U247" s="14" t="str">
        <f t="shared" si="56"/>
        <v xml:space="preserve"> v </v>
      </c>
      <c r="V247" s="14" t="str">
        <f t="shared" si="32"/>
        <v>FULL</v>
      </c>
      <c r="X247" s="78"/>
      <c r="Y247" s="79">
        <f t="shared" si="1"/>
        <v>-0.125</v>
      </c>
      <c r="Z247" s="79">
        <f t="shared" si="57"/>
        <v>-4.1666666666666671E-2</v>
      </c>
      <c r="AA247" s="80" t="e">
        <f t="shared" si="2"/>
        <v>#N/A</v>
      </c>
      <c r="AB247" s="78" t="str">
        <f t="shared" si="3"/>
        <v>MLB 32</v>
      </c>
      <c r="AC247" s="78" t="str">
        <f t="shared" si="4"/>
        <v xml:space="preserve"> v </v>
      </c>
      <c r="AD247" s="78" t="str">
        <f t="shared" si="5"/>
        <v>Inc 1st 5 &amp; 7</v>
      </c>
      <c r="AF247" s="43"/>
      <c r="AG247" s="41">
        <f t="shared" si="58"/>
        <v>-0.125</v>
      </c>
      <c r="AH247" s="41">
        <f t="shared" si="59"/>
        <v>0</v>
      </c>
      <c r="AI247" s="42" t="e">
        <f t="shared" si="60"/>
        <v>#N/A</v>
      </c>
      <c r="AJ247" s="43" t="str">
        <f t="shared" si="61"/>
        <v>MLB 32</v>
      </c>
      <c r="AK247" s="43" t="str">
        <f t="shared" si="62"/>
        <v xml:space="preserve"> v </v>
      </c>
      <c r="AL247" s="43" t="str">
        <f t="shared" si="36"/>
        <v>Inc 1st 5</v>
      </c>
      <c r="AN247" s="104"/>
      <c r="AO247" s="105">
        <f t="shared" si="63"/>
        <v>-0.125</v>
      </c>
      <c r="AP247" s="105">
        <f t="shared" si="64"/>
        <v>-4.1666666666666671E-2</v>
      </c>
      <c r="AQ247" s="106" t="e">
        <f t="shared" si="65"/>
        <v>#N/A</v>
      </c>
      <c r="AR247" s="104" t="str">
        <f t="shared" si="66"/>
        <v>MLB 32</v>
      </c>
      <c r="AS247" s="104" t="str">
        <f t="shared" si="67"/>
        <v xml:space="preserve"> v </v>
      </c>
      <c r="AT247" s="104" t="str">
        <f t="shared" si="40"/>
        <v>Inc 1st 5</v>
      </c>
      <c r="AV247" s="84"/>
      <c r="AW247" s="85">
        <f t="shared" si="10"/>
        <v>-0.125</v>
      </c>
      <c r="AX247" s="85">
        <f t="shared" si="41"/>
        <v>0</v>
      </c>
      <c r="AY247" s="86" t="e">
        <f t="shared" si="11"/>
        <v>#N/A</v>
      </c>
      <c r="AZ247" s="84" t="str">
        <f t="shared" si="12"/>
        <v>MLB 32</v>
      </c>
      <c r="BA247" s="84" t="str">
        <f t="shared" si="13"/>
        <v xml:space="preserve"> v </v>
      </c>
      <c r="BB247" s="84" t="str">
        <f t="shared" si="42"/>
        <v>Primary</v>
      </c>
      <c r="BD247" s="110"/>
      <c r="BE247" s="111">
        <f t="shared" si="50"/>
        <v>-0.125</v>
      </c>
      <c r="BF247" s="111">
        <f t="shared" si="51"/>
        <v>-4.1666666666666671E-2</v>
      </c>
      <c r="BG247" s="112" t="e">
        <f t="shared" si="14"/>
        <v>#N/A</v>
      </c>
      <c r="BH247" s="110" t="str">
        <f t="shared" si="15"/>
        <v>MLB 32</v>
      </c>
      <c r="BI247" s="110" t="str">
        <f t="shared" si="16"/>
        <v xml:space="preserve"> v </v>
      </c>
      <c r="BJ247" s="110" t="str">
        <f t="shared" si="43"/>
        <v>Inc 1st 5</v>
      </c>
      <c r="BL247" s="115"/>
      <c r="BM247" s="116">
        <f t="shared" si="52"/>
        <v>-0.125</v>
      </c>
      <c r="BN247" s="116">
        <f t="shared" si="44"/>
        <v>0</v>
      </c>
      <c r="BO247" s="117" t="e">
        <f t="shared" si="17"/>
        <v>#N/A</v>
      </c>
      <c r="BP247" s="115" t="str">
        <f t="shared" si="18"/>
        <v>MLB 32</v>
      </c>
      <c r="BQ247" s="115" t="str">
        <f t="shared" si="19"/>
        <v xml:space="preserve"> v </v>
      </c>
      <c r="BR247" s="115" t="str">
        <f t="shared" si="45"/>
        <v>Inc 1st 5</v>
      </c>
      <c r="BT247" s="125"/>
      <c r="BU247" s="126">
        <f t="shared" si="46"/>
        <v>-4.1666666666666671E-2</v>
      </c>
      <c r="BV247" s="126">
        <f t="shared" si="20"/>
        <v>4.1666666666666657E-2</v>
      </c>
      <c r="BW247" s="127" t="e">
        <f t="shared" si="21"/>
        <v>#N/A</v>
      </c>
      <c r="BX247" s="125" t="str">
        <f t="shared" si="22"/>
        <v>MLB 32</v>
      </c>
      <c r="BY247" s="125" t="str">
        <f t="shared" si="23"/>
        <v xml:space="preserve"> v </v>
      </c>
      <c r="BZ247" s="125" t="str">
        <f t="shared" si="47"/>
        <v>Inc 1st 5</v>
      </c>
      <c r="CB247" s="78"/>
      <c r="CC247" s="79">
        <f t="shared" si="24"/>
        <v>0</v>
      </c>
      <c r="CD247" s="79">
        <f t="shared" si="48"/>
        <v>0.125</v>
      </c>
      <c r="CE247" s="80" t="e">
        <f t="shared" si="25"/>
        <v>#N/A</v>
      </c>
      <c r="CF247" s="78" t="str">
        <f t="shared" si="26"/>
        <v>MLB 32</v>
      </c>
      <c r="CG247" s="78" t="str">
        <f t="shared" si="27"/>
        <v xml:space="preserve"> v </v>
      </c>
      <c r="CH247" s="78" t="str">
        <f t="shared" si="49"/>
        <v>Primary</v>
      </c>
    </row>
    <row r="248" spans="1:86">
      <c r="A248" t="s">
        <v>156</v>
      </c>
      <c r="B248" t="s">
        <v>180</v>
      </c>
      <c r="C248">
        <v>26</v>
      </c>
      <c r="E248">
        <v>30</v>
      </c>
      <c r="F248" t="e">
        <f>LOOKUP(R65,$A$219:$A$248,$B$219:$B$248)</f>
        <v>#N/A</v>
      </c>
      <c r="G248" t="e">
        <f>LOOKUP(S65,$A$219:$A$248,$B$219:$B$248)</f>
        <v>#N/A</v>
      </c>
      <c r="H248" t="s">
        <v>62</v>
      </c>
      <c r="J248" t="e">
        <f t="shared" si="53"/>
        <v>#N/A</v>
      </c>
      <c r="L248" t="str">
        <f t="shared" si="54"/>
        <v xml:space="preserve"> v </v>
      </c>
      <c r="M248" t="str">
        <f>IF(ISERROR(INDEX($C:$C,MATCH(R65,$A:$A,0)))*1=1,"",INDEX($C:$C,MATCH(R65,$A:$A,0)))</f>
        <v/>
      </c>
      <c r="N248" t="str">
        <f>IF(ISERROR(INDEX($C:$C,MATCH(S65,$A:$A,0)))*1=1,"",INDEX($C:$C,MATCH(S65,$A:$A,0)))</f>
        <v/>
      </c>
      <c r="O248" t="s">
        <v>62</v>
      </c>
      <c r="Q248" s="11"/>
      <c r="R248" s="15">
        <f>T64-TIME(3,0,0)</f>
        <v>-0.125</v>
      </c>
      <c r="S248" s="11" t="e">
        <f t="shared" si="55"/>
        <v>#N/A</v>
      </c>
      <c r="T248" s="14" t="str">
        <f t="shared" si="30"/>
        <v>MLB 32</v>
      </c>
      <c r="U248" s="14" t="str">
        <f t="shared" si="56"/>
        <v xml:space="preserve"> v </v>
      </c>
      <c r="V248" s="14" t="str">
        <f t="shared" si="32"/>
        <v>FULL</v>
      </c>
      <c r="X248" s="78"/>
      <c r="Y248" s="79">
        <f t="shared" si="1"/>
        <v>-0.125</v>
      </c>
      <c r="Z248" s="79">
        <f t="shared" si="57"/>
        <v>-4.1666666666666671E-2</v>
      </c>
      <c r="AA248" s="80" t="e">
        <f t="shared" si="2"/>
        <v>#N/A</v>
      </c>
      <c r="AB248" s="78" t="str">
        <f t="shared" si="3"/>
        <v>MLB 32</v>
      </c>
      <c r="AC248" s="78" t="str">
        <f t="shared" si="4"/>
        <v xml:space="preserve"> v </v>
      </c>
      <c r="AD248" s="78" t="str">
        <f t="shared" si="5"/>
        <v>Inc 1st 5 &amp; 7</v>
      </c>
      <c r="AF248" s="43"/>
      <c r="AG248" s="41">
        <f t="shared" si="58"/>
        <v>-0.125</v>
      </c>
      <c r="AH248" s="41">
        <f t="shared" si="59"/>
        <v>0</v>
      </c>
      <c r="AI248" s="42" t="e">
        <f t="shared" si="60"/>
        <v>#N/A</v>
      </c>
      <c r="AJ248" s="43" t="str">
        <f t="shared" si="61"/>
        <v>MLB 32</v>
      </c>
      <c r="AK248" s="43" t="str">
        <f t="shared" si="62"/>
        <v xml:space="preserve"> v </v>
      </c>
      <c r="AL248" s="43" t="str">
        <f t="shared" si="36"/>
        <v>Inc 1st 5</v>
      </c>
      <c r="AN248" s="104"/>
      <c r="AO248" s="105">
        <f t="shared" si="63"/>
        <v>-0.125</v>
      </c>
      <c r="AP248" s="105">
        <f t="shared" si="64"/>
        <v>-4.1666666666666671E-2</v>
      </c>
      <c r="AQ248" s="106" t="e">
        <f t="shared" si="65"/>
        <v>#N/A</v>
      </c>
      <c r="AR248" s="104" t="str">
        <f t="shared" si="66"/>
        <v>MLB 32</v>
      </c>
      <c r="AS248" s="104" t="str">
        <f t="shared" si="67"/>
        <v xml:space="preserve"> v </v>
      </c>
      <c r="AT248" s="104" t="str">
        <f t="shared" si="40"/>
        <v>Inc 1st 5</v>
      </c>
      <c r="AV248" s="84"/>
      <c r="AW248" s="85">
        <f t="shared" si="10"/>
        <v>-0.125</v>
      </c>
      <c r="AX248" s="85">
        <f t="shared" si="41"/>
        <v>0</v>
      </c>
      <c r="AY248" s="86" t="e">
        <f t="shared" si="11"/>
        <v>#N/A</v>
      </c>
      <c r="AZ248" s="84" t="str">
        <f t="shared" si="12"/>
        <v>MLB 32</v>
      </c>
      <c r="BA248" s="84" t="str">
        <f t="shared" si="13"/>
        <v xml:space="preserve"> v </v>
      </c>
      <c r="BB248" s="84" t="str">
        <f t="shared" si="42"/>
        <v>Primary</v>
      </c>
      <c r="BD248" s="43"/>
      <c r="BE248" s="41">
        <f t="shared" si="50"/>
        <v>-0.125</v>
      </c>
      <c r="BF248" s="41">
        <f t="shared" si="51"/>
        <v>-4.1666666666666671E-2</v>
      </c>
      <c r="BG248" s="42" t="e">
        <f t="shared" si="14"/>
        <v>#N/A</v>
      </c>
      <c r="BH248" s="43" t="str">
        <f t="shared" si="15"/>
        <v>MLB 32</v>
      </c>
      <c r="BI248" s="43" t="str">
        <f t="shared" si="16"/>
        <v xml:space="preserve"> v </v>
      </c>
      <c r="BJ248" s="43" t="str">
        <f t="shared" si="43"/>
        <v>Inc 1st 5</v>
      </c>
      <c r="BL248" s="120"/>
      <c r="BM248" s="121">
        <f t="shared" si="52"/>
        <v>-0.125</v>
      </c>
      <c r="BN248" s="121">
        <f t="shared" si="44"/>
        <v>0</v>
      </c>
      <c r="BO248" s="122" t="e">
        <f t="shared" si="17"/>
        <v>#N/A</v>
      </c>
      <c r="BP248" s="120" t="str">
        <f t="shared" si="18"/>
        <v>MLB 32</v>
      </c>
      <c r="BQ248" s="120" t="str">
        <f t="shared" si="19"/>
        <v xml:space="preserve"> v </v>
      </c>
      <c r="BR248" s="120" t="str">
        <f t="shared" si="45"/>
        <v>Inc 1st 5</v>
      </c>
      <c r="BT248" s="104"/>
      <c r="BU248" s="105">
        <f t="shared" si="46"/>
        <v>-4.1666666666666671E-2</v>
      </c>
      <c r="BV248" s="105">
        <f t="shared" si="20"/>
        <v>4.1666666666666657E-2</v>
      </c>
      <c r="BW248" s="106" t="e">
        <f t="shared" si="21"/>
        <v>#N/A</v>
      </c>
      <c r="BX248" s="104" t="str">
        <f t="shared" si="22"/>
        <v>MLB 32</v>
      </c>
      <c r="BY248" s="104" t="str">
        <f t="shared" si="23"/>
        <v xml:space="preserve"> v </v>
      </c>
      <c r="BZ248" s="104" t="str">
        <f t="shared" si="47"/>
        <v>Inc 1st 5</v>
      </c>
      <c r="CB248" s="131"/>
      <c r="CC248" s="132">
        <f t="shared" si="24"/>
        <v>0</v>
      </c>
      <c r="CD248" s="132">
        <f t="shared" si="48"/>
        <v>0.125</v>
      </c>
      <c r="CE248" s="133" t="e">
        <f t="shared" si="25"/>
        <v>#N/A</v>
      </c>
      <c r="CF248" s="131" t="str">
        <f t="shared" si="26"/>
        <v>MLB 32</v>
      </c>
      <c r="CG248" s="131" t="str">
        <f t="shared" si="27"/>
        <v xml:space="preserve"> v </v>
      </c>
      <c r="CH248" s="131" t="str">
        <f t="shared" si="49"/>
        <v>Primary</v>
      </c>
    </row>
    <row r="249" spans="1:86">
      <c r="E249">
        <v>31</v>
      </c>
      <c r="F249" t="e">
        <f>LOOKUP(R67,$A$219:$A$248,$B$219:$B$248)</f>
        <v>#N/A</v>
      </c>
      <c r="G249" t="e">
        <f>LOOKUP(S67,$A$219:$A$248,$B$219:$B$248)</f>
        <v>#N/A</v>
      </c>
      <c r="H249" t="s">
        <v>62</v>
      </c>
      <c r="J249" t="e">
        <f t="shared" si="53"/>
        <v>#N/A</v>
      </c>
      <c r="L249" t="str">
        <f t="shared" si="54"/>
        <v xml:space="preserve"> v </v>
      </c>
      <c r="M249" t="str">
        <f>IF(ISERROR(INDEX($C:$C,MATCH(R67,$A:$A,0)))*1=1,"",INDEX($C:$C,MATCH(R67,$A:$A,0)))</f>
        <v/>
      </c>
      <c r="N249" t="str">
        <f>IF(ISERROR(INDEX($C:$C,MATCH(S67,$A:$A,0)))*1=1,"",INDEX($C:$C,MATCH(S67,$A:$A,0)))</f>
        <v/>
      </c>
      <c r="O249" t="s">
        <v>62</v>
      </c>
      <c r="Q249" s="11"/>
      <c r="R249" s="15">
        <f>T66-TIME(3,0,0)</f>
        <v>-0.125</v>
      </c>
      <c r="S249" s="11" t="e">
        <f t="shared" si="55"/>
        <v>#N/A</v>
      </c>
      <c r="T249" s="14" t="str">
        <f t="shared" si="30"/>
        <v>MLB 32</v>
      </c>
      <c r="U249" s="14" t="str">
        <f t="shared" si="56"/>
        <v xml:space="preserve"> v </v>
      </c>
      <c r="V249" s="14" t="str">
        <f t="shared" si="32"/>
        <v>FULL</v>
      </c>
      <c r="X249" s="78"/>
      <c r="Y249" s="79">
        <f t="shared" si="1"/>
        <v>-0.125</v>
      </c>
      <c r="Z249" s="79">
        <f t="shared" si="57"/>
        <v>-4.1666666666666671E-2</v>
      </c>
      <c r="AA249" s="80" t="e">
        <f t="shared" si="2"/>
        <v>#N/A</v>
      </c>
      <c r="AB249" s="78" t="str">
        <f t="shared" si="3"/>
        <v>MLB 32</v>
      </c>
      <c r="AC249" s="78" t="str">
        <f t="shared" si="4"/>
        <v xml:space="preserve"> v </v>
      </c>
      <c r="AD249" s="78" t="str">
        <f t="shared" si="5"/>
        <v>Inc 1st 5 &amp; 7</v>
      </c>
      <c r="AF249" s="43"/>
      <c r="AG249" s="41">
        <f t="shared" si="58"/>
        <v>-0.125</v>
      </c>
      <c r="AH249" s="41">
        <f t="shared" si="59"/>
        <v>0</v>
      </c>
      <c r="AI249" s="42" t="e">
        <f t="shared" si="60"/>
        <v>#N/A</v>
      </c>
      <c r="AJ249" s="43" t="str">
        <f t="shared" si="61"/>
        <v>MLB 32</v>
      </c>
      <c r="AK249" s="43" t="str">
        <f t="shared" si="62"/>
        <v xml:space="preserve"> v </v>
      </c>
      <c r="AL249" s="43" t="str">
        <f t="shared" si="36"/>
        <v>Inc 1st 5</v>
      </c>
      <c r="AN249" s="104"/>
      <c r="AO249" s="105">
        <f t="shared" si="63"/>
        <v>-0.125</v>
      </c>
      <c r="AP249" s="105">
        <f t="shared" si="64"/>
        <v>-4.1666666666666671E-2</v>
      </c>
      <c r="AQ249" s="106" t="e">
        <f t="shared" si="65"/>
        <v>#N/A</v>
      </c>
      <c r="AR249" s="104" t="str">
        <f t="shared" si="66"/>
        <v>MLB 32</v>
      </c>
      <c r="AS249" s="104" t="str">
        <f t="shared" si="67"/>
        <v xml:space="preserve"> v </v>
      </c>
      <c r="AT249" s="104" t="str">
        <f t="shared" si="40"/>
        <v>Inc 1st 5</v>
      </c>
      <c r="AV249" s="84"/>
      <c r="AW249" s="85">
        <f t="shared" si="10"/>
        <v>-0.125</v>
      </c>
      <c r="AX249" s="85">
        <f t="shared" si="41"/>
        <v>0</v>
      </c>
      <c r="AY249" s="86" t="e">
        <f t="shared" si="11"/>
        <v>#N/A</v>
      </c>
      <c r="AZ249" s="84" t="str">
        <f t="shared" si="12"/>
        <v>MLB 32</v>
      </c>
      <c r="BA249" s="84" t="str">
        <f t="shared" si="13"/>
        <v xml:space="preserve"> v </v>
      </c>
      <c r="BB249" s="84" t="str">
        <f t="shared" si="42"/>
        <v>Primary</v>
      </c>
      <c r="BD249" s="110"/>
      <c r="BE249" s="111">
        <f t="shared" si="50"/>
        <v>-0.125</v>
      </c>
      <c r="BF249" s="111">
        <f t="shared" si="51"/>
        <v>-4.1666666666666671E-2</v>
      </c>
      <c r="BG249" s="112" t="e">
        <f t="shared" si="14"/>
        <v>#N/A</v>
      </c>
      <c r="BH249" s="110" t="str">
        <f t="shared" si="15"/>
        <v>MLB 32</v>
      </c>
      <c r="BI249" s="110" t="str">
        <f t="shared" si="16"/>
        <v xml:space="preserve"> v </v>
      </c>
      <c r="BJ249" s="110" t="str">
        <f t="shared" si="43"/>
        <v>Inc 1st 5</v>
      </c>
      <c r="BL249" s="115"/>
      <c r="BM249" s="116">
        <f>R249</f>
        <v>-0.125</v>
      </c>
      <c r="BN249" s="116">
        <f t="shared" si="44"/>
        <v>0</v>
      </c>
      <c r="BO249" s="117" t="e">
        <f t="shared" si="17"/>
        <v>#N/A</v>
      </c>
      <c r="BP249" s="115" t="str">
        <f t="shared" si="18"/>
        <v>MLB 32</v>
      </c>
      <c r="BQ249" s="115" t="str">
        <f t="shared" si="19"/>
        <v xml:space="preserve"> v </v>
      </c>
      <c r="BR249" s="115" t="str">
        <f t="shared" si="45"/>
        <v>Inc 1st 5</v>
      </c>
      <c r="BT249" s="125"/>
      <c r="BU249" s="126">
        <f t="shared" si="46"/>
        <v>-4.1666666666666671E-2</v>
      </c>
      <c r="BV249" s="126">
        <f t="shared" si="20"/>
        <v>4.1666666666666657E-2</v>
      </c>
      <c r="BW249" s="127" t="e">
        <f t="shared" si="21"/>
        <v>#N/A</v>
      </c>
      <c r="BX249" s="125" t="str">
        <f t="shared" si="22"/>
        <v>MLB 32</v>
      </c>
      <c r="BY249" s="125" t="str">
        <f t="shared" si="23"/>
        <v xml:space="preserve"> v </v>
      </c>
      <c r="BZ249" s="125" t="str">
        <f t="shared" si="47"/>
        <v>Inc 1st 5</v>
      </c>
      <c r="CB249" s="78"/>
      <c r="CC249" s="79">
        <f t="shared" si="24"/>
        <v>0</v>
      </c>
      <c r="CD249" s="79">
        <f t="shared" si="48"/>
        <v>0.125</v>
      </c>
      <c r="CE249" s="80" t="e">
        <f t="shared" si="25"/>
        <v>#N/A</v>
      </c>
      <c r="CF249" s="78" t="str">
        <f t="shared" si="26"/>
        <v>MLB 32</v>
      </c>
      <c r="CG249" s="78" t="str">
        <f t="shared" si="27"/>
        <v xml:space="preserve"> v </v>
      </c>
      <c r="CH249" s="78" t="str">
        <f t="shared" si="49"/>
        <v>Primary</v>
      </c>
    </row>
    <row r="250" spans="1:86">
      <c r="E250">
        <v>32</v>
      </c>
      <c r="F250" t="e">
        <f>LOOKUP(R69,$A$219:$A$248,$B$219:$B$248)</f>
        <v>#N/A</v>
      </c>
      <c r="G250" t="e">
        <f>LOOKUP(S69,$A$219:$A$248,$B$219:$B$248)</f>
        <v>#N/A</v>
      </c>
      <c r="H250" t="s">
        <v>62</v>
      </c>
      <c r="J250" t="e">
        <f t="shared" si="53"/>
        <v>#N/A</v>
      </c>
      <c r="L250" t="str">
        <f t="shared" si="54"/>
        <v xml:space="preserve"> v </v>
      </c>
      <c r="M250" t="str">
        <f>IF(ISERROR(INDEX($C:$C,MATCH(R69,$A:$A,0)))*1=1,"",INDEX($C:$C,MATCH(R69,$A:$A,0)))</f>
        <v/>
      </c>
      <c r="N250" t="str">
        <f>IF(ISERROR(INDEX($C:$C,MATCH(S69,$A:$A,0)))*1=1,"",INDEX($C:$C,MATCH(S69,$A:$A,0)))</f>
        <v/>
      </c>
      <c r="O250" t="s">
        <v>62</v>
      </c>
      <c r="Q250" s="11"/>
      <c r="R250" s="15">
        <f>T68-TIME(3,0,0)</f>
        <v>-0.125</v>
      </c>
      <c r="S250" s="11" t="e">
        <f t="shared" si="55"/>
        <v>#N/A</v>
      </c>
      <c r="T250" s="14" t="str">
        <f t="shared" si="30"/>
        <v>MLB 32</v>
      </c>
      <c r="U250" s="14" t="str">
        <f t="shared" si="56"/>
        <v xml:space="preserve"> v </v>
      </c>
      <c r="V250" s="14" t="str">
        <f t="shared" si="32"/>
        <v>FULL</v>
      </c>
      <c r="X250" s="78"/>
      <c r="Y250" s="79">
        <f t="shared" si="1"/>
        <v>-0.125</v>
      </c>
      <c r="Z250" s="79">
        <f t="shared" si="57"/>
        <v>-4.1666666666666671E-2</v>
      </c>
      <c r="AA250" s="80" t="e">
        <f t="shared" si="2"/>
        <v>#N/A</v>
      </c>
      <c r="AB250" s="78" t="str">
        <f t="shared" si="3"/>
        <v>MLB 32</v>
      </c>
      <c r="AC250" s="78" t="str">
        <f t="shared" si="4"/>
        <v xml:space="preserve"> v </v>
      </c>
      <c r="AD250" s="78" t="str">
        <f t="shared" si="5"/>
        <v>Inc 1st 5 &amp; 7</v>
      </c>
      <c r="AF250" s="43"/>
      <c r="AG250" s="41">
        <f t="shared" si="58"/>
        <v>-0.125</v>
      </c>
      <c r="AH250" s="41">
        <f t="shared" si="59"/>
        <v>0</v>
      </c>
      <c r="AI250" s="42" t="e">
        <f t="shared" si="60"/>
        <v>#N/A</v>
      </c>
      <c r="AJ250" s="43" t="str">
        <f t="shared" si="61"/>
        <v>MLB 32</v>
      </c>
      <c r="AK250" s="43" t="str">
        <f t="shared" si="62"/>
        <v xml:space="preserve"> v </v>
      </c>
      <c r="AL250" s="43" t="str">
        <f t="shared" si="36"/>
        <v>Inc 1st 5</v>
      </c>
      <c r="AN250" s="104"/>
      <c r="AO250" s="105">
        <f t="shared" si="63"/>
        <v>-0.125</v>
      </c>
      <c r="AP250" s="105">
        <f t="shared" si="64"/>
        <v>-4.1666666666666671E-2</v>
      </c>
      <c r="AQ250" s="106" t="e">
        <f t="shared" si="65"/>
        <v>#N/A</v>
      </c>
      <c r="AR250" s="104" t="str">
        <f t="shared" si="66"/>
        <v>MLB 32</v>
      </c>
      <c r="AS250" s="104" t="str">
        <f t="shared" si="67"/>
        <v xml:space="preserve"> v </v>
      </c>
      <c r="AT250" s="104" t="str">
        <f t="shared" si="40"/>
        <v>Inc 1st 5</v>
      </c>
      <c r="AV250" s="84"/>
      <c r="AW250" s="85">
        <f t="shared" si="10"/>
        <v>-0.125</v>
      </c>
      <c r="AX250" s="85">
        <f t="shared" si="41"/>
        <v>0</v>
      </c>
      <c r="AY250" s="86" t="e">
        <f t="shared" si="11"/>
        <v>#N/A</v>
      </c>
      <c r="AZ250" s="84" t="str">
        <f t="shared" si="12"/>
        <v>MLB 32</v>
      </c>
      <c r="BA250" s="84" t="str">
        <f t="shared" si="13"/>
        <v xml:space="preserve"> v </v>
      </c>
      <c r="BB250" s="84" t="str">
        <f t="shared" si="42"/>
        <v>Primary</v>
      </c>
      <c r="BD250" s="43"/>
      <c r="BE250" s="41">
        <f t="shared" si="50"/>
        <v>-0.125</v>
      </c>
      <c r="BF250" s="41">
        <f t="shared" si="51"/>
        <v>-4.1666666666666671E-2</v>
      </c>
      <c r="BG250" s="42" t="e">
        <f t="shared" si="14"/>
        <v>#N/A</v>
      </c>
      <c r="BH250" s="43" t="str">
        <f t="shared" si="15"/>
        <v>MLB 32</v>
      </c>
      <c r="BI250" s="43" t="str">
        <f t="shared" si="16"/>
        <v xml:space="preserve"> v </v>
      </c>
      <c r="BJ250" s="43" t="str">
        <f t="shared" si="43"/>
        <v>Inc 1st 5</v>
      </c>
      <c r="BL250" s="120"/>
      <c r="BM250" s="121">
        <f t="shared" si="52"/>
        <v>-0.125</v>
      </c>
      <c r="BN250" s="121">
        <f t="shared" si="44"/>
        <v>0</v>
      </c>
      <c r="BO250" s="122" t="e">
        <f t="shared" si="17"/>
        <v>#N/A</v>
      </c>
      <c r="BP250" s="120" t="str">
        <f t="shared" si="18"/>
        <v>MLB 32</v>
      </c>
      <c r="BQ250" s="120" t="str">
        <f t="shared" si="19"/>
        <v xml:space="preserve"> v </v>
      </c>
      <c r="BR250" s="120" t="str">
        <f t="shared" si="45"/>
        <v>Inc 1st 5</v>
      </c>
      <c r="BT250" s="104"/>
      <c r="BU250" s="105">
        <f t="shared" si="46"/>
        <v>-4.1666666666666671E-2</v>
      </c>
      <c r="BV250" s="105">
        <f t="shared" si="20"/>
        <v>4.1666666666666657E-2</v>
      </c>
      <c r="BW250" s="106" t="e">
        <f t="shared" si="21"/>
        <v>#N/A</v>
      </c>
      <c r="BX250" s="104" t="str">
        <f t="shared" si="22"/>
        <v>MLB 32</v>
      </c>
      <c r="BY250" s="104" t="str">
        <f t="shared" si="23"/>
        <v xml:space="preserve"> v </v>
      </c>
      <c r="BZ250" s="104" t="str">
        <f t="shared" si="47"/>
        <v>Inc 1st 5</v>
      </c>
      <c r="CB250" s="131"/>
      <c r="CC250" s="132">
        <f t="shared" si="24"/>
        <v>0</v>
      </c>
      <c r="CD250" s="132">
        <f t="shared" si="48"/>
        <v>0.125</v>
      </c>
      <c r="CE250" s="133" t="e">
        <f t="shared" si="25"/>
        <v>#N/A</v>
      </c>
      <c r="CF250" s="131" t="str">
        <f t="shared" si="26"/>
        <v>MLB 32</v>
      </c>
      <c r="CG250" s="131" t="str">
        <f t="shared" si="27"/>
        <v xml:space="preserve"> v </v>
      </c>
      <c r="CH250" s="131" t="str">
        <f t="shared" si="49"/>
        <v>Primary</v>
      </c>
    </row>
    <row r="251" spans="1:86">
      <c r="E251">
        <v>33</v>
      </c>
      <c r="F251" t="e">
        <f>LOOKUP(R71,$A$219:$A$248,$B$219:$B$248)</f>
        <v>#N/A</v>
      </c>
      <c r="G251" t="e">
        <f>LOOKUP(S71,$A$219:$A$248,$B$219:$B$248)</f>
        <v>#N/A</v>
      </c>
      <c r="H251" t="s">
        <v>62</v>
      </c>
      <c r="J251" t="e">
        <f t="shared" si="53"/>
        <v>#N/A</v>
      </c>
      <c r="L251" t="str">
        <f t="shared" si="54"/>
        <v xml:space="preserve"> v </v>
      </c>
      <c r="M251" t="str">
        <f>IF(ISERROR(INDEX($C:$C,MATCH(R71,$A:$A,0)))*1=1,"",INDEX($C:$C,MATCH(R71,$A:$A,0)))</f>
        <v/>
      </c>
      <c r="N251" t="str">
        <f>IF(ISERROR(INDEX($C:$C,MATCH(S71,$A:$A,0)))*1=1,"",INDEX($C:$C,MATCH(S71,$A:$A,0)))</f>
        <v/>
      </c>
      <c r="O251" t="s">
        <v>62</v>
      </c>
      <c r="Q251" s="11"/>
      <c r="R251" s="15">
        <f>T70-TIME(3,0,0)</f>
        <v>-0.125</v>
      </c>
      <c r="S251" s="11" t="e">
        <f t="shared" si="55"/>
        <v>#N/A</v>
      </c>
      <c r="T251" s="14" t="str">
        <f t="shared" si="30"/>
        <v>MLB 32</v>
      </c>
      <c r="U251" s="14" t="str">
        <f t="shared" si="56"/>
        <v xml:space="preserve"> v </v>
      </c>
      <c r="V251" s="14" t="str">
        <f t="shared" si="32"/>
        <v>FULL</v>
      </c>
      <c r="X251" s="78"/>
      <c r="Y251" s="79">
        <f t="shared" ref="Y251:Y282" si="68">R251</f>
        <v>-0.125</v>
      </c>
      <c r="Z251" s="79">
        <f t="shared" si="57"/>
        <v>-4.1666666666666671E-2</v>
      </c>
      <c r="AA251" s="80" t="e">
        <f t="shared" ref="AA251:AA282" si="69">AQ251</f>
        <v>#N/A</v>
      </c>
      <c r="AB251" s="78" t="str">
        <f t="shared" ref="AB251:AB282" si="70">AR251</f>
        <v>MLB 32</v>
      </c>
      <c r="AC251" s="78" t="str">
        <f t="shared" ref="AC251:AC282" si="71">AS251</f>
        <v xml:space="preserve"> v </v>
      </c>
      <c r="AD251" s="78" t="str">
        <f t="shared" ref="AD251:AD282" si="72">AD$214</f>
        <v>Inc 1st 5 &amp; 7</v>
      </c>
      <c r="AF251" s="43"/>
      <c r="AG251" s="41">
        <f t="shared" si="58"/>
        <v>-0.125</v>
      </c>
      <c r="AH251" s="41">
        <f t="shared" si="59"/>
        <v>0</v>
      </c>
      <c r="AI251" s="42" t="e">
        <f t="shared" si="60"/>
        <v>#N/A</v>
      </c>
      <c r="AJ251" s="43" t="str">
        <f t="shared" si="61"/>
        <v>MLB 32</v>
      </c>
      <c r="AK251" s="43" t="str">
        <f t="shared" si="62"/>
        <v xml:space="preserve"> v </v>
      </c>
      <c r="AL251" s="43" t="str">
        <f t="shared" si="36"/>
        <v>Inc 1st 5</v>
      </c>
      <c r="AN251" s="104"/>
      <c r="AO251" s="105">
        <f t="shared" si="63"/>
        <v>-0.125</v>
      </c>
      <c r="AP251" s="105">
        <f t="shared" si="64"/>
        <v>-4.1666666666666671E-2</v>
      </c>
      <c r="AQ251" s="106" t="e">
        <f t="shared" si="65"/>
        <v>#N/A</v>
      </c>
      <c r="AR251" s="104" t="str">
        <f t="shared" si="66"/>
        <v>MLB 32</v>
      </c>
      <c r="AS251" s="104" t="str">
        <f t="shared" si="67"/>
        <v xml:space="preserve"> v </v>
      </c>
      <c r="AT251" s="104" t="str">
        <f t="shared" si="40"/>
        <v>Inc 1st 5</v>
      </c>
      <c r="AV251" s="84"/>
      <c r="AW251" s="85">
        <f t="shared" ref="AW251:AW282" si="73">R251</f>
        <v>-0.125</v>
      </c>
      <c r="AX251" s="85">
        <f t="shared" si="41"/>
        <v>0</v>
      </c>
      <c r="AY251" s="86" t="e">
        <f t="shared" ref="AY251:AY282" si="74">AA251</f>
        <v>#N/A</v>
      </c>
      <c r="AZ251" s="84" t="str">
        <f t="shared" ref="AZ251:AZ282" si="75">AB251</f>
        <v>MLB 32</v>
      </c>
      <c r="BA251" s="84" t="str">
        <f t="shared" ref="BA251:BA282" si="76">AC251</f>
        <v xml:space="preserve"> v </v>
      </c>
      <c r="BB251" s="84" t="str">
        <f t="shared" si="42"/>
        <v>Primary</v>
      </c>
      <c r="BD251" s="110"/>
      <c r="BE251" s="111">
        <f t="shared" si="50"/>
        <v>-0.125</v>
      </c>
      <c r="BF251" s="111">
        <f t="shared" si="51"/>
        <v>-4.1666666666666671E-2</v>
      </c>
      <c r="BG251" s="112" t="e">
        <f t="shared" si="14"/>
        <v>#N/A</v>
      </c>
      <c r="BH251" s="110" t="str">
        <f t="shared" si="15"/>
        <v>MLB 32</v>
      </c>
      <c r="BI251" s="110" t="str">
        <f t="shared" si="16"/>
        <v xml:space="preserve"> v </v>
      </c>
      <c r="BJ251" s="110" t="str">
        <f t="shared" si="43"/>
        <v>Inc 1st 5</v>
      </c>
      <c r="BL251" s="115"/>
      <c r="BM251" s="116">
        <f t="shared" si="52"/>
        <v>-0.125</v>
      </c>
      <c r="BN251" s="116">
        <f t="shared" si="44"/>
        <v>0</v>
      </c>
      <c r="BO251" s="117" t="e">
        <f t="shared" si="17"/>
        <v>#N/A</v>
      </c>
      <c r="BP251" s="115" t="str">
        <f t="shared" si="18"/>
        <v>MLB 32</v>
      </c>
      <c r="BQ251" s="115" t="str">
        <f t="shared" si="19"/>
        <v xml:space="preserve"> v </v>
      </c>
      <c r="BR251" s="115" t="str">
        <f t="shared" si="45"/>
        <v>Inc 1st 5</v>
      </c>
      <c r="BT251" s="125"/>
      <c r="BU251" s="126">
        <f t="shared" si="46"/>
        <v>-4.1666666666666671E-2</v>
      </c>
      <c r="BV251" s="126">
        <f t="shared" si="20"/>
        <v>4.1666666666666657E-2</v>
      </c>
      <c r="BW251" s="127" t="e">
        <f t="shared" si="21"/>
        <v>#N/A</v>
      </c>
      <c r="BX251" s="125" t="str">
        <f t="shared" si="22"/>
        <v>MLB 32</v>
      </c>
      <c r="BY251" s="125" t="str">
        <f t="shared" si="23"/>
        <v xml:space="preserve"> v </v>
      </c>
      <c r="BZ251" s="125" t="str">
        <f t="shared" si="47"/>
        <v>Inc 1st 5</v>
      </c>
      <c r="CB251" s="78"/>
      <c r="CC251" s="79">
        <f t="shared" si="24"/>
        <v>0</v>
      </c>
      <c r="CD251" s="79">
        <f t="shared" si="48"/>
        <v>0.125</v>
      </c>
      <c r="CE251" s="80" t="e">
        <f t="shared" si="25"/>
        <v>#N/A</v>
      </c>
      <c r="CF251" s="78" t="str">
        <f t="shared" si="26"/>
        <v>MLB 32</v>
      </c>
      <c r="CG251" s="78" t="str">
        <f t="shared" si="27"/>
        <v xml:space="preserve"> v </v>
      </c>
      <c r="CH251" s="78" t="str">
        <f t="shared" si="49"/>
        <v>Primary</v>
      </c>
    </row>
    <row r="252" spans="1:86">
      <c r="E252">
        <v>34</v>
      </c>
      <c r="F252" t="e">
        <f>LOOKUP(R73,$A$219:$A$248,$B$219:$B$248)</f>
        <v>#N/A</v>
      </c>
      <c r="G252" t="e">
        <f>LOOKUP(S73,$A$219:$A$248,$B$219:$B$248)</f>
        <v>#N/A</v>
      </c>
      <c r="H252" t="s">
        <v>62</v>
      </c>
      <c r="J252" t="e">
        <f t="shared" si="53"/>
        <v>#N/A</v>
      </c>
      <c r="L252" t="str">
        <f t="shared" si="54"/>
        <v xml:space="preserve"> v </v>
      </c>
      <c r="M252" t="str">
        <f>IF(ISERROR(INDEX($C:$C,MATCH(R73,$A:$A,0)))*1=1,"",INDEX($C:$C,MATCH(R73,$A:$A,0)))</f>
        <v/>
      </c>
      <c r="N252" t="str">
        <f>IF(ISERROR(INDEX($C:$C,MATCH(S73,$A:$A,0)))*1=1,"",INDEX($C:$C,MATCH(S73,$A:$A,0)))</f>
        <v/>
      </c>
      <c r="O252" t="s">
        <v>62</v>
      </c>
      <c r="Q252" s="11"/>
      <c r="R252" s="15">
        <f>T72-TIME(3,0,0)</f>
        <v>-0.125</v>
      </c>
      <c r="S252" s="11" t="e">
        <f t="shared" si="55"/>
        <v>#N/A</v>
      </c>
      <c r="T252" s="14" t="str">
        <f t="shared" si="30"/>
        <v>MLB 32</v>
      </c>
      <c r="U252" s="14" t="str">
        <f t="shared" si="56"/>
        <v xml:space="preserve"> v </v>
      </c>
      <c r="V252" s="14" t="str">
        <f t="shared" si="32"/>
        <v>FULL</v>
      </c>
      <c r="X252" s="78"/>
      <c r="Y252" s="79">
        <f t="shared" si="68"/>
        <v>-0.125</v>
      </c>
      <c r="Z252" s="79">
        <f t="shared" si="57"/>
        <v>-4.1666666666666671E-2</v>
      </c>
      <c r="AA252" s="80" t="e">
        <f t="shared" si="69"/>
        <v>#N/A</v>
      </c>
      <c r="AB252" s="78" t="str">
        <f t="shared" si="70"/>
        <v>MLB 32</v>
      </c>
      <c r="AC252" s="78" t="str">
        <f t="shared" si="71"/>
        <v xml:space="preserve"> v </v>
      </c>
      <c r="AD252" s="78" t="str">
        <f t="shared" si="72"/>
        <v>Inc 1st 5 &amp; 7</v>
      </c>
      <c r="AF252" s="43"/>
      <c r="AG252" s="41">
        <f t="shared" si="58"/>
        <v>-0.125</v>
      </c>
      <c r="AH252" s="41">
        <f t="shared" si="59"/>
        <v>0</v>
      </c>
      <c r="AI252" s="42" t="e">
        <f t="shared" si="60"/>
        <v>#N/A</v>
      </c>
      <c r="AJ252" s="43" t="str">
        <f t="shared" si="61"/>
        <v>MLB 32</v>
      </c>
      <c r="AK252" s="43" t="str">
        <f t="shared" si="62"/>
        <v xml:space="preserve"> v </v>
      </c>
      <c r="AL252" s="43" t="str">
        <f t="shared" si="36"/>
        <v>Inc 1st 5</v>
      </c>
      <c r="AN252" s="104"/>
      <c r="AO252" s="105">
        <f t="shared" si="63"/>
        <v>-0.125</v>
      </c>
      <c r="AP252" s="105">
        <f t="shared" si="64"/>
        <v>-4.1666666666666671E-2</v>
      </c>
      <c r="AQ252" s="106" t="e">
        <f t="shared" si="65"/>
        <v>#N/A</v>
      </c>
      <c r="AR252" s="104" t="str">
        <f t="shared" si="66"/>
        <v>MLB 32</v>
      </c>
      <c r="AS252" s="104" t="str">
        <f t="shared" si="67"/>
        <v xml:space="preserve"> v </v>
      </c>
      <c r="AT252" s="104" t="str">
        <f t="shared" si="40"/>
        <v>Inc 1st 5</v>
      </c>
      <c r="AV252" s="84"/>
      <c r="AW252" s="85">
        <f t="shared" si="73"/>
        <v>-0.125</v>
      </c>
      <c r="AX252" s="85">
        <f t="shared" si="41"/>
        <v>0</v>
      </c>
      <c r="AY252" s="86" t="e">
        <f t="shared" si="74"/>
        <v>#N/A</v>
      </c>
      <c r="AZ252" s="84" t="str">
        <f t="shared" si="75"/>
        <v>MLB 32</v>
      </c>
      <c r="BA252" s="84" t="str">
        <f t="shared" si="76"/>
        <v xml:space="preserve"> v </v>
      </c>
      <c r="BB252" s="84" t="str">
        <f t="shared" si="42"/>
        <v>Primary</v>
      </c>
      <c r="BD252" s="43"/>
      <c r="BE252" s="41">
        <f t="shared" si="50"/>
        <v>-0.125</v>
      </c>
      <c r="BF252" s="41">
        <f t="shared" si="51"/>
        <v>-4.1666666666666671E-2</v>
      </c>
      <c r="BG252" s="42" t="e">
        <f t="shared" si="14"/>
        <v>#N/A</v>
      </c>
      <c r="BH252" s="43" t="str">
        <f t="shared" si="15"/>
        <v>MLB 32</v>
      </c>
      <c r="BI252" s="43" t="str">
        <f t="shared" si="16"/>
        <v xml:space="preserve"> v </v>
      </c>
      <c r="BJ252" s="43" t="str">
        <f t="shared" si="43"/>
        <v>Inc 1st 5</v>
      </c>
      <c r="BL252" s="120"/>
      <c r="BM252" s="121">
        <f t="shared" si="52"/>
        <v>-0.125</v>
      </c>
      <c r="BN252" s="121">
        <f t="shared" si="44"/>
        <v>0</v>
      </c>
      <c r="BO252" s="122" t="e">
        <f t="shared" si="17"/>
        <v>#N/A</v>
      </c>
      <c r="BP252" s="120" t="str">
        <f t="shared" si="18"/>
        <v>MLB 32</v>
      </c>
      <c r="BQ252" s="120" t="str">
        <f t="shared" si="19"/>
        <v xml:space="preserve"> v </v>
      </c>
      <c r="BR252" s="120" t="str">
        <f t="shared" si="45"/>
        <v>Inc 1st 5</v>
      </c>
      <c r="BT252" s="104"/>
      <c r="BU252" s="105">
        <f t="shared" si="46"/>
        <v>-4.1666666666666671E-2</v>
      </c>
      <c r="BV252" s="105">
        <f t="shared" si="20"/>
        <v>4.1666666666666657E-2</v>
      </c>
      <c r="BW252" s="106" t="e">
        <f t="shared" si="21"/>
        <v>#N/A</v>
      </c>
      <c r="BX252" s="104" t="str">
        <f t="shared" si="22"/>
        <v>MLB 32</v>
      </c>
      <c r="BY252" s="104" t="str">
        <f t="shared" si="23"/>
        <v xml:space="preserve"> v </v>
      </c>
      <c r="BZ252" s="104" t="str">
        <f t="shared" si="47"/>
        <v>Inc 1st 5</v>
      </c>
      <c r="CB252" s="131"/>
      <c r="CC252" s="132">
        <f t="shared" si="24"/>
        <v>0</v>
      </c>
      <c r="CD252" s="132">
        <f t="shared" si="48"/>
        <v>0.125</v>
      </c>
      <c r="CE252" s="133" t="e">
        <f t="shared" si="25"/>
        <v>#N/A</v>
      </c>
      <c r="CF252" s="131" t="str">
        <f t="shared" si="26"/>
        <v>MLB 32</v>
      </c>
      <c r="CG252" s="131" t="str">
        <f t="shared" si="27"/>
        <v xml:space="preserve"> v </v>
      </c>
      <c r="CH252" s="131" t="str">
        <f t="shared" si="49"/>
        <v>Primary</v>
      </c>
    </row>
    <row r="253" spans="1:86">
      <c r="E253">
        <v>35</v>
      </c>
      <c r="F253" t="e">
        <f>LOOKUP(R75,$A$219:$A$248,$B$219:$B$248)</f>
        <v>#N/A</v>
      </c>
      <c r="G253" t="e">
        <f>LOOKUP(S75,$A$219:$A$248,$B$219:$B$248)</f>
        <v>#N/A</v>
      </c>
      <c r="H253" t="s">
        <v>62</v>
      </c>
      <c r="J253" t="e">
        <f t="shared" si="53"/>
        <v>#N/A</v>
      </c>
      <c r="L253" t="str">
        <f t="shared" si="54"/>
        <v xml:space="preserve"> v </v>
      </c>
      <c r="M253" t="str">
        <f>IF(ISERROR(INDEX($C:$C,MATCH(R75,$A:$A,0)))*1=1,"",INDEX($C:$C,MATCH(R75,$A:$A,0)))</f>
        <v/>
      </c>
      <c r="N253" t="str">
        <f>IF(ISERROR(INDEX($C:$C,MATCH(S75,$A:$A,0)))*1=1,"",INDEX($C:$C,MATCH(S75,$A:$A,0)))</f>
        <v/>
      </c>
      <c r="O253" t="s">
        <v>62</v>
      </c>
      <c r="Q253" s="11"/>
      <c r="R253" s="15">
        <f>T74-TIME(3,0,0)</f>
        <v>-0.125</v>
      </c>
      <c r="S253" s="11" t="e">
        <f t="shared" si="55"/>
        <v>#N/A</v>
      </c>
      <c r="T253" s="14" t="str">
        <f t="shared" si="30"/>
        <v>MLB 32</v>
      </c>
      <c r="U253" s="14" t="str">
        <f t="shared" si="56"/>
        <v xml:space="preserve"> v </v>
      </c>
      <c r="V253" s="14" t="str">
        <f t="shared" si="32"/>
        <v>FULL</v>
      </c>
      <c r="X253" s="78"/>
      <c r="Y253" s="79">
        <f t="shared" si="68"/>
        <v>-0.125</v>
      </c>
      <c r="Z253" s="79">
        <f t="shared" si="57"/>
        <v>-4.1666666666666671E-2</v>
      </c>
      <c r="AA253" s="80" t="e">
        <f t="shared" si="69"/>
        <v>#N/A</v>
      </c>
      <c r="AB253" s="78" t="str">
        <f t="shared" si="70"/>
        <v>MLB 32</v>
      </c>
      <c r="AC253" s="78" t="str">
        <f t="shared" si="71"/>
        <v xml:space="preserve"> v </v>
      </c>
      <c r="AD253" s="78" t="str">
        <f t="shared" si="72"/>
        <v>Inc 1st 5 &amp; 7</v>
      </c>
      <c r="AF253" s="43"/>
      <c r="AG253" s="41">
        <f t="shared" si="58"/>
        <v>-0.125</v>
      </c>
      <c r="AH253" s="41">
        <f t="shared" si="59"/>
        <v>0</v>
      </c>
      <c r="AI253" s="42" t="e">
        <f t="shared" si="60"/>
        <v>#N/A</v>
      </c>
      <c r="AJ253" s="43" t="str">
        <f t="shared" si="61"/>
        <v>MLB 32</v>
      </c>
      <c r="AK253" s="43" t="str">
        <f t="shared" si="62"/>
        <v xml:space="preserve"> v </v>
      </c>
      <c r="AL253" s="43" t="str">
        <f t="shared" si="36"/>
        <v>Inc 1st 5</v>
      </c>
      <c r="AN253" s="104"/>
      <c r="AO253" s="105">
        <f t="shared" si="63"/>
        <v>-0.125</v>
      </c>
      <c r="AP253" s="105">
        <f t="shared" si="64"/>
        <v>-4.1666666666666671E-2</v>
      </c>
      <c r="AQ253" s="106" t="e">
        <f t="shared" si="65"/>
        <v>#N/A</v>
      </c>
      <c r="AR253" s="104" t="str">
        <f t="shared" si="66"/>
        <v>MLB 32</v>
      </c>
      <c r="AS253" s="104" t="str">
        <f t="shared" si="67"/>
        <v xml:space="preserve"> v </v>
      </c>
      <c r="AT253" s="104" t="str">
        <f t="shared" si="40"/>
        <v>Inc 1st 5</v>
      </c>
      <c r="AV253" s="84"/>
      <c r="AW253" s="85">
        <f t="shared" si="73"/>
        <v>-0.125</v>
      </c>
      <c r="AX253" s="85">
        <f t="shared" si="41"/>
        <v>0</v>
      </c>
      <c r="AY253" s="86" t="e">
        <f t="shared" si="74"/>
        <v>#N/A</v>
      </c>
      <c r="AZ253" s="84" t="str">
        <f t="shared" si="75"/>
        <v>MLB 32</v>
      </c>
      <c r="BA253" s="84" t="str">
        <f t="shared" si="76"/>
        <v xml:space="preserve"> v </v>
      </c>
      <c r="BB253" s="84" t="str">
        <f t="shared" si="42"/>
        <v>Primary</v>
      </c>
      <c r="BD253" s="110"/>
      <c r="BE253" s="111">
        <f t="shared" si="50"/>
        <v>-0.125</v>
      </c>
      <c r="BF253" s="111">
        <f t="shared" si="51"/>
        <v>-4.1666666666666671E-2</v>
      </c>
      <c r="BG253" s="112" t="e">
        <f t="shared" si="14"/>
        <v>#N/A</v>
      </c>
      <c r="BH253" s="110" t="str">
        <f t="shared" si="15"/>
        <v>MLB 32</v>
      </c>
      <c r="BI253" s="110" t="str">
        <f t="shared" si="16"/>
        <v xml:space="preserve"> v </v>
      </c>
      <c r="BJ253" s="110" t="str">
        <f t="shared" si="43"/>
        <v>Inc 1st 5</v>
      </c>
      <c r="BL253" s="115"/>
      <c r="BM253" s="116">
        <f t="shared" si="52"/>
        <v>-0.125</v>
      </c>
      <c r="BN253" s="116">
        <f t="shared" si="44"/>
        <v>0</v>
      </c>
      <c r="BO253" s="117" t="e">
        <f t="shared" si="17"/>
        <v>#N/A</v>
      </c>
      <c r="BP253" s="115" t="str">
        <f t="shared" si="18"/>
        <v>MLB 32</v>
      </c>
      <c r="BQ253" s="115" t="str">
        <f t="shared" si="19"/>
        <v xml:space="preserve"> v </v>
      </c>
      <c r="BR253" s="115" t="str">
        <f t="shared" si="45"/>
        <v>Inc 1st 5</v>
      </c>
      <c r="BT253" s="125"/>
      <c r="BU253" s="126">
        <f t="shared" si="46"/>
        <v>-4.1666666666666671E-2</v>
      </c>
      <c r="BV253" s="126">
        <f t="shared" si="20"/>
        <v>4.1666666666666657E-2</v>
      </c>
      <c r="BW253" s="127" t="e">
        <f t="shared" si="21"/>
        <v>#N/A</v>
      </c>
      <c r="BX253" s="125" t="str">
        <f t="shared" si="22"/>
        <v>MLB 32</v>
      </c>
      <c r="BY253" s="125" t="str">
        <f t="shared" si="23"/>
        <v xml:space="preserve"> v </v>
      </c>
      <c r="BZ253" s="125" t="str">
        <f t="shared" si="47"/>
        <v>Inc 1st 5</v>
      </c>
      <c r="CB253" s="78"/>
      <c r="CC253" s="79">
        <f t="shared" si="24"/>
        <v>0</v>
      </c>
      <c r="CD253" s="79">
        <f t="shared" si="48"/>
        <v>0.125</v>
      </c>
      <c r="CE253" s="80" t="e">
        <f t="shared" si="25"/>
        <v>#N/A</v>
      </c>
      <c r="CF253" s="78" t="str">
        <f t="shared" si="26"/>
        <v>MLB 32</v>
      </c>
      <c r="CG253" s="78" t="str">
        <f t="shared" si="27"/>
        <v xml:space="preserve"> v </v>
      </c>
      <c r="CH253" s="78" t="str">
        <f t="shared" si="49"/>
        <v>Primary</v>
      </c>
    </row>
    <row r="254" spans="1:86">
      <c r="E254">
        <v>36</v>
      </c>
      <c r="F254" t="e">
        <f>LOOKUP(R77,$A$219:$A$248,$B$219:$B$248)</f>
        <v>#N/A</v>
      </c>
      <c r="G254" t="e">
        <f>LOOKUP(S77,$A$219:$A$248,$B$219:$B$248)</f>
        <v>#N/A</v>
      </c>
      <c r="H254" t="s">
        <v>62</v>
      </c>
      <c r="J254" t="e">
        <f t="shared" si="53"/>
        <v>#N/A</v>
      </c>
      <c r="L254" t="str">
        <f t="shared" si="54"/>
        <v xml:space="preserve"> v </v>
      </c>
      <c r="M254" t="str">
        <f>IF(ISERROR(INDEX($C:$C,MATCH(R77,$A:$A,0)))*1=1,"",INDEX($C:$C,MATCH(R77,$A:$A,0)))</f>
        <v/>
      </c>
      <c r="N254" t="str">
        <f>IF(ISERROR(INDEX($C:$C,MATCH(S77,$A:$A,0)))*1=1,"",INDEX($C:$C,MATCH(S77,$A:$A,0)))</f>
        <v/>
      </c>
      <c r="O254" t="s">
        <v>62</v>
      </c>
      <c r="Q254" s="11"/>
      <c r="R254" s="15">
        <f>T76-TIME(3,0,0)</f>
        <v>-0.125</v>
      </c>
      <c r="S254" s="11" t="e">
        <f t="shared" si="55"/>
        <v>#N/A</v>
      </c>
      <c r="T254" s="14" t="str">
        <f t="shared" si="30"/>
        <v>MLB 32</v>
      </c>
      <c r="U254" s="14" t="str">
        <f t="shared" si="56"/>
        <v xml:space="preserve"> v </v>
      </c>
      <c r="V254" s="14" t="str">
        <f t="shared" si="32"/>
        <v>FULL</v>
      </c>
      <c r="X254" s="78"/>
      <c r="Y254" s="79">
        <f t="shared" si="68"/>
        <v>-0.125</v>
      </c>
      <c r="Z254" s="79">
        <f t="shared" si="57"/>
        <v>-4.1666666666666671E-2</v>
      </c>
      <c r="AA254" s="80" t="e">
        <f t="shared" si="69"/>
        <v>#N/A</v>
      </c>
      <c r="AB254" s="78" t="str">
        <f t="shared" si="70"/>
        <v>MLB 32</v>
      </c>
      <c r="AC254" s="78" t="str">
        <f t="shared" si="71"/>
        <v xml:space="preserve"> v </v>
      </c>
      <c r="AD254" s="78" t="str">
        <f t="shared" si="72"/>
        <v>Inc 1st 5 &amp; 7</v>
      </c>
      <c r="AF254" s="43"/>
      <c r="AG254" s="41">
        <f t="shared" si="58"/>
        <v>-0.125</v>
      </c>
      <c r="AH254" s="41">
        <f t="shared" si="59"/>
        <v>0</v>
      </c>
      <c r="AI254" s="42" t="e">
        <f t="shared" si="60"/>
        <v>#N/A</v>
      </c>
      <c r="AJ254" s="43" t="str">
        <f t="shared" si="61"/>
        <v>MLB 32</v>
      </c>
      <c r="AK254" s="43" t="str">
        <f t="shared" si="62"/>
        <v xml:space="preserve"> v </v>
      </c>
      <c r="AL254" s="43" t="str">
        <f t="shared" si="36"/>
        <v>Inc 1st 5</v>
      </c>
      <c r="AN254" s="104"/>
      <c r="AO254" s="105">
        <f t="shared" si="63"/>
        <v>-0.125</v>
      </c>
      <c r="AP254" s="105">
        <f t="shared" si="64"/>
        <v>-4.1666666666666671E-2</v>
      </c>
      <c r="AQ254" s="106" t="e">
        <f t="shared" si="65"/>
        <v>#N/A</v>
      </c>
      <c r="AR254" s="104" t="str">
        <f t="shared" si="66"/>
        <v>MLB 32</v>
      </c>
      <c r="AS254" s="104" t="str">
        <f t="shared" si="67"/>
        <v xml:space="preserve"> v </v>
      </c>
      <c r="AT254" s="104" t="str">
        <f t="shared" si="40"/>
        <v>Inc 1st 5</v>
      </c>
      <c r="AV254" s="84"/>
      <c r="AW254" s="85">
        <f t="shared" si="73"/>
        <v>-0.125</v>
      </c>
      <c r="AX254" s="85">
        <f t="shared" si="41"/>
        <v>0</v>
      </c>
      <c r="AY254" s="86" t="e">
        <f t="shared" si="74"/>
        <v>#N/A</v>
      </c>
      <c r="AZ254" s="84" t="str">
        <f t="shared" si="75"/>
        <v>MLB 32</v>
      </c>
      <c r="BA254" s="84" t="str">
        <f t="shared" si="76"/>
        <v xml:space="preserve"> v </v>
      </c>
      <c r="BB254" s="84" t="str">
        <f t="shared" si="42"/>
        <v>Primary</v>
      </c>
      <c r="BD254" s="43"/>
      <c r="BE254" s="41">
        <f t="shared" si="50"/>
        <v>-0.125</v>
      </c>
      <c r="BF254" s="41">
        <f t="shared" si="51"/>
        <v>-4.1666666666666671E-2</v>
      </c>
      <c r="BG254" s="42" t="e">
        <f t="shared" si="14"/>
        <v>#N/A</v>
      </c>
      <c r="BH254" s="43" t="str">
        <f t="shared" si="15"/>
        <v>MLB 32</v>
      </c>
      <c r="BI254" s="43" t="str">
        <f t="shared" si="16"/>
        <v xml:space="preserve"> v </v>
      </c>
      <c r="BJ254" s="43" t="str">
        <f t="shared" si="43"/>
        <v>Inc 1st 5</v>
      </c>
      <c r="BL254" s="120"/>
      <c r="BM254" s="121">
        <f t="shared" si="52"/>
        <v>-0.125</v>
      </c>
      <c r="BN254" s="121">
        <f t="shared" si="44"/>
        <v>0</v>
      </c>
      <c r="BO254" s="122" t="e">
        <f t="shared" si="17"/>
        <v>#N/A</v>
      </c>
      <c r="BP254" s="120" t="str">
        <f t="shared" si="18"/>
        <v>MLB 32</v>
      </c>
      <c r="BQ254" s="120" t="str">
        <f t="shared" si="19"/>
        <v xml:space="preserve"> v </v>
      </c>
      <c r="BR254" s="120" t="str">
        <f t="shared" si="45"/>
        <v>Inc 1st 5</v>
      </c>
      <c r="BT254" s="104"/>
      <c r="BU254" s="105">
        <f t="shared" si="46"/>
        <v>-4.1666666666666671E-2</v>
      </c>
      <c r="BV254" s="105">
        <f t="shared" si="20"/>
        <v>4.1666666666666657E-2</v>
      </c>
      <c r="BW254" s="106" t="e">
        <f t="shared" si="21"/>
        <v>#N/A</v>
      </c>
      <c r="BX254" s="104" t="str">
        <f t="shared" si="22"/>
        <v>MLB 32</v>
      </c>
      <c r="BY254" s="104" t="str">
        <f t="shared" si="23"/>
        <v xml:space="preserve"> v </v>
      </c>
      <c r="BZ254" s="104" t="str">
        <f t="shared" si="47"/>
        <v>Inc 1st 5</v>
      </c>
      <c r="CB254" s="131"/>
      <c r="CC254" s="132">
        <f t="shared" si="24"/>
        <v>0</v>
      </c>
      <c r="CD254" s="132">
        <f t="shared" si="48"/>
        <v>0.125</v>
      </c>
      <c r="CE254" s="133" t="e">
        <f t="shared" si="25"/>
        <v>#N/A</v>
      </c>
      <c r="CF254" s="131" t="str">
        <f t="shared" si="26"/>
        <v>MLB 32</v>
      </c>
      <c r="CG254" s="131" t="str">
        <f t="shared" si="27"/>
        <v xml:space="preserve"> v </v>
      </c>
      <c r="CH254" s="131" t="str">
        <f t="shared" si="49"/>
        <v>Primary</v>
      </c>
    </row>
    <row r="255" spans="1:86">
      <c r="E255">
        <v>37</v>
      </c>
      <c r="F255" t="e">
        <f>LOOKUP(R79,$A$219:$A$248,$B$219:$B$248)</f>
        <v>#N/A</v>
      </c>
      <c r="G255" t="e">
        <f>LOOKUP(S79,$A$219:$A$248,$B$219:$B$248)</f>
        <v>#N/A</v>
      </c>
      <c r="H255" t="s">
        <v>62</v>
      </c>
      <c r="J255" t="e">
        <f t="shared" si="53"/>
        <v>#N/A</v>
      </c>
      <c r="L255" t="str">
        <f t="shared" si="54"/>
        <v xml:space="preserve"> v </v>
      </c>
      <c r="M255" t="str">
        <f>IF(ISERROR(INDEX($C:$C,MATCH(R79,$A:$A,0)))*1=1,"",INDEX($C:$C,MATCH(R79,$A:$A,0)))</f>
        <v/>
      </c>
      <c r="N255" t="str">
        <f>IF(ISERROR(INDEX($C:$C,MATCH(S79,$A:$A,0)))*1=1,"",INDEX($C:$C,MATCH(S79,$A:$A,0)))</f>
        <v/>
      </c>
      <c r="O255" t="s">
        <v>62</v>
      </c>
      <c r="Q255" s="11"/>
      <c r="R255" s="15">
        <f>T78-TIME(3,0,0)</f>
        <v>-0.125</v>
      </c>
      <c r="S255" s="11" t="e">
        <f t="shared" si="55"/>
        <v>#N/A</v>
      </c>
      <c r="T255" s="14" t="str">
        <f t="shared" si="30"/>
        <v>MLB 32</v>
      </c>
      <c r="U255" s="14" t="str">
        <f t="shared" si="56"/>
        <v xml:space="preserve"> v </v>
      </c>
      <c r="V255" s="14" t="str">
        <f t="shared" si="32"/>
        <v>FULL</v>
      </c>
      <c r="X255" s="78"/>
      <c r="Y255" s="79">
        <f t="shared" si="68"/>
        <v>-0.125</v>
      </c>
      <c r="Z255" s="79">
        <f t="shared" si="57"/>
        <v>-4.1666666666666671E-2</v>
      </c>
      <c r="AA255" s="80" t="e">
        <f t="shared" si="69"/>
        <v>#N/A</v>
      </c>
      <c r="AB255" s="78" t="str">
        <f t="shared" si="70"/>
        <v>MLB 32</v>
      </c>
      <c r="AC255" s="78" t="str">
        <f t="shared" si="71"/>
        <v xml:space="preserve"> v </v>
      </c>
      <c r="AD255" s="78" t="str">
        <f t="shared" si="72"/>
        <v>Inc 1st 5 &amp; 7</v>
      </c>
      <c r="AF255" s="43"/>
      <c r="AG255" s="41">
        <f t="shared" si="58"/>
        <v>-0.125</v>
      </c>
      <c r="AH255" s="41">
        <f t="shared" si="59"/>
        <v>0</v>
      </c>
      <c r="AI255" s="42" t="e">
        <f t="shared" si="60"/>
        <v>#N/A</v>
      </c>
      <c r="AJ255" s="43" t="str">
        <f t="shared" si="61"/>
        <v>MLB 32</v>
      </c>
      <c r="AK255" s="43" t="str">
        <f t="shared" si="62"/>
        <v xml:space="preserve"> v </v>
      </c>
      <c r="AL255" s="43" t="str">
        <f t="shared" si="36"/>
        <v>Inc 1st 5</v>
      </c>
      <c r="AN255" s="104"/>
      <c r="AO255" s="105">
        <f t="shared" si="63"/>
        <v>-0.125</v>
      </c>
      <c r="AP255" s="105">
        <f t="shared" si="64"/>
        <v>-4.1666666666666671E-2</v>
      </c>
      <c r="AQ255" s="106" t="e">
        <f t="shared" si="65"/>
        <v>#N/A</v>
      </c>
      <c r="AR255" s="104" t="str">
        <f t="shared" si="66"/>
        <v>MLB 32</v>
      </c>
      <c r="AS255" s="104" t="str">
        <f t="shared" si="67"/>
        <v xml:space="preserve"> v </v>
      </c>
      <c r="AT255" s="104" t="str">
        <f t="shared" si="40"/>
        <v>Inc 1st 5</v>
      </c>
      <c r="AV255" s="84"/>
      <c r="AW255" s="85">
        <f t="shared" si="73"/>
        <v>-0.125</v>
      </c>
      <c r="AX255" s="85">
        <f t="shared" si="41"/>
        <v>0</v>
      </c>
      <c r="AY255" s="86" t="e">
        <f t="shared" si="74"/>
        <v>#N/A</v>
      </c>
      <c r="AZ255" s="84" t="str">
        <f t="shared" si="75"/>
        <v>MLB 32</v>
      </c>
      <c r="BA255" s="84" t="str">
        <f t="shared" si="76"/>
        <v xml:space="preserve"> v </v>
      </c>
      <c r="BB255" s="84" t="str">
        <f t="shared" si="42"/>
        <v>Primary</v>
      </c>
      <c r="BD255" s="110"/>
      <c r="BE255" s="111">
        <f t="shared" si="50"/>
        <v>-0.125</v>
      </c>
      <c r="BF255" s="111">
        <f t="shared" si="51"/>
        <v>-4.1666666666666671E-2</v>
      </c>
      <c r="BG255" s="112" t="e">
        <f t="shared" si="14"/>
        <v>#N/A</v>
      </c>
      <c r="BH255" s="110" t="str">
        <f t="shared" si="15"/>
        <v>MLB 32</v>
      </c>
      <c r="BI255" s="110" t="str">
        <f t="shared" si="16"/>
        <v xml:space="preserve"> v </v>
      </c>
      <c r="BJ255" s="110" t="str">
        <f t="shared" si="43"/>
        <v>Inc 1st 5</v>
      </c>
      <c r="BL255" s="115"/>
      <c r="BM255" s="116">
        <f t="shared" si="52"/>
        <v>-0.125</v>
      </c>
      <c r="BN255" s="116">
        <f t="shared" si="44"/>
        <v>0</v>
      </c>
      <c r="BO255" s="117" t="e">
        <f t="shared" si="17"/>
        <v>#N/A</v>
      </c>
      <c r="BP255" s="115" t="str">
        <f t="shared" si="18"/>
        <v>MLB 32</v>
      </c>
      <c r="BQ255" s="115" t="str">
        <f t="shared" si="19"/>
        <v xml:space="preserve"> v </v>
      </c>
      <c r="BR255" s="115" t="str">
        <f t="shared" si="45"/>
        <v>Inc 1st 5</v>
      </c>
      <c r="BT255" s="125"/>
      <c r="BU255" s="126">
        <f t="shared" si="46"/>
        <v>-4.1666666666666671E-2</v>
      </c>
      <c r="BV255" s="126">
        <f t="shared" si="20"/>
        <v>4.1666666666666657E-2</v>
      </c>
      <c r="BW255" s="127" t="e">
        <f t="shared" si="21"/>
        <v>#N/A</v>
      </c>
      <c r="BX255" s="125" t="str">
        <f t="shared" si="22"/>
        <v>MLB 32</v>
      </c>
      <c r="BY255" s="125" t="str">
        <f t="shared" si="23"/>
        <v xml:space="preserve"> v </v>
      </c>
      <c r="BZ255" s="125" t="str">
        <f t="shared" si="47"/>
        <v>Inc 1st 5</v>
      </c>
      <c r="CB255" s="78"/>
      <c r="CC255" s="79">
        <f t="shared" si="24"/>
        <v>0</v>
      </c>
      <c r="CD255" s="79">
        <f t="shared" si="48"/>
        <v>0.125</v>
      </c>
      <c r="CE255" s="80" t="e">
        <f t="shared" si="25"/>
        <v>#N/A</v>
      </c>
      <c r="CF255" s="78" t="str">
        <f t="shared" si="26"/>
        <v>MLB 32</v>
      </c>
      <c r="CG255" s="78" t="str">
        <f t="shared" si="27"/>
        <v xml:space="preserve"> v </v>
      </c>
      <c r="CH255" s="78" t="str">
        <f t="shared" si="49"/>
        <v>Primary</v>
      </c>
    </row>
    <row r="256" spans="1:86">
      <c r="E256">
        <v>38</v>
      </c>
      <c r="F256" t="e">
        <f>LOOKUP(R81,$A$219:$A$248,$B$219:$B$248)</f>
        <v>#N/A</v>
      </c>
      <c r="G256" t="e">
        <f>LOOKUP(S81,$A$219:$A$248,$B$219:$B$248)</f>
        <v>#N/A</v>
      </c>
      <c r="H256" t="s">
        <v>62</v>
      </c>
      <c r="J256" t="e">
        <f t="shared" si="53"/>
        <v>#N/A</v>
      </c>
      <c r="L256" t="str">
        <f t="shared" si="54"/>
        <v xml:space="preserve"> v </v>
      </c>
      <c r="M256" t="str">
        <f>IF(ISERROR(INDEX($C:$C,MATCH(R81,$A:$A,0)))*1=1,"",INDEX($C:$C,MATCH(R81,$A:$A,0)))</f>
        <v/>
      </c>
      <c r="N256" t="str">
        <f>IF(ISERROR(INDEX($C:$C,MATCH(S81,$A:$A,0)))*1=1,"",INDEX($C:$C,MATCH(S81,$A:$A,0)))</f>
        <v/>
      </c>
      <c r="O256" t="s">
        <v>62</v>
      </c>
      <c r="Q256" s="11"/>
      <c r="R256" s="15">
        <f>T80-TIME(3,0,0)</f>
        <v>-0.125</v>
      </c>
      <c r="S256" s="11" t="e">
        <f t="shared" si="55"/>
        <v>#N/A</v>
      </c>
      <c r="T256" s="14" t="str">
        <f t="shared" si="30"/>
        <v>MLB 32</v>
      </c>
      <c r="U256" s="14" t="str">
        <f t="shared" si="56"/>
        <v xml:space="preserve"> v </v>
      </c>
      <c r="V256" s="14" t="str">
        <f t="shared" si="32"/>
        <v>FULL</v>
      </c>
      <c r="X256" s="78"/>
      <c r="Y256" s="79">
        <f t="shared" si="68"/>
        <v>-0.125</v>
      </c>
      <c r="Z256" s="79">
        <f t="shared" si="57"/>
        <v>-4.1666666666666671E-2</v>
      </c>
      <c r="AA256" s="80" t="e">
        <f t="shared" si="69"/>
        <v>#N/A</v>
      </c>
      <c r="AB256" s="78" t="str">
        <f t="shared" si="70"/>
        <v>MLB 32</v>
      </c>
      <c r="AC256" s="78" t="str">
        <f t="shared" si="71"/>
        <v xml:space="preserve"> v </v>
      </c>
      <c r="AD256" s="78" t="str">
        <f t="shared" si="72"/>
        <v>Inc 1st 5 &amp; 7</v>
      </c>
      <c r="AF256" s="43"/>
      <c r="AG256" s="41">
        <f t="shared" si="58"/>
        <v>-0.125</v>
      </c>
      <c r="AH256" s="41">
        <f t="shared" si="59"/>
        <v>0</v>
      </c>
      <c r="AI256" s="42" t="e">
        <f t="shared" si="60"/>
        <v>#N/A</v>
      </c>
      <c r="AJ256" s="43" t="str">
        <f t="shared" si="61"/>
        <v>MLB 32</v>
      </c>
      <c r="AK256" s="43" t="str">
        <f t="shared" si="62"/>
        <v xml:space="preserve"> v </v>
      </c>
      <c r="AL256" s="43" t="str">
        <f t="shared" si="36"/>
        <v>Inc 1st 5</v>
      </c>
      <c r="AN256" s="104"/>
      <c r="AO256" s="105">
        <f t="shared" si="63"/>
        <v>-0.125</v>
      </c>
      <c r="AP256" s="105">
        <f t="shared" si="64"/>
        <v>-4.1666666666666671E-2</v>
      </c>
      <c r="AQ256" s="106" t="e">
        <f t="shared" si="65"/>
        <v>#N/A</v>
      </c>
      <c r="AR256" s="104" t="str">
        <f t="shared" si="66"/>
        <v>MLB 32</v>
      </c>
      <c r="AS256" s="104" t="str">
        <f t="shared" si="67"/>
        <v xml:space="preserve"> v </v>
      </c>
      <c r="AT256" s="104" t="str">
        <f t="shared" si="40"/>
        <v>Inc 1st 5</v>
      </c>
      <c r="AV256" s="84"/>
      <c r="AW256" s="85">
        <f t="shared" si="73"/>
        <v>-0.125</v>
      </c>
      <c r="AX256" s="85">
        <f t="shared" si="41"/>
        <v>0</v>
      </c>
      <c r="AY256" s="86" t="e">
        <f t="shared" si="74"/>
        <v>#N/A</v>
      </c>
      <c r="AZ256" s="84" t="str">
        <f t="shared" si="75"/>
        <v>MLB 32</v>
      </c>
      <c r="BA256" s="84" t="str">
        <f t="shared" si="76"/>
        <v xml:space="preserve"> v </v>
      </c>
      <c r="BB256" s="84" t="str">
        <f t="shared" si="42"/>
        <v>Primary</v>
      </c>
      <c r="BD256" s="43"/>
      <c r="BE256" s="41">
        <f t="shared" si="50"/>
        <v>-0.125</v>
      </c>
      <c r="BF256" s="41">
        <f t="shared" si="51"/>
        <v>-4.1666666666666671E-2</v>
      </c>
      <c r="BG256" s="42" t="e">
        <f t="shared" si="14"/>
        <v>#N/A</v>
      </c>
      <c r="BH256" s="43" t="str">
        <f t="shared" si="15"/>
        <v>MLB 32</v>
      </c>
      <c r="BI256" s="43" t="str">
        <f t="shared" si="16"/>
        <v xml:space="preserve"> v </v>
      </c>
      <c r="BJ256" s="43" t="str">
        <f t="shared" si="43"/>
        <v>Inc 1st 5</v>
      </c>
      <c r="BL256" s="120"/>
      <c r="BM256" s="121">
        <f t="shared" si="52"/>
        <v>-0.125</v>
      </c>
      <c r="BN256" s="121">
        <f t="shared" si="44"/>
        <v>0</v>
      </c>
      <c r="BO256" s="122" t="e">
        <f t="shared" si="17"/>
        <v>#N/A</v>
      </c>
      <c r="BP256" s="120" t="str">
        <f t="shared" si="18"/>
        <v>MLB 32</v>
      </c>
      <c r="BQ256" s="120" t="str">
        <f t="shared" si="19"/>
        <v xml:space="preserve"> v </v>
      </c>
      <c r="BR256" s="120" t="str">
        <f t="shared" si="45"/>
        <v>Inc 1st 5</v>
      </c>
      <c r="BT256" s="104"/>
      <c r="BU256" s="105">
        <f t="shared" si="46"/>
        <v>-4.1666666666666671E-2</v>
      </c>
      <c r="BV256" s="105">
        <f t="shared" si="20"/>
        <v>4.1666666666666657E-2</v>
      </c>
      <c r="BW256" s="106" t="e">
        <f t="shared" si="21"/>
        <v>#N/A</v>
      </c>
      <c r="BX256" s="104" t="str">
        <f t="shared" si="22"/>
        <v>MLB 32</v>
      </c>
      <c r="BY256" s="104" t="str">
        <f t="shared" si="23"/>
        <v xml:space="preserve"> v </v>
      </c>
      <c r="BZ256" s="104" t="str">
        <f t="shared" si="47"/>
        <v>Inc 1st 5</v>
      </c>
      <c r="CB256" s="131"/>
      <c r="CC256" s="132">
        <f t="shared" si="24"/>
        <v>0</v>
      </c>
      <c r="CD256" s="132">
        <f t="shared" si="48"/>
        <v>0.125</v>
      </c>
      <c r="CE256" s="133" t="e">
        <f t="shared" si="25"/>
        <v>#N/A</v>
      </c>
      <c r="CF256" s="131" t="str">
        <f t="shared" si="26"/>
        <v>MLB 32</v>
      </c>
      <c r="CG256" s="131" t="str">
        <f t="shared" si="27"/>
        <v xml:space="preserve"> v </v>
      </c>
      <c r="CH256" s="131" t="str">
        <f t="shared" si="49"/>
        <v>Primary</v>
      </c>
    </row>
    <row r="257" spans="5:86">
      <c r="E257">
        <v>39</v>
      </c>
      <c r="F257" t="e">
        <f>LOOKUP(R83,$A$219:$A$248,$B$219:$B$248)</f>
        <v>#N/A</v>
      </c>
      <c r="G257" t="e">
        <f>LOOKUP(S83,$A$219:$A$248,$B$219:$B$248)</f>
        <v>#N/A</v>
      </c>
      <c r="H257" t="s">
        <v>62</v>
      </c>
      <c r="J257" t="e">
        <f t="shared" si="53"/>
        <v>#N/A</v>
      </c>
      <c r="L257" t="str">
        <f t="shared" si="54"/>
        <v xml:space="preserve"> v </v>
      </c>
      <c r="M257" t="str">
        <f>IF(ISERROR(INDEX($C:$C,MATCH(R83,$A:$A,0)))*1=1,"",INDEX($C:$C,MATCH(R83,$A:$A,0)))</f>
        <v/>
      </c>
      <c r="N257" t="str">
        <f>IF(ISERROR(INDEX($C:$C,MATCH(S83,$A:$A,0)))*1=1,"",INDEX($C:$C,MATCH(S83,$A:$A,0)))</f>
        <v/>
      </c>
      <c r="O257" t="s">
        <v>62</v>
      </c>
      <c r="Q257" s="11"/>
      <c r="R257" s="15">
        <f>T82-TIME(3,0,0)</f>
        <v>-0.125</v>
      </c>
      <c r="S257" s="11" t="e">
        <f t="shared" si="55"/>
        <v>#N/A</v>
      </c>
      <c r="T257" s="14" t="str">
        <f t="shared" si="30"/>
        <v>MLB 32</v>
      </c>
      <c r="U257" s="14" t="str">
        <f t="shared" si="56"/>
        <v xml:space="preserve"> v </v>
      </c>
      <c r="V257" s="14" t="str">
        <f t="shared" si="32"/>
        <v>FULL</v>
      </c>
      <c r="X257" s="78"/>
      <c r="Y257" s="79">
        <f t="shared" si="68"/>
        <v>-0.125</v>
      </c>
      <c r="Z257" s="79">
        <f t="shared" si="57"/>
        <v>-4.1666666666666671E-2</v>
      </c>
      <c r="AA257" s="80" t="e">
        <f t="shared" si="69"/>
        <v>#N/A</v>
      </c>
      <c r="AB257" s="78" t="str">
        <f t="shared" si="70"/>
        <v>MLB 32</v>
      </c>
      <c r="AC257" s="78" t="str">
        <f t="shared" si="71"/>
        <v xml:space="preserve"> v </v>
      </c>
      <c r="AD257" s="78" t="str">
        <f t="shared" si="72"/>
        <v>Inc 1st 5 &amp; 7</v>
      </c>
      <c r="AF257" s="43"/>
      <c r="AG257" s="41">
        <f t="shared" si="58"/>
        <v>-0.125</v>
      </c>
      <c r="AH257" s="41">
        <f t="shared" si="59"/>
        <v>0</v>
      </c>
      <c r="AI257" s="42" t="e">
        <f t="shared" si="60"/>
        <v>#N/A</v>
      </c>
      <c r="AJ257" s="43" t="str">
        <f t="shared" si="61"/>
        <v>MLB 32</v>
      </c>
      <c r="AK257" s="43" t="str">
        <f t="shared" si="62"/>
        <v xml:space="preserve"> v </v>
      </c>
      <c r="AL257" s="43" t="str">
        <f t="shared" si="36"/>
        <v>Inc 1st 5</v>
      </c>
      <c r="AN257" s="104"/>
      <c r="AO257" s="105">
        <f t="shared" si="63"/>
        <v>-0.125</v>
      </c>
      <c r="AP257" s="105">
        <f t="shared" si="64"/>
        <v>-4.1666666666666671E-2</v>
      </c>
      <c r="AQ257" s="106" t="e">
        <f t="shared" si="65"/>
        <v>#N/A</v>
      </c>
      <c r="AR257" s="104" t="str">
        <f t="shared" si="66"/>
        <v>MLB 32</v>
      </c>
      <c r="AS257" s="104" t="str">
        <f t="shared" si="67"/>
        <v xml:space="preserve"> v </v>
      </c>
      <c r="AT257" s="104" t="str">
        <f t="shared" si="40"/>
        <v>Inc 1st 5</v>
      </c>
      <c r="AV257" s="84"/>
      <c r="AW257" s="85">
        <f t="shared" si="73"/>
        <v>-0.125</v>
      </c>
      <c r="AX257" s="85">
        <f t="shared" si="41"/>
        <v>0</v>
      </c>
      <c r="AY257" s="86" t="e">
        <f t="shared" si="74"/>
        <v>#N/A</v>
      </c>
      <c r="AZ257" s="84" t="str">
        <f t="shared" si="75"/>
        <v>MLB 32</v>
      </c>
      <c r="BA257" s="84" t="str">
        <f t="shared" si="76"/>
        <v xml:space="preserve"> v </v>
      </c>
      <c r="BB257" s="84" t="str">
        <f t="shared" si="42"/>
        <v>Primary</v>
      </c>
      <c r="BD257" s="110"/>
      <c r="BE257" s="111">
        <f t="shared" si="50"/>
        <v>-0.125</v>
      </c>
      <c r="BF257" s="111">
        <f t="shared" si="51"/>
        <v>-4.1666666666666671E-2</v>
      </c>
      <c r="BG257" s="112" t="e">
        <f t="shared" si="14"/>
        <v>#N/A</v>
      </c>
      <c r="BH257" s="110" t="str">
        <f t="shared" si="15"/>
        <v>MLB 32</v>
      </c>
      <c r="BI257" s="110" t="str">
        <f t="shared" si="16"/>
        <v xml:space="preserve"> v </v>
      </c>
      <c r="BJ257" s="110" t="str">
        <f t="shared" si="43"/>
        <v>Inc 1st 5</v>
      </c>
      <c r="BL257" s="115"/>
      <c r="BM257" s="116">
        <f t="shared" si="52"/>
        <v>-0.125</v>
      </c>
      <c r="BN257" s="116">
        <f t="shared" si="44"/>
        <v>0</v>
      </c>
      <c r="BO257" s="117" t="e">
        <f t="shared" si="17"/>
        <v>#N/A</v>
      </c>
      <c r="BP257" s="115" t="str">
        <f t="shared" si="18"/>
        <v>MLB 32</v>
      </c>
      <c r="BQ257" s="115" t="str">
        <f t="shared" si="19"/>
        <v xml:space="preserve"> v </v>
      </c>
      <c r="BR257" s="115" t="str">
        <f t="shared" si="45"/>
        <v>Inc 1st 5</v>
      </c>
      <c r="BT257" s="125"/>
      <c r="BU257" s="126">
        <f t="shared" si="46"/>
        <v>-4.1666666666666671E-2</v>
      </c>
      <c r="BV257" s="126">
        <f t="shared" si="20"/>
        <v>4.1666666666666657E-2</v>
      </c>
      <c r="BW257" s="127" t="e">
        <f t="shared" si="21"/>
        <v>#N/A</v>
      </c>
      <c r="BX257" s="125" t="str">
        <f t="shared" si="22"/>
        <v>MLB 32</v>
      </c>
      <c r="BY257" s="125" t="str">
        <f t="shared" si="23"/>
        <v xml:space="preserve"> v </v>
      </c>
      <c r="BZ257" s="125" t="str">
        <f t="shared" si="47"/>
        <v>Inc 1st 5</v>
      </c>
      <c r="CB257" s="78"/>
      <c r="CC257" s="79">
        <f t="shared" si="24"/>
        <v>0</v>
      </c>
      <c r="CD257" s="79">
        <f t="shared" si="48"/>
        <v>0.125</v>
      </c>
      <c r="CE257" s="80" t="e">
        <f t="shared" si="25"/>
        <v>#N/A</v>
      </c>
      <c r="CF257" s="78" t="str">
        <f t="shared" si="26"/>
        <v>MLB 32</v>
      </c>
      <c r="CG257" s="78" t="str">
        <f t="shared" si="27"/>
        <v xml:space="preserve"> v </v>
      </c>
      <c r="CH257" s="78" t="str">
        <f t="shared" si="49"/>
        <v>Primary</v>
      </c>
    </row>
    <row r="258" spans="5:86">
      <c r="E258">
        <v>40</v>
      </c>
      <c r="F258" t="e">
        <f>LOOKUP(R85,$A$219:$A$248,$B$219:$B$248)</f>
        <v>#N/A</v>
      </c>
      <c r="G258" t="e">
        <f>LOOKUP(S85,$A$219:$A$248,$B$219:$B$248)</f>
        <v>#N/A</v>
      </c>
      <c r="H258" t="s">
        <v>62</v>
      </c>
      <c r="J258" t="e">
        <f t="shared" si="53"/>
        <v>#N/A</v>
      </c>
      <c r="L258" t="str">
        <f t="shared" si="54"/>
        <v xml:space="preserve"> v </v>
      </c>
      <c r="M258" t="str">
        <f>IF(ISERROR(INDEX($C:$C,MATCH(R85,$A:$A,0)))*1=1,"",INDEX($C:$C,MATCH(R85,$A:$A,0)))</f>
        <v/>
      </c>
      <c r="N258" t="str">
        <f>IF(ISERROR(INDEX($C:$C,MATCH(S85,$A:$A,0)))*1=1,"",INDEX($C:$C,MATCH(S85,$A:$A,0)))</f>
        <v/>
      </c>
      <c r="O258" t="s">
        <v>62</v>
      </c>
      <c r="Q258" s="11"/>
      <c r="R258" s="15">
        <f>T84-TIME(3,0,0)</f>
        <v>-0.125</v>
      </c>
      <c r="S258" s="11" t="e">
        <f t="shared" si="55"/>
        <v>#N/A</v>
      </c>
      <c r="T258" s="14" t="str">
        <f t="shared" si="30"/>
        <v>MLB 32</v>
      </c>
      <c r="U258" s="14" t="str">
        <f t="shared" si="56"/>
        <v xml:space="preserve"> v </v>
      </c>
      <c r="V258" s="14" t="str">
        <f t="shared" si="32"/>
        <v>FULL</v>
      </c>
      <c r="X258" s="78"/>
      <c r="Y258" s="79">
        <f t="shared" si="68"/>
        <v>-0.125</v>
      </c>
      <c r="Z258" s="79">
        <f t="shared" si="57"/>
        <v>-4.1666666666666671E-2</v>
      </c>
      <c r="AA258" s="80" t="e">
        <f t="shared" si="69"/>
        <v>#N/A</v>
      </c>
      <c r="AB258" s="78" t="str">
        <f t="shared" si="70"/>
        <v>MLB 32</v>
      </c>
      <c r="AC258" s="78" t="str">
        <f t="shared" si="71"/>
        <v xml:space="preserve"> v </v>
      </c>
      <c r="AD258" s="78" t="str">
        <f t="shared" si="72"/>
        <v>Inc 1st 5 &amp; 7</v>
      </c>
      <c r="AF258" s="43"/>
      <c r="AG258" s="41">
        <f t="shared" si="58"/>
        <v>-0.125</v>
      </c>
      <c r="AH258" s="41">
        <f t="shared" si="59"/>
        <v>0</v>
      </c>
      <c r="AI258" s="42" t="e">
        <f t="shared" si="60"/>
        <v>#N/A</v>
      </c>
      <c r="AJ258" s="43" t="str">
        <f t="shared" si="61"/>
        <v>MLB 32</v>
      </c>
      <c r="AK258" s="43" t="str">
        <f t="shared" si="62"/>
        <v xml:space="preserve"> v </v>
      </c>
      <c r="AL258" s="43" t="str">
        <f t="shared" si="36"/>
        <v>Inc 1st 5</v>
      </c>
      <c r="AN258" s="104"/>
      <c r="AO258" s="105">
        <f t="shared" si="63"/>
        <v>-0.125</v>
      </c>
      <c r="AP258" s="105">
        <f t="shared" si="64"/>
        <v>-4.1666666666666671E-2</v>
      </c>
      <c r="AQ258" s="106" t="e">
        <f t="shared" si="65"/>
        <v>#N/A</v>
      </c>
      <c r="AR258" s="104" t="str">
        <f t="shared" si="66"/>
        <v>MLB 32</v>
      </c>
      <c r="AS258" s="104" t="str">
        <f t="shared" si="67"/>
        <v xml:space="preserve"> v </v>
      </c>
      <c r="AT258" s="104" t="str">
        <f t="shared" si="40"/>
        <v>Inc 1st 5</v>
      </c>
      <c r="AV258" s="84"/>
      <c r="AW258" s="85">
        <f t="shared" si="73"/>
        <v>-0.125</v>
      </c>
      <c r="AX258" s="85">
        <f t="shared" si="41"/>
        <v>0</v>
      </c>
      <c r="AY258" s="86" t="e">
        <f t="shared" si="74"/>
        <v>#N/A</v>
      </c>
      <c r="AZ258" s="84" t="str">
        <f t="shared" si="75"/>
        <v>MLB 32</v>
      </c>
      <c r="BA258" s="84" t="str">
        <f t="shared" si="76"/>
        <v xml:space="preserve"> v </v>
      </c>
      <c r="BB258" s="84" t="str">
        <f t="shared" si="42"/>
        <v>Primary</v>
      </c>
      <c r="BD258" s="43"/>
      <c r="BE258" s="41">
        <f t="shared" si="50"/>
        <v>-0.125</v>
      </c>
      <c r="BF258" s="41">
        <f t="shared" si="51"/>
        <v>-4.1666666666666671E-2</v>
      </c>
      <c r="BG258" s="42" t="e">
        <f t="shared" si="14"/>
        <v>#N/A</v>
      </c>
      <c r="BH258" s="43" t="str">
        <f t="shared" si="15"/>
        <v>MLB 32</v>
      </c>
      <c r="BI258" s="43" t="str">
        <f t="shared" si="16"/>
        <v xml:space="preserve"> v </v>
      </c>
      <c r="BJ258" s="43" t="str">
        <f t="shared" si="43"/>
        <v>Inc 1st 5</v>
      </c>
      <c r="BL258" s="120"/>
      <c r="BM258" s="121">
        <f t="shared" si="52"/>
        <v>-0.125</v>
      </c>
      <c r="BN258" s="121">
        <f t="shared" si="44"/>
        <v>0</v>
      </c>
      <c r="BO258" s="122" t="e">
        <f t="shared" si="17"/>
        <v>#N/A</v>
      </c>
      <c r="BP258" s="120" t="str">
        <f t="shared" si="18"/>
        <v>MLB 32</v>
      </c>
      <c r="BQ258" s="120" t="str">
        <f t="shared" si="19"/>
        <v xml:space="preserve"> v </v>
      </c>
      <c r="BR258" s="120" t="str">
        <f t="shared" si="45"/>
        <v>Inc 1st 5</v>
      </c>
      <c r="BT258" s="104"/>
      <c r="BU258" s="105">
        <f t="shared" si="46"/>
        <v>-4.1666666666666671E-2</v>
      </c>
      <c r="BV258" s="105">
        <f t="shared" si="20"/>
        <v>4.1666666666666657E-2</v>
      </c>
      <c r="BW258" s="106" t="e">
        <f t="shared" si="21"/>
        <v>#N/A</v>
      </c>
      <c r="BX258" s="104" t="str">
        <f t="shared" si="22"/>
        <v>MLB 32</v>
      </c>
      <c r="BY258" s="104" t="str">
        <f t="shared" si="23"/>
        <v xml:space="preserve"> v </v>
      </c>
      <c r="BZ258" s="104" t="str">
        <f t="shared" si="47"/>
        <v>Inc 1st 5</v>
      </c>
      <c r="CB258" s="131"/>
      <c r="CC258" s="132">
        <f t="shared" si="24"/>
        <v>0</v>
      </c>
      <c r="CD258" s="132">
        <f t="shared" si="48"/>
        <v>0.125</v>
      </c>
      <c r="CE258" s="133" t="e">
        <f t="shared" si="25"/>
        <v>#N/A</v>
      </c>
      <c r="CF258" s="131" t="str">
        <f t="shared" si="26"/>
        <v>MLB 32</v>
      </c>
      <c r="CG258" s="131" t="str">
        <f t="shared" si="27"/>
        <v xml:space="preserve"> v </v>
      </c>
      <c r="CH258" s="131" t="str">
        <f t="shared" si="49"/>
        <v>Primary</v>
      </c>
    </row>
    <row r="259" spans="5:86">
      <c r="E259">
        <v>41</v>
      </c>
      <c r="F259" t="e">
        <f>LOOKUP(R87,$A$219:$A$248,$B$219:$B$248)</f>
        <v>#N/A</v>
      </c>
      <c r="G259" t="e">
        <f>LOOKUP(S87,$A$219:$A$248,$B$219:$B$248)</f>
        <v>#N/A</v>
      </c>
      <c r="H259" t="s">
        <v>62</v>
      </c>
      <c r="J259" t="e">
        <f t="shared" si="53"/>
        <v>#N/A</v>
      </c>
      <c r="L259" t="str">
        <f t="shared" si="54"/>
        <v xml:space="preserve"> v </v>
      </c>
      <c r="M259" t="str">
        <f>IF(ISERROR(INDEX($C:$C,MATCH(R87,$A:$A,0)))*1=1,"",INDEX($C:$C,MATCH(R87,$A:$A,0)))</f>
        <v/>
      </c>
      <c r="N259" t="str">
        <f>IF(ISERROR(INDEX($C:$C,MATCH(S87,$A:$A,0)))*1=1,"",INDEX($C:$C,MATCH(S87,$A:$A,0)))</f>
        <v/>
      </c>
      <c r="O259" t="s">
        <v>62</v>
      </c>
      <c r="Q259" s="11"/>
      <c r="R259" s="15">
        <f>T86-TIME(3,0,0)</f>
        <v>-0.125</v>
      </c>
      <c r="S259" s="11" t="e">
        <f t="shared" si="55"/>
        <v>#N/A</v>
      </c>
      <c r="T259" s="14" t="str">
        <f t="shared" si="30"/>
        <v>MLB 32</v>
      </c>
      <c r="U259" s="14" t="str">
        <f t="shared" si="56"/>
        <v xml:space="preserve"> v </v>
      </c>
      <c r="V259" s="14" t="str">
        <f t="shared" si="32"/>
        <v>FULL</v>
      </c>
      <c r="X259" s="78"/>
      <c r="Y259" s="79">
        <f t="shared" si="68"/>
        <v>-0.125</v>
      </c>
      <c r="Z259" s="79">
        <f t="shared" si="57"/>
        <v>-4.1666666666666671E-2</v>
      </c>
      <c r="AA259" s="80" t="e">
        <f t="shared" si="69"/>
        <v>#N/A</v>
      </c>
      <c r="AB259" s="78" t="str">
        <f t="shared" si="70"/>
        <v>MLB 32</v>
      </c>
      <c r="AC259" s="78" t="str">
        <f t="shared" si="71"/>
        <v xml:space="preserve"> v </v>
      </c>
      <c r="AD259" s="78" t="str">
        <f t="shared" si="72"/>
        <v>Inc 1st 5 &amp; 7</v>
      </c>
      <c r="AF259" s="43"/>
      <c r="AG259" s="41">
        <f t="shared" si="58"/>
        <v>-0.125</v>
      </c>
      <c r="AH259" s="41">
        <f t="shared" si="59"/>
        <v>0</v>
      </c>
      <c r="AI259" s="42" t="e">
        <f t="shared" si="60"/>
        <v>#N/A</v>
      </c>
      <c r="AJ259" s="43" t="str">
        <f t="shared" si="61"/>
        <v>MLB 32</v>
      </c>
      <c r="AK259" s="43" t="str">
        <f t="shared" si="62"/>
        <v xml:space="preserve"> v </v>
      </c>
      <c r="AL259" s="43" t="str">
        <f t="shared" si="36"/>
        <v>Inc 1st 5</v>
      </c>
      <c r="AN259" s="104"/>
      <c r="AO259" s="105">
        <f t="shared" si="63"/>
        <v>-0.125</v>
      </c>
      <c r="AP259" s="105">
        <f t="shared" si="64"/>
        <v>-4.1666666666666671E-2</v>
      </c>
      <c r="AQ259" s="106" t="e">
        <f t="shared" si="65"/>
        <v>#N/A</v>
      </c>
      <c r="AR259" s="104" t="str">
        <f t="shared" si="66"/>
        <v>MLB 32</v>
      </c>
      <c r="AS259" s="104" t="str">
        <f t="shared" si="67"/>
        <v xml:space="preserve"> v </v>
      </c>
      <c r="AT259" s="104" t="str">
        <f t="shared" si="40"/>
        <v>Inc 1st 5</v>
      </c>
      <c r="AV259" s="84"/>
      <c r="AW259" s="85">
        <f t="shared" si="73"/>
        <v>-0.125</v>
      </c>
      <c r="AX259" s="85">
        <f t="shared" si="41"/>
        <v>0</v>
      </c>
      <c r="AY259" s="86" t="e">
        <f t="shared" si="74"/>
        <v>#N/A</v>
      </c>
      <c r="AZ259" s="84" t="str">
        <f t="shared" si="75"/>
        <v>MLB 32</v>
      </c>
      <c r="BA259" s="84" t="str">
        <f t="shared" si="76"/>
        <v xml:space="preserve"> v </v>
      </c>
      <c r="BB259" s="84" t="str">
        <f t="shared" si="42"/>
        <v>Primary</v>
      </c>
      <c r="BD259" s="110"/>
      <c r="BE259" s="111">
        <f t="shared" si="50"/>
        <v>-0.125</v>
      </c>
      <c r="BF259" s="111">
        <f t="shared" si="51"/>
        <v>-4.1666666666666671E-2</v>
      </c>
      <c r="BG259" s="112" t="e">
        <f t="shared" si="14"/>
        <v>#N/A</v>
      </c>
      <c r="BH259" s="110" t="str">
        <f t="shared" si="15"/>
        <v>MLB 32</v>
      </c>
      <c r="BI259" s="110" t="str">
        <f t="shared" si="16"/>
        <v xml:space="preserve"> v </v>
      </c>
      <c r="BJ259" s="110" t="str">
        <f t="shared" si="43"/>
        <v>Inc 1st 5</v>
      </c>
      <c r="BL259" s="115"/>
      <c r="BM259" s="116">
        <f t="shared" si="52"/>
        <v>-0.125</v>
      </c>
      <c r="BN259" s="116">
        <f t="shared" si="44"/>
        <v>0</v>
      </c>
      <c r="BO259" s="117" t="e">
        <f t="shared" si="17"/>
        <v>#N/A</v>
      </c>
      <c r="BP259" s="115" t="str">
        <f t="shared" si="18"/>
        <v>MLB 32</v>
      </c>
      <c r="BQ259" s="115" t="str">
        <f t="shared" si="19"/>
        <v xml:space="preserve"> v </v>
      </c>
      <c r="BR259" s="115" t="str">
        <f t="shared" si="45"/>
        <v>Inc 1st 5</v>
      </c>
      <c r="BT259" s="125"/>
      <c r="BU259" s="126">
        <f t="shared" si="46"/>
        <v>-4.1666666666666671E-2</v>
      </c>
      <c r="BV259" s="126">
        <f t="shared" si="20"/>
        <v>4.1666666666666657E-2</v>
      </c>
      <c r="BW259" s="127" t="e">
        <f t="shared" si="21"/>
        <v>#N/A</v>
      </c>
      <c r="BX259" s="125" t="str">
        <f t="shared" si="22"/>
        <v>MLB 32</v>
      </c>
      <c r="BY259" s="125" t="str">
        <f t="shared" si="23"/>
        <v xml:space="preserve"> v </v>
      </c>
      <c r="BZ259" s="125" t="str">
        <f t="shared" si="47"/>
        <v>Inc 1st 5</v>
      </c>
      <c r="CB259" s="78"/>
      <c r="CC259" s="79">
        <f t="shared" si="24"/>
        <v>0</v>
      </c>
      <c r="CD259" s="79">
        <f t="shared" si="48"/>
        <v>0.125</v>
      </c>
      <c r="CE259" s="80" t="e">
        <f t="shared" si="25"/>
        <v>#N/A</v>
      </c>
      <c r="CF259" s="78" t="str">
        <f t="shared" si="26"/>
        <v>MLB 32</v>
      </c>
      <c r="CG259" s="78" t="str">
        <f t="shared" si="27"/>
        <v xml:space="preserve"> v </v>
      </c>
      <c r="CH259" s="78" t="str">
        <f t="shared" si="49"/>
        <v>Primary</v>
      </c>
    </row>
    <row r="260" spans="5:86">
      <c r="E260">
        <v>42</v>
      </c>
      <c r="F260" t="e">
        <f>LOOKUP(R89,$A$219:$A$248,$B$219:$B$248)</f>
        <v>#N/A</v>
      </c>
      <c r="G260" t="e">
        <f>LOOKUP(S89,$A$219:$A$248,$B$219:$B$248)</f>
        <v>#N/A</v>
      </c>
      <c r="H260" t="s">
        <v>62</v>
      </c>
      <c r="J260" t="e">
        <f t="shared" si="53"/>
        <v>#N/A</v>
      </c>
      <c r="L260" t="str">
        <f t="shared" si="54"/>
        <v xml:space="preserve"> v </v>
      </c>
      <c r="M260" t="str">
        <f>IF(ISERROR(INDEX($C:$C,MATCH(R89,$A:$A,0)))*1=1,"",INDEX($C:$C,MATCH(R89,$A:$A,0)))</f>
        <v/>
      </c>
      <c r="N260" t="str">
        <f>IF(ISERROR(INDEX($C:$C,MATCH(S89,$A:$A,0)))*1=1,"",INDEX($C:$C,MATCH(S89,$A:$A,0)))</f>
        <v/>
      </c>
      <c r="O260" t="s">
        <v>62</v>
      </c>
      <c r="Q260" s="11"/>
      <c r="R260" s="15">
        <f>T88-TIME(3,0,0)</f>
        <v>-0.125</v>
      </c>
      <c r="S260" s="11" t="e">
        <f t="shared" si="55"/>
        <v>#N/A</v>
      </c>
      <c r="T260" s="14" t="str">
        <f t="shared" si="30"/>
        <v>MLB 32</v>
      </c>
      <c r="U260" s="14" t="str">
        <f t="shared" si="56"/>
        <v xml:space="preserve"> v </v>
      </c>
      <c r="V260" s="14" t="str">
        <f t="shared" si="32"/>
        <v>FULL</v>
      </c>
      <c r="X260" s="78"/>
      <c r="Y260" s="79">
        <f t="shared" si="68"/>
        <v>-0.125</v>
      </c>
      <c r="Z260" s="79">
        <f t="shared" si="57"/>
        <v>-4.1666666666666671E-2</v>
      </c>
      <c r="AA260" s="80" t="e">
        <f t="shared" si="69"/>
        <v>#N/A</v>
      </c>
      <c r="AB260" s="78" t="str">
        <f t="shared" si="70"/>
        <v>MLB 32</v>
      </c>
      <c r="AC260" s="78" t="str">
        <f t="shared" si="71"/>
        <v xml:space="preserve"> v </v>
      </c>
      <c r="AD260" s="78" t="str">
        <f t="shared" si="72"/>
        <v>Inc 1st 5 &amp; 7</v>
      </c>
      <c r="AF260" s="43"/>
      <c r="AG260" s="41">
        <f t="shared" si="58"/>
        <v>-0.125</v>
      </c>
      <c r="AH260" s="41">
        <f t="shared" si="59"/>
        <v>0</v>
      </c>
      <c r="AI260" s="42" t="e">
        <f t="shared" si="60"/>
        <v>#N/A</v>
      </c>
      <c r="AJ260" s="43" t="str">
        <f t="shared" si="61"/>
        <v>MLB 32</v>
      </c>
      <c r="AK260" s="43" t="str">
        <f t="shared" si="62"/>
        <v xml:space="preserve"> v </v>
      </c>
      <c r="AL260" s="43" t="str">
        <f t="shared" si="36"/>
        <v>Inc 1st 5</v>
      </c>
      <c r="AN260" s="104"/>
      <c r="AO260" s="105">
        <f t="shared" si="63"/>
        <v>-0.125</v>
      </c>
      <c r="AP260" s="105">
        <f t="shared" si="64"/>
        <v>-4.1666666666666671E-2</v>
      </c>
      <c r="AQ260" s="106" t="e">
        <f t="shared" si="65"/>
        <v>#N/A</v>
      </c>
      <c r="AR260" s="104" t="str">
        <f t="shared" si="66"/>
        <v>MLB 32</v>
      </c>
      <c r="AS260" s="104" t="str">
        <f t="shared" si="67"/>
        <v xml:space="preserve"> v </v>
      </c>
      <c r="AT260" s="104" t="str">
        <f t="shared" si="40"/>
        <v>Inc 1st 5</v>
      </c>
      <c r="AV260" s="84"/>
      <c r="AW260" s="85">
        <f t="shared" si="73"/>
        <v>-0.125</v>
      </c>
      <c r="AX260" s="85">
        <f t="shared" si="41"/>
        <v>0</v>
      </c>
      <c r="AY260" s="86" t="e">
        <f t="shared" si="74"/>
        <v>#N/A</v>
      </c>
      <c r="AZ260" s="84" t="str">
        <f t="shared" si="75"/>
        <v>MLB 32</v>
      </c>
      <c r="BA260" s="84" t="str">
        <f t="shared" si="76"/>
        <v xml:space="preserve"> v </v>
      </c>
      <c r="BB260" s="84" t="str">
        <f t="shared" si="42"/>
        <v>Primary</v>
      </c>
      <c r="BD260" s="43"/>
      <c r="BE260" s="41">
        <f t="shared" si="50"/>
        <v>-0.125</v>
      </c>
      <c r="BF260" s="41">
        <f t="shared" si="51"/>
        <v>-4.1666666666666671E-2</v>
      </c>
      <c r="BG260" s="42" t="e">
        <f t="shared" si="14"/>
        <v>#N/A</v>
      </c>
      <c r="BH260" s="43" t="str">
        <f t="shared" si="15"/>
        <v>MLB 32</v>
      </c>
      <c r="BI260" s="43" t="str">
        <f t="shared" si="16"/>
        <v xml:space="preserve"> v </v>
      </c>
      <c r="BJ260" s="43" t="str">
        <f t="shared" si="43"/>
        <v>Inc 1st 5</v>
      </c>
      <c r="BL260" s="120"/>
      <c r="BM260" s="121">
        <f t="shared" si="52"/>
        <v>-0.125</v>
      </c>
      <c r="BN260" s="121">
        <f t="shared" si="44"/>
        <v>0</v>
      </c>
      <c r="BO260" s="122" t="e">
        <f t="shared" si="17"/>
        <v>#N/A</v>
      </c>
      <c r="BP260" s="120" t="str">
        <f t="shared" si="18"/>
        <v>MLB 32</v>
      </c>
      <c r="BQ260" s="120" t="str">
        <f t="shared" si="19"/>
        <v xml:space="preserve"> v </v>
      </c>
      <c r="BR260" s="120" t="str">
        <f t="shared" si="45"/>
        <v>Inc 1st 5</v>
      </c>
      <c r="BT260" s="104"/>
      <c r="BU260" s="105">
        <f t="shared" si="46"/>
        <v>-4.1666666666666671E-2</v>
      </c>
      <c r="BV260" s="105">
        <f t="shared" si="20"/>
        <v>4.1666666666666657E-2</v>
      </c>
      <c r="BW260" s="106" t="e">
        <f t="shared" si="21"/>
        <v>#N/A</v>
      </c>
      <c r="BX260" s="104" t="str">
        <f t="shared" si="22"/>
        <v>MLB 32</v>
      </c>
      <c r="BY260" s="104" t="str">
        <f t="shared" si="23"/>
        <v xml:space="preserve"> v </v>
      </c>
      <c r="BZ260" s="104" t="str">
        <f t="shared" si="47"/>
        <v>Inc 1st 5</v>
      </c>
      <c r="CB260" s="131"/>
      <c r="CC260" s="132">
        <f t="shared" si="24"/>
        <v>0</v>
      </c>
      <c r="CD260" s="132">
        <f t="shared" si="48"/>
        <v>0.125</v>
      </c>
      <c r="CE260" s="133" t="e">
        <f t="shared" si="25"/>
        <v>#N/A</v>
      </c>
      <c r="CF260" s="131" t="str">
        <f t="shared" si="26"/>
        <v>MLB 32</v>
      </c>
      <c r="CG260" s="131" t="str">
        <f t="shared" si="27"/>
        <v xml:space="preserve"> v </v>
      </c>
      <c r="CH260" s="131" t="str">
        <f t="shared" si="49"/>
        <v>Primary</v>
      </c>
    </row>
    <row r="261" spans="5:86">
      <c r="E261">
        <v>43</v>
      </c>
      <c r="F261" t="e">
        <f>LOOKUP(R91,$A$219:$A$248,$B$219:$B$248)</f>
        <v>#N/A</v>
      </c>
      <c r="G261" t="e">
        <f>LOOKUP(S91,$A$219:$A$248,$B$219:$B$248)</f>
        <v>#N/A</v>
      </c>
      <c r="H261" t="s">
        <v>62</v>
      </c>
      <c r="J261" t="e">
        <f t="shared" si="53"/>
        <v>#N/A</v>
      </c>
      <c r="L261" t="str">
        <f t="shared" si="54"/>
        <v xml:space="preserve"> v </v>
      </c>
      <c r="M261" t="str">
        <f>IF(ISERROR(INDEX($C:$C,MATCH(R91,$A:$A,0)))*1=1,"",INDEX($C:$C,MATCH(R91,$A:$A,0)))</f>
        <v/>
      </c>
      <c r="N261" t="str">
        <f>IF(ISERROR(INDEX($C:$C,MATCH(S91,$A:$A,0)))*1=1,"",INDEX($C:$C,MATCH(S91,$A:$A,0)))</f>
        <v/>
      </c>
      <c r="O261" t="s">
        <v>62</v>
      </c>
      <c r="Q261" s="11"/>
      <c r="R261" s="15">
        <f>T90-TIME(3,0,0)</f>
        <v>-0.125</v>
      </c>
      <c r="S261" s="11" t="e">
        <f t="shared" si="55"/>
        <v>#N/A</v>
      </c>
      <c r="T261" s="14" t="str">
        <f t="shared" si="30"/>
        <v>MLB 32</v>
      </c>
      <c r="U261" s="14" t="str">
        <f t="shared" si="56"/>
        <v xml:space="preserve"> v </v>
      </c>
      <c r="V261" s="14" t="str">
        <f t="shared" si="32"/>
        <v>FULL</v>
      </c>
      <c r="X261" s="78"/>
      <c r="Y261" s="79">
        <f t="shared" si="68"/>
        <v>-0.125</v>
      </c>
      <c r="Z261" s="79">
        <f t="shared" si="57"/>
        <v>-4.1666666666666671E-2</v>
      </c>
      <c r="AA261" s="80" t="e">
        <f t="shared" si="69"/>
        <v>#N/A</v>
      </c>
      <c r="AB261" s="78" t="str">
        <f t="shared" si="70"/>
        <v>MLB 32</v>
      </c>
      <c r="AC261" s="78" t="str">
        <f t="shared" si="71"/>
        <v xml:space="preserve"> v </v>
      </c>
      <c r="AD261" s="78" t="str">
        <f t="shared" si="72"/>
        <v>Inc 1st 5 &amp; 7</v>
      </c>
      <c r="AF261" s="43"/>
      <c r="AG261" s="41">
        <f t="shared" si="58"/>
        <v>-0.125</v>
      </c>
      <c r="AH261" s="41">
        <f t="shared" si="59"/>
        <v>0</v>
      </c>
      <c r="AI261" s="42" t="e">
        <f t="shared" si="60"/>
        <v>#N/A</v>
      </c>
      <c r="AJ261" s="43" t="str">
        <f t="shared" si="61"/>
        <v>MLB 32</v>
      </c>
      <c r="AK261" s="43" t="str">
        <f t="shared" si="62"/>
        <v xml:space="preserve"> v </v>
      </c>
      <c r="AL261" s="43" t="str">
        <f t="shared" si="36"/>
        <v>Inc 1st 5</v>
      </c>
      <c r="AN261" s="104"/>
      <c r="AO261" s="105">
        <f t="shared" si="63"/>
        <v>-0.125</v>
      </c>
      <c r="AP261" s="105">
        <f t="shared" si="64"/>
        <v>-4.1666666666666671E-2</v>
      </c>
      <c r="AQ261" s="106" t="e">
        <f t="shared" si="65"/>
        <v>#N/A</v>
      </c>
      <c r="AR261" s="104" t="str">
        <f t="shared" si="66"/>
        <v>MLB 32</v>
      </c>
      <c r="AS261" s="104" t="str">
        <f t="shared" si="67"/>
        <v xml:space="preserve"> v </v>
      </c>
      <c r="AT261" s="104" t="str">
        <f t="shared" si="40"/>
        <v>Inc 1st 5</v>
      </c>
      <c r="AV261" s="84"/>
      <c r="AW261" s="85">
        <f t="shared" si="73"/>
        <v>-0.125</v>
      </c>
      <c r="AX261" s="85">
        <f t="shared" si="41"/>
        <v>0</v>
      </c>
      <c r="AY261" s="86" t="e">
        <f t="shared" si="74"/>
        <v>#N/A</v>
      </c>
      <c r="AZ261" s="84" t="str">
        <f t="shared" si="75"/>
        <v>MLB 32</v>
      </c>
      <c r="BA261" s="84" t="str">
        <f t="shared" si="76"/>
        <v xml:space="preserve"> v </v>
      </c>
      <c r="BB261" s="84" t="str">
        <f t="shared" si="42"/>
        <v>Primary</v>
      </c>
      <c r="BD261" s="110"/>
      <c r="BE261" s="111">
        <f t="shared" si="50"/>
        <v>-0.125</v>
      </c>
      <c r="BF261" s="111">
        <f t="shared" si="51"/>
        <v>-4.1666666666666671E-2</v>
      </c>
      <c r="BG261" s="112" t="e">
        <f t="shared" si="14"/>
        <v>#N/A</v>
      </c>
      <c r="BH261" s="110" t="str">
        <f t="shared" si="15"/>
        <v>MLB 32</v>
      </c>
      <c r="BI261" s="110" t="str">
        <f t="shared" si="16"/>
        <v xml:space="preserve"> v </v>
      </c>
      <c r="BJ261" s="110" t="str">
        <f t="shared" si="43"/>
        <v>Inc 1st 5</v>
      </c>
      <c r="BL261" s="115"/>
      <c r="BM261" s="116">
        <f t="shared" si="52"/>
        <v>-0.125</v>
      </c>
      <c r="BN261" s="116">
        <f t="shared" si="44"/>
        <v>0</v>
      </c>
      <c r="BO261" s="117" t="e">
        <f t="shared" si="17"/>
        <v>#N/A</v>
      </c>
      <c r="BP261" s="115" t="str">
        <f t="shared" si="18"/>
        <v>MLB 32</v>
      </c>
      <c r="BQ261" s="115" t="str">
        <f t="shared" si="19"/>
        <v xml:space="preserve"> v </v>
      </c>
      <c r="BR261" s="115" t="str">
        <f t="shared" si="45"/>
        <v>Inc 1st 5</v>
      </c>
      <c r="BT261" s="125"/>
      <c r="BU261" s="126">
        <f t="shared" si="46"/>
        <v>-4.1666666666666671E-2</v>
      </c>
      <c r="BV261" s="126">
        <f t="shared" si="20"/>
        <v>4.1666666666666657E-2</v>
      </c>
      <c r="BW261" s="127" t="e">
        <f t="shared" si="21"/>
        <v>#N/A</v>
      </c>
      <c r="BX261" s="125" t="str">
        <f t="shared" si="22"/>
        <v>MLB 32</v>
      </c>
      <c r="BY261" s="125" t="str">
        <f t="shared" si="23"/>
        <v xml:space="preserve"> v </v>
      </c>
      <c r="BZ261" s="125" t="str">
        <f t="shared" si="47"/>
        <v>Inc 1st 5</v>
      </c>
      <c r="CB261" s="78"/>
      <c r="CC261" s="79">
        <f t="shared" si="24"/>
        <v>0</v>
      </c>
      <c r="CD261" s="79">
        <f t="shared" si="48"/>
        <v>0.125</v>
      </c>
      <c r="CE261" s="80" t="e">
        <f t="shared" si="25"/>
        <v>#N/A</v>
      </c>
      <c r="CF261" s="78" t="str">
        <f t="shared" si="26"/>
        <v>MLB 32</v>
      </c>
      <c r="CG261" s="78" t="str">
        <f t="shared" si="27"/>
        <v xml:space="preserve"> v </v>
      </c>
      <c r="CH261" s="78" t="str">
        <f t="shared" si="49"/>
        <v>Primary</v>
      </c>
    </row>
    <row r="262" spans="5:86">
      <c r="E262">
        <v>44</v>
      </c>
      <c r="F262" t="e">
        <f>LOOKUP(R93,$A$219:$A$248,$B$219:$B$248)</f>
        <v>#N/A</v>
      </c>
      <c r="G262" t="e">
        <f>LOOKUP(S93,$A$219:$A$248,$B$219:$B$248)</f>
        <v>#N/A</v>
      </c>
      <c r="H262" t="s">
        <v>62</v>
      </c>
      <c r="J262" t="e">
        <f t="shared" si="53"/>
        <v>#N/A</v>
      </c>
      <c r="L262" t="str">
        <f t="shared" si="54"/>
        <v xml:space="preserve"> v </v>
      </c>
      <c r="M262" t="str">
        <f>IF(ISERROR(INDEX($C:$C,MATCH(R93,$A:$A,0)))*1=1,"",INDEX($C:$C,MATCH(R93,$A:$A,0)))</f>
        <v/>
      </c>
      <c r="N262" t="str">
        <f>IF(ISERROR(INDEX($C:$C,MATCH(S93,$A:$A,0)))*1=1,"",INDEX($C:$C,MATCH(S93,$A:$A,0)))</f>
        <v/>
      </c>
      <c r="O262" t="s">
        <v>62</v>
      </c>
      <c r="Q262" s="11"/>
      <c r="R262" s="15">
        <f>T92-TIME(3,0,0)</f>
        <v>-0.125</v>
      </c>
      <c r="S262" s="11" t="e">
        <f t="shared" si="55"/>
        <v>#N/A</v>
      </c>
      <c r="T262" s="14" t="str">
        <f t="shared" si="30"/>
        <v>MLB 32</v>
      </c>
      <c r="U262" s="14" t="str">
        <f t="shared" si="56"/>
        <v xml:space="preserve"> v </v>
      </c>
      <c r="V262" s="14" t="str">
        <f t="shared" si="32"/>
        <v>FULL</v>
      </c>
      <c r="X262" s="78"/>
      <c r="Y262" s="79">
        <f t="shared" si="68"/>
        <v>-0.125</v>
      </c>
      <c r="Z262" s="79">
        <f t="shared" si="57"/>
        <v>-4.1666666666666671E-2</v>
      </c>
      <c r="AA262" s="80" t="e">
        <f t="shared" si="69"/>
        <v>#N/A</v>
      </c>
      <c r="AB262" s="78" t="str">
        <f t="shared" si="70"/>
        <v>MLB 32</v>
      </c>
      <c r="AC262" s="78" t="str">
        <f t="shared" si="71"/>
        <v xml:space="preserve"> v </v>
      </c>
      <c r="AD262" s="78" t="str">
        <f t="shared" si="72"/>
        <v>Inc 1st 5 &amp; 7</v>
      </c>
      <c r="AF262" s="43"/>
      <c r="AG262" s="41">
        <f t="shared" si="58"/>
        <v>-0.125</v>
      </c>
      <c r="AH262" s="41">
        <f t="shared" si="59"/>
        <v>0</v>
      </c>
      <c r="AI262" s="42" t="e">
        <f t="shared" si="60"/>
        <v>#N/A</v>
      </c>
      <c r="AJ262" s="43" t="str">
        <f t="shared" si="61"/>
        <v>MLB 32</v>
      </c>
      <c r="AK262" s="43" t="str">
        <f t="shared" si="62"/>
        <v xml:space="preserve"> v </v>
      </c>
      <c r="AL262" s="43" t="str">
        <f t="shared" si="36"/>
        <v>Inc 1st 5</v>
      </c>
      <c r="AN262" s="104"/>
      <c r="AO262" s="105">
        <f t="shared" si="63"/>
        <v>-0.125</v>
      </c>
      <c r="AP262" s="105">
        <f t="shared" si="64"/>
        <v>-4.1666666666666671E-2</v>
      </c>
      <c r="AQ262" s="106" t="e">
        <f t="shared" si="65"/>
        <v>#N/A</v>
      </c>
      <c r="AR262" s="104" t="str">
        <f t="shared" si="66"/>
        <v>MLB 32</v>
      </c>
      <c r="AS262" s="104" t="str">
        <f t="shared" si="67"/>
        <v xml:space="preserve"> v </v>
      </c>
      <c r="AT262" s="104" t="str">
        <f t="shared" si="40"/>
        <v>Inc 1st 5</v>
      </c>
      <c r="AV262" s="84"/>
      <c r="AW262" s="85">
        <f t="shared" si="73"/>
        <v>-0.125</v>
      </c>
      <c r="AX262" s="85">
        <f t="shared" si="41"/>
        <v>0</v>
      </c>
      <c r="AY262" s="86" t="e">
        <f t="shared" si="74"/>
        <v>#N/A</v>
      </c>
      <c r="AZ262" s="84" t="str">
        <f t="shared" si="75"/>
        <v>MLB 32</v>
      </c>
      <c r="BA262" s="84" t="str">
        <f t="shared" si="76"/>
        <v xml:space="preserve"> v </v>
      </c>
      <c r="BB262" s="84" t="str">
        <f t="shared" si="42"/>
        <v>Primary</v>
      </c>
      <c r="BD262" s="43"/>
      <c r="BE262" s="41">
        <f t="shared" si="50"/>
        <v>-0.125</v>
      </c>
      <c r="BF262" s="41">
        <f t="shared" si="51"/>
        <v>-4.1666666666666671E-2</v>
      </c>
      <c r="BG262" s="42" t="e">
        <f t="shared" si="14"/>
        <v>#N/A</v>
      </c>
      <c r="BH262" s="43" t="str">
        <f t="shared" si="15"/>
        <v>MLB 32</v>
      </c>
      <c r="BI262" s="43" t="str">
        <f t="shared" si="16"/>
        <v xml:space="preserve"> v </v>
      </c>
      <c r="BJ262" s="43" t="str">
        <f t="shared" si="43"/>
        <v>Inc 1st 5</v>
      </c>
      <c r="BL262" s="120"/>
      <c r="BM262" s="121">
        <f t="shared" si="52"/>
        <v>-0.125</v>
      </c>
      <c r="BN262" s="121">
        <f t="shared" si="44"/>
        <v>0</v>
      </c>
      <c r="BO262" s="122" t="e">
        <f t="shared" si="17"/>
        <v>#N/A</v>
      </c>
      <c r="BP262" s="120" t="str">
        <f t="shared" si="18"/>
        <v>MLB 32</v>
      </c>
      <c r="BQ262" s="120" t="str">
        <f t="shared" si="19"/>
        <v xml:space="preserve"> v </v>
      </c>
      <c r="BR262" s="120" t="str">
        <f t="shared" si="45"/>
        <v>Inc 1st 5</v>
      </c>
      <c r="BT262" s="104"/>
      <c r="BU262" s="105">
        <f t="shared" si="46"/>
        <v>-4.1666666666666671E-2</v>
      </c>
      <c r="BV262" s="105">
        <f t="shared" si="20"/>
        <v>4.1666666666666657E-2</v>
      </c>
      <c r="BW262" s="106" t="e">
        <f t="shared" si="21"/>
        <v>#N/A</v>
      </c>
      <c r="BX262" s="104" t="str">
        <f t="shared" si="22"/>
        <v>MLB 32</v>
      </c>
      <c r="BY262" s="104" t="str">
        <f t="shared" si="23"/>
        <v xml:space="preserve"> v </v>
      </c>
      <c r="BZ262" s="104" t="str">
        <f t="shared" si="47"/>
        <v>Inc 1st 5</v>
      </c>
      <c r="CB262" s="131"/>
      <c r="CC262" s="132">
        <f t="shared" si="24"/>
        <v>0</v>
      </c>
      <c r="CD262" s="132">
        <f t="shared" si="48"/>
        <v>0.125</v>
      </c>
      <c r="CE262" s="133" t="e">
        <f t="shared" si="25"/>
        <v>#N/A</v>
      </c>
      <c r="CF262" s="131" t="str">
        <f t="shared" si="26"/>
        <v>MLB 32</v>
      </c>
      <c r="CG262" s="131" t="str">
        <f t="shared" si="27"/>
        <v xml:space="preserve"> v </v>
      </c>
      <c r="CH262" s="131" t="str">
        <f t="shared" si="49"/>
        <v>Primary</v>
      </c>
    </row>
    <row r="263" spans="5:86">
      <c r="E263">
        <v>45</v>
      </c>
      <c r="F263" t="e">
        <f>LOOKUP(R95,$A$219:$A$248,$B$219:$B$248)</f>
        <v>#N/A</v>
      </c>
      <c r="G263" t="e">
        <f>LOOKUP(S95,$A$219:$A$248,$B$219:$B$248)</f>
        <v>#N/A</v>
      </c>
      <c r="H263" t="s">
        <v>62</v>
      </c>
      <c r="J263" t="e">
        <f t="shared" si="53"/>
        <v>#N/A</v>
      </c>
      <c r="L263" t="str">
        <f t="shared" si="54"/>
        <v xml:space="preserve"> v </v>
      </c>
      <c r="M263" t="str">
        <f>IF(ISERROR(INDEX($C:$C,MATCH(R95,$A:$A,0)))*1=1,"",INDEX($C:$C,MATCH(R95,$A:$A,0)))</f>
        <v/>
      </c>
      <c r="N263" t="str">
        <f>IF(ISERROR(INDEX($C:$C,MATCH(S95,$A:$A,0)))*1=1,"",INDEX($C:$C,MATCH(S95,$A:$A,0)))</f>
        <v/>
      </c>
      <c r="O263" t="s">
        <v>62</v>
      </c>
      <c r="Q263" s="11"/>
      <c r="R263" s="15">
        <f>T94-TIME(3,0,0)</f>
        <v>-0.125</v>
      </c>
      <c r="S263" s="11" t="e">
        <f t="shared" si="55"/>
        <v>#N/A</v>
      </c>
      <c r="T263" s="14" t="str">
        <f t="shared" si="30"/>
        <v>MLB 32</v>
      </c>
      <c r="U263" s="14" t="str">
        <f t="shared" si="56"/>
        <v xml:space="preserve"> v </v>
      </c>
      <c r="V263" s="14" t="str">
        <f t="shared" si="32"/>
        <v>FULL</v>
      </c>
      <c r="X263" s="78"/>
      <c r="Y263" s="79">
        <f t="shared" si="68"/>
        <v>-0.125</v>
      </c>
      <c r="Z263" s="79">
        <f t="shared" si="57"/>
        <v>-4.1666666666666671E-2</v>
      </c>
      <c r="AA263" s="80" t="e">
        <f t="shared" si="69"/>
        <v>#N/A</v>
      </c>
      <c r="AB263" s="78" t="str">
        <f t="shared" si="70"/>
        <v>MLB 32</v>
      </c>
      <c r="AC263" s="78" t="str">
        <f t="shared" si="71"/>
        <v xml:space="preserve"> v </v>
      </c>
      <c r="AD263" s="78" t="str">
        <f t="shared" si="72"/>
        <v>Inc 1st 5 &amp; 7</v>
      </c>
      <c r="AF263" s="43"/>
      <c r="AG263" s="41">
        <f t="shared" si="58"/>
        <v>-0.125</v>
      </c>
      <c r="AH263" s="41">
        <f t="shared" si="59"/>
        <v>0</v>
      </c>
      <c r="AI263" s="42" t="e">
        <f t="shared" si="60"/>
        <v>#N/A</v>
      </c>
      <c r="AJ263" s="43" t="str">
        <f t="shared" si="61"/>
        <v>MLB 32</v>
      </c>
      <c r="AK263" s="43" t="str">
        <f t="shared" si="62"/>
        <v xml:space="preserve"> v </v>
      </c>
      <c r="AL263" s="43" t="str">
        <f t="shared" si="36"/>
        <v>Inc 1st 5</v>
      </c>
      <c r="AN263" s="104"/>
      <c r="AO263" s="105">
        <f t="shared" si="63"/>
        <v>-0.125</v>
      </c>
      <c r="AP263" s="105">
        <f t="shared" si="64"/>
        <v>-4.1666666666666671E-2</v>
      </c>
      <c r="AQ263" s="106" t="e">
        <f t="shared" si="65"/>
        <v>#N/A</v>
      </c>
      <c r="AR263" s="104" t="str">
        <f t="shared" si="66"/>
        <v>MLB 32</v>
      </c>
      <c r="AS263" s="104" t="str">
        <f t="shared" si="67"/>
        <v xml:space="preserve"> v </v>
      </c>
      <c r="AT263" s="104" t="str">
        <f t="shared" si="40"/>
        <v>Inc 1st 5</v>
      </c>
      <c r="AV263" s="84"/>
      <c r="AW263" s="85">
        <f t="shared" si="73"/>
        <v>-0.125</v>
      </c>
      <c r="AX263" s="85">
        <f t="shared" si="41"/>
        <v>0</v>
      </c>
      <c r="AY263" s="86" t="e">
        <f t="shared" si="74"/>
        <v>#N/A</v>
      </c>
      <c r="AZ263" s="84" t="str">
        <f t="shared" si="75"/>
        <v>MLB 32</v>
      </c>
      <c r="BA263" s="84" t="str">
        <f t="shared" si="76"/>
        <v xml:space="preserve"> v </v>
      </c>
      <c r="BB263" s="84" t="str">
        <f t="shared" si="42"/>
        <v>Primary</v>
      </c>
      <c r="BD263" s="110"/>
      <c r="BE263" s="111">
        <f t="shared" si="50"/>
        <v>-0.125</v>
      </c>
      <c r="BF263" s="111">
        <f t="shared" si="51"/>
        <v>-4.1666666666666671E-2</v>
      </c>
      <c r="BG263" s="112" t="e">
        <f t="shared" si="14"/>
        <v>#N/A</v>
      </c>
      <c r="BH263" s="110" t="str">
        <f t="shared" si="15"/>
        <v>MLB 32</v>
      </c>
      <c r="BI263" s="110" t="str">
        <f t="shared" si="16"/>
        <v xml:space="preserve"> v </v>
      </c>
      <c r="BJ263" s="110" t="str">
        <f t="shared" si="43"/>
        <v>Inc 1st 5</v>
      </c>
      <c r="BL263" s="115"/>
      <c r="BM263" s="116">
        <f t="shared" si="52"/>
        <v>-0.125</v>
      </c>
      <c r="BN263" s="116">
        <f t="shared" si="44"/>
        <v>0</v>
      </c>
      <c r="BO263" s="117" t="e">
        <f t="shared" si="17"/>
        <v>#N/A</v>
      </c>
      <c r="BP263" s="115" t="str">
        <f t="shared" si="18"/>
        <v>MLB 32</v>
      </c>
      <c r="BQ263" s="115" t="str">
        <f t="shared" si="19"/>
        <v xml:space="preserve"> v </v>
      </c>
      <c r="BR263" s="115" t="str">
        <f t="shared" si="45"/>
        <v>Inc 1st 5</v>
      </c>
      <c r="BT263" s="125"/>
      <c r="BU263" s="126">
        <f t="shared" si="46"/>
        <v>-4.1666666666666671E-2</v>
      </c>
      <c r="BV263" s="126">
        <f t="shared" si="20"/>
        <v>4.1666666666666657E-2</v>
      </c>
      <c r="BW263" s="127" t="e">
        <f t="shared" si="21"/>
        <v>#N/A</v>
      </c>
      <c r="BX263" s="125" t="str">
        <f t="shared" si="22"/>
        <v>MLB 32</v>
      </c>
      <c r="BY263" s="125" t="str">
        <f t="shared" si="23"/>
        <v xml:space="preserve"> v </v>
      </c>
      <c r="BZ263" s="125" t="str">
        <f t="shared" si="47"/>
        <v>Inc 1st 5</v>
      </c>
      <c r="CB263" s="78"/>
      <c r="CC263" s="79">
        <f t="shared" si="24"/>
        <v>0</v>
      </c>
      <c r="CD263" s="79">
        <f t="shared" si="48"/>
        <v>0.125</v>
      </c>
      <c r="CE263" s="80" t="e">
        <f t="shared" si="25"/>
        <v>#N/A</v>
      </c>
      <c r="CF263" s="78" t="str">
        <f t="shared" si="26"/>
        <v>MLB 32</v>
      </c>
      <c r="CG263" s="78" t="str">
        <f t="shared" si="27"/>
        <v xml:space="preserve"> v </v>
      </c>
      <c r="CH263" s="78" t="str">
        <f t="shared" si="49"/>
        <v>Primary</v>
      </c>
    </row>
    <row r="264" spans="5:86">
      <c r="E264">
        <v>46</v>
      </c>
      <c r="F264" t="e">
        <f>LOOKUP(R97,$A$219:$A$248,$B$219:$B$248)</f>
        <v>#N/A</v>
      </c>
      <c r="G264" t="e">
        <f>LOOKUP(S97,$A$219:$A$248,$B$219:$B$248)</f>
        <v>#N/A</v>
      </c>
      <c r="H264" t="s">
        <v>62</v>
      </c>
      <c r="J264" t="e">
        <f t="shared" si="53"/>
        <v>#N/A</v>
      </c>
      <c r="L264" t="str">
        <f t="shared" si="54"/>
        <v xml:space="preserve"> v </v>
      </c>
      <c r="M264" t="str">
        <f>IF(ISERROR(INDEX($C:$C,MATCH(R97,$A:$A,0)))*1=1,"",INDEX($C:$C,MATCH(R97,$A:$A,0)))</f>
        <v/>
      </c>
      <c r="N264" t="str">
        <f>IF(ISERROR(INDEX($C:$C,MATCH(S97,$A:$A,0)))*1=1,"",INDEX($C:$C,MATCH(S97,$A:$A,0)))</f>
        <v/>
      </c>
      <c r="O264" t="s">
        <v>62</v>
      </c>
      <c r="Q264" s="11"/>
      <c r="R264" s="15">
        <f>T96-TIME(3,0,0)</f>
        <v>-0.125</v>
      </c>
      <c r="S264" s="11" t="e">
        <f t="shared" si="55"/>
        <v>#N/A</v>
      </c>
      <c r="T264" s="14" t="str">
        <f t="shared" si="30"/>
        <v>MLB 32</v>
      </c>
      <c r="U264" s="14" t="str">
        <f t="shared" si="56"/>
        <v xml:space="preserve"> v </v>
      </c>
      <c r="V264" s="14" t="str">
        <f t="shared" si="32"/>
        <v>FULL</v>
      </c>
      <c r="X264" s="78"/>
      <c r="Y264" s="79">
        <f t="shared" si="68"/>
        <v>-0.125</v>
      </c>
      <c r="Z264" s="79">
        <f t="shared" si="57"/>
        <v>-4.1666666666666671E-2</v>
      </c>
      <c r="AA264" s="80" t="e">
        <f t="shared" si="69"/>
        <v>#N/A</v>
      </c>
      <c r="AB264" s="78" t="str">
        <f t="shared" si="70"/>
        <v>MLB 32</v>
      </c>
      <c r="AC264" s="78" t="str">
        <f t="shared" si="71"/>
        <v xml:space="preserve"> v </v>
      </c>
      <c r="AD264" s="78" t="str">
        <f t="shared" si="72"/>
        <v>Inc 1st 5 &amp; 7</v>
      </c>
      <c r="AF264" s="43"/>
      <c r="AG264" s="41">
        <f t="shared" si="58"/>
        <v>-0.125</v>
      </c>
      <c r="AH264" s="41">
        <f t="shared" si="59"/>
        <v>0</v>
      </c>
      <c r="AI264" s="42" t="e">
        <f t="shared" si="60"/>
        <v>#N/A</v>
      </c>
      <c r="AJ264" s="43" t="str">
        <f t="shared" si="61"/>
        <v>MLB 32</v>
      </c>
      <c r="AK264" s="43" t="str">
        <f t="shared" si="62"/>
        <v xml:space="preserve"> v </v>
      </c>
      <c r="AL264" s="43" t="str">
        <f t="shared" si="36"/>
        <v>Inc 1st 5</v>
      </c>
      <c r="AN264" s="104"/>
      <c r="AO264" s="105">
        <f t="shared" si="63"/>
        <v>-0.125</v>
      </c>
      <c r="AP264" s="105">
        <f t="shared" si="64"/>
        <v>-4.1666666666666671E-2</v>
      </c>
      <c r="AQ264" s="106" t="e">
        <f t="shared" si="65"/>
        <v>#N/A</v>
      </c>
      <c r="AR264" s="104" t="str">
        <f t="shared" si="66"/>
        <v>MLB 32</v>
      </c>
      <c r="AS264" s="104" t="str">
        <f t="shared" si="67"/>
        <v xml:space="preserve"> v </v>
      </c>
      <c r="AT264" s="104" t="str">
        <f t="shared" si="40"/>
        <v>Inc 1st 5</v>
      </c>
      <c r="AV264" s="84"/>
      <c r="AW264" s="85">
        <f t="shared" si="73"/>
        <v>-0.125</v>
      </c>
      <c r="AX264" s="85">
        <f t="shared" si="41"/>
        <v>0</v>
      </c>
      <c r="AY264" s="86" t="e">
        <f t="shared" si="74"/>
        <v>#N/A</v>
      </c>
      <c r="AZ264" s="84" t="str">
        <f t="shared" si="75"/>
        <v>MLB 32</v>
      </c>
      <c r="BA264" s="84" t="str">
        <f t="shared" si="76"/>
        <v xml:space="preserve"> v </v>
      </c>
      <c r="BB264" s="84" t="str">
        <f t="shared" si="42"/>
        <v>Primary</v>
      </c>
      <c r="BD264" s="43"/>
      <c r="BE264" s="41">
        <f t="shared" si="50"/>
        <v>-0.125</v>
      </c>
      <c r="BF264" s="41">
        <f t="shared" si="51"/>
        <v>-4.1666666666666671E-2</v>
      </c>
      <c r="BG264" s="42" t="e">
        <f t="shared" si="14"/>
        <v>#N/A</v>
      </c>
      <c r="BH264" s="43" t="str">
        <f t="shared" si="15"/>
        <v>MLB 32</v>
      </c>
      <c r="BI264" s="43" t="str">
        <f t="shared" si="16"/>
        <v xml:space="preserve"> v </v>
      </c>
      <c r="BJ264" s="43" t="str">
        <f t="shared" si="43"/>
        <v>Inc 1st 5</v>
      </c>
      <c r="BL264" s="120"/>
      <c r="BM264" s="121">
        <f t="shared" si="52"/>
        <v>-0.125</v>
      </c>
      <c r="BN264" s="121">
        <f t="shared" si="44"/>
        <v>0</v>
      </c>
      <c r="BO264" s="122" t="e">
        <f t="shared" si="17"/>
        <v>#N/A</v>
      </c>
      <c r="BP264" s="120" t="str">
        <f t="shared" si="18"/>
        <v>MLB 32</v>
      </c>
      <c r="BQ264" s="120" t="str">
        <f t="shared" si="19"/>
        <v xml:space="preserve"> v </v>
      </c>
      <c r="BR264" s="120" t="str">
        <f t="shared" si="45"/>
        <v>Inc 1st 5</v>
      </c>
      <c r="BT264" s="104"/>
      <c r="BU264" s="105">
        <f t="shared" si="46"/>
        <v>-4.1666666666666671E-2</v>
      </c>
      <c r="BV264" s="105">
        <f t="shared" si="20"/>
        <v>4.1666666666666657E-2</v>
      </c>
      <c r="BW264" s="106" t="e">
        <f t="shared" si="21"/>
        <v>#N/A</v>
      </c>
      <c r="BX264" s="104" t="str">
        <f t="shared" si="22"/>
        <v>MLB 32</v>
      </c>
      <c r="BY264" s="104" t="str">
        <f t="shared" si="23"/>
        <v xml:space="preserve"> v </v>
      </c>
      <c r="BZ264" s="104" t="str">
        <f t="shared" si="47"/>
        <v>Inc 1st 5</v>
      </c>
      <c r="CB264" s="131"/>
      <c r="CC264" s="132">
        <f t="shared" si="24"/>
        <v>0</v>
      </c>
      <c r="CD264" s="132">
        <f t="shared" si="48"/>
        <v>0.125</v>
      </c>
      <c r="CE264" s="133" t="e">
        <f t="shared" si="25"/>
        <v>#N/A</v>
      </c>
      <c r="CF264" s="131" t="str">
        <f t="shared" si="26"/>
        <v>MLB 32</v>
      </c>
      <c r="CG264" s="131" t="str">
        <f t="shared" si="27"/>
        <v xml:space="preserve"> v </v>
      </c>
      <c r="CH264" s="131" t="str">
        <f t="shared" si="49"/>
        <v>Primary</v>
      </c>
    </row>
    <row r="265" spans="5:86">
      <c r="E265">
        <v>47</v>
      </c>
      <c r="F265" t="e">
        <f>LOOKUP(R99,$A$219:$A$248,$B$219:$B$248)</f>
        <v>#N/A</v>
      </c>
      <c r="G265" t="e">
        <f>LOOKUP(S99,$A$219:$A$248,$B$219:$B$248)</f>
        <v>#N/A</v>
      </c>
      <c r="H265" t="s">
        <v>62</v>
      </c>
      <c r="J265" t="e">
        <f t="shared" si="53"/>
        <v>#N/A</v>
      </c>
      <c r="L265" t="str">
        <f t="shared" si="54"/>
        <v xml:space="preserve"> v </v>
      </c>
      <c r="M265" t="str">
        <f>IF(ISERROR(INDEX($C:$C,MATCH(R99,$A:$A,0)))*1=1,"",INDEX($C:$C,MATCH(R99,$A:$A,0)))</f>
        <v/>
      </c>
      <c r="N265" t="str">
        <f>IF(ISERROR(INDEX($C:$C,MATCH(S99,$A:$A,0)))*1=1,"",INDEX($C:$C,MATCH(S99,$A:$A,0)))</f>
        <v/>
      </c>
      <c r="O265" t="s">
        <v>62</v>
      </c>
      <c r="Q265" s="11"/>
      <c r="R265" s="15">
        <f>T98-TIME(3,0,0)</f>
        <v>-0.125</v>
      </c>
      <c r="S265" s="11" t="e">
        <f t="shared" si="55"/>
        <v>#N/A</v>
      </c>
      <c r="T265" s="14" t="str">
        <f t="shared" si="30"/>
        <v>MLB 32</v>
      </c>
      <c r="U265" s="14" t="str">
        <f t="shared" si="56"/>
        <v xml:space="preserve"> v </v>
      </c>
      <c r="V265" s="14" t="str">
        <f t="shared" si="32"/>
        <v>FULL</v>
      </c>
      <c r="X265" s="78"/>
      <c r="Y265" s="79">
        <f t="shared" si="68"/>
        <v>-0.125</v>
      </c>
      <c r="Z265" s="79">
        <f t="shared" si="57"/>
        <v>-4.1666666666666671E-2</v>
      </c>
      <c r="AA265" s="80" t="e">
        <f t="shared" si="69"/>
        <v>#N/A</v>
      </c>
      <c r="AB265" s="78" t="str">
        <f t="shared" si="70"/>
        <v>MLB 32</v>
      </c>
      <c r="AC265" s="78" t="str">
        <f t="shared" si="71"/>
        <v xml:space="preserve"> v </v>
      </c>
      <c r="AD265" s="78" t="str">
        <f t="shared" si="72"/>
        <v>Inc 1st 5 &amp; 7</v>
      </c>
      <c r="AF265" s="43"/>
      <c r="AG265" s="41">
        <f t="shared" si="58"/>
        <v>-0.125</v>
      </c>
      <c r="AH265" s="41">
        <f t="shared" si="59"/>
        <v>0</v>
      </c>
      <c r="AI265" s="42" t="e">
        <f t="shared" si="60"/>
        <v>#N/A</v>
      </c>
      <c r="AJ265" s="43" t="str">
        <f t="shared" si="61"/>
        <v>MLB 32</v>
      </c>
      <c r="AK265" s="43" t="str">
        <f t="shared" si="62"/>
        <v xml:space="preserve"> v </v>
      </c>
      <c r="AL265" s="43" t="str">
        <f t="shared" si="36"/>
        <v>Inc 1st 5</v>
      </c>
      <c r="AN265" s="104"/>
      <c r="AO265" s="105">
        <f t="shared" si="63"/>
        <v>-0.125</v>
      </c>
      <c r="AP265" s="105">
        <f t="shared" si="64"/>
        <v>-4.1666666666666671E-2</v>
      </c>
      <c r="AQ265" s="106" t="e">
        <f t="shared" si="65"/>
        <v>#N/A</v>
      </c>
      <c r="AR265" s="104" t="str">
        <f t="shared" si="66"/>
        <v>MLB 32</v>
      </c>
      <c r="AS265" s="104" t="str">
        <f t="shared" si="67"/>
        <v xml:space="preserve"> v </v>
      </c>
      <c r="AT265" s="104" t="str">
        <f t="shared" si="40"/>
        <v>Inc 1st 5</v>
      </c>
      <c r="AV265" s="84"/>
      <c r="AW265" s="85">
        <f t="shared" si="73"/>
        <v>-0.125</v>
      </c>
      <c r="AX265" s="85">
        <f t="shared" si="41"/>
        <v>0</v>
      </c>
      <c r="AY265" s="86" t="e">
        <f t="shared" si="74"/>
        <v>#N/A</v>
      </c>
      <c r="AZ265" s="84" t="str">
        <f t="shared" si="75"/>
        <v>MLB 32</v>
      </c>
      <c r="BA265" s="84" t="str">
        <f t="shared" si="76"/>
        <v xml:space="preserve"> v </v>
      </c>
      <c r="BB265" s="84" t="str">
        <f t="shared" si="42"/>
        <v>Primary</v>
      </c>
      <c r="BD265" s="110"/>
      <c r="BE265" s="111">
        <f t="shared" si="50"/>
        <v>-0.125</v>
      </c>
      <c r="BF265" s="111">
        <f t="shared" si="51"/>
        <v>-4.1666666666666671E-2</v>
      </c>
      <c r="BG265" s="112" t="e">
        <f t="shared" si="14"/>
        <v>#N/A</v>
      </c>
      <c r="BH265" s="110" t="str">
        <f t="shared" si="15"/>
        <v>MLB 32</v>
      </c>
      <c r="BI265" s="110" t="str">
        <f t="shared" si="16"/>
        <v xml:space="preserve"> v </v>
      </c>
      <c r="BJ265" s="110" t="str">
        <f t="shared" si="43"/>
        <v>Inc 1st 5</v>
      </c>
      <c r="BL265" s="115"/>
      <c r="BM265" s="116">
        <f t="shared" si="52"/>
        <v>-0.125</v>
      </c>
      <c r="BN265" s="116">
        <f t="shared" si="44"/>
        <v>0</v>
      </c>
      <c r="BO265" s="117" t="e">
        <f t="shared" si="17"/>
        <v>#N/A</v>
      </c>
      <c r="BP265" s="115" t="str">
        <f t="shared" si="18"/>
        <v>MLB 32</v>
      </c>
      <c r="BQ265" s="115" t="str">
        <f t="shared" si="19"/>
        <v xml:space="preserve"> v </v>
      </c>
      <c r="BR265" s="115" t="str">
        <f t="shared" si="45"/>
        <v>Inc 1st 5</v>
      </c>
      <c r="BT265" s="125"/>
      <c r="BU265" s="126">
        <f t="shared" si="46"/>
        <v>-4.1666666666666671E-2</v>
      </c>
      <c r="BV265" s="126">
        <f t="shared" si="20"/>
        <v>4.1666666666666657E-2</v>
      </c>
      <c r="BW265" s="127" t="e">
        <f t="shared" si="21"/>
        <v>#N/A</v>
      </c>
      <c r="BX265" s="125" t="str">
        <f t="shared" si="22"/>
        <v>MLB 32</v>
      </c>
      <c r="BY265" s="125" t="str">
        <f t="shared" si="23"/>
        <v xml:space="preserve"> v </v>
      </c>
      <c r="BZ265" s="125" t="str">
        <f t="shared" si="47"/>
        <v>Inc 1st 5</v>
      </c>
      <c r="CB265" s="78"/>
      <c r="CC265" s="79">
        <f t="shared" si="24"/>
        <v>0</v>
      </c>
      <c r="CD265" s="79">
        <f t="shared" si="48"/>
        <v>0.125</v>
      </c>
      <c r="CE265" s="80" t="e">
        <f t="shared" si="25"/>
        <v>#N/A</v>
      </c>
      <c r="CF265" s="78" t="str">
        <f t="shared" si="26"/>
        <v>MLB 32</v>
      </c>
      <c r="CG265" s="78" t="str">
        <f t="shared" si="27"/>
        <v xml:space="preserve"> v </v>
      </c>
      <c r="CH265" s="78" t="str">
        <f t="shared" si="49"/>
        <v>Primary</v>
      </c>
    </row>
    <row r="266" spans="5:86">
      <c r="E266">
        <v>48</v>
      </c>
      <c r="F266" t="e">
        <f>LOOKUP(R101,$A$219:$A$248,$B$219:$B$248)</f>
        <v>#N/A</v>
      </c>
      <c r="G266" t="e">
        <f>LOOKUP(S101,$A$219:$A$248,$B$219:$B$248)</f>
        <v>#N/A</v>
      </c>
      <c r="H266" t="s">
        <v>62</v>
      </c>
      <c r="J266" t="e">
        <f t="shared" si="53"/>
        <v>#N/A</v>
      </c>
      <c r="L266" t="str">
        <f t="shared" si="54"/>
        <v xml:space="preserve"> v </v>
      </c>
      <c r="M266" t="str">
        <f>IF(ISERROR(INDEX($C:$C,MATCH(R101,$A:$A,0)))*1=1,"",INDEX($C:$C,MATCH(R101,$A:$A,0)))</f>
        <v/>
      </c>
      <c r="N266" t="str">
        <f>IF(ISERROR(INDEX($C:$C,MATCH(S101,$A:$A,0)))*1=1,"",INDEX($C:$C,MATCH(S101,$A:$A,0)))</f>
        <v/>
      </c>
      <c r="O266" t="s">
        <v>62</v>
      </c>
      <c r="Q266" s="11"/>
      <c r="R266" s="15">
        <f>T100-TIME(3,0,0)</f>
        <v>-0.125</v>
      </c>
      <c r="S266" s="11" t="e">
        <f t="shared" si="55"/>
        <v>#N/A</v>
      </c>
      <c r="T266" s="14" t="str">
        <f t="shared" si="30"/>
        <v>MLB 32</v>
      </c>
      <c r="U266" s="14" t="str">
        <f t="shared" si="56"/>
        <v xml:space="preserve"> v </v>
      </c>
      <c r="V266" s="14" t="str">
        <f t="shared" si="32"/>
        <v>FULL</v>
      </c>
      <c r="X266" s="78"/>
      <c r="Y266" s="79">
        <f t="shared" si="68"/>
        <v>-0.125</v>
      </c>
      <c r="Z266" s="79">
        <f t="shared" si="57"/>
        <v>-4.1666666666666671E-2</v>
      </c>
      <c r="AA266" s="80" t="e">
        <f t="shared" si="69"/>
        <v>#N/A</v>
      </c>
      <c r="AB266" s="78" t="str">
        <f t="shared" si="70"/>
        <v>MLB 32</v>
      </c>
      <c r="AC266" s="78" t="str">
        <f t="shared" si="71"/>
        <v xml:space="preserve"> v </v>
      </c>
      <c r="AD266" s="78" t="str">
        <f t="shared" si="72"/>
        <v>Inc 1st 5 &amp; 7</v>
      </c>
      <c r="AF266" s="43"/>
      <c r="AG266" s="41">
        <f t="shared" si="58"/>
        <v>-0.125</v>
      </c>
      <c r="AH266" s="41">
        <f t="shared" si="59"/>
        <v>0</v>
      </c>
      <c r="AI266" s="42" t="e">
        <f t="shared" si="60"/>
        <v>#N/A</v>
      </c>
      <c r="AJ266" s="43" t="str">
        <f t="shared" si="61"/>
        <v>MLB 32</v>
      </c>
      <c r="AK266" s="43" t="str">
        <f t="shared" si="62"/>
        <v xml:space="preserve"> v </v>
      </c>
      <c r="AL266" s="43" t="str">
        <f t="shared" si="36"/>
        <v>Inc 1st 5</v>
      </c>
      <c r="AN266" s="104"/>
      <c r="AO266" s="105">
        <f t="shared" si="63"/>
        <v>-0.125</v>
      </c>
      <c r="AP266" s="105">
        <f t="shared" si="64"/>
        <v>-4.1666666666666671E-2</v>
      </c>
      <c r="AQ266" s="106" t="e">
        <f t="shared" si="65"/>
        <v>#N/A</v>
      </c>
      <c r="AR266" s="104" t="str">
        <f t="shared" si="66"/>
        <v>MLB 32</v>
      </c>
      <c r="AS266" s="104" t="str">
        <f t="shared" si="67"/>
        <v xml:space="preserve"> v </v>
      </c>
      <c r="AT266" s="104" t="str">
        <f t="shared" si="40"/>
        <v>Inc 1st 5</v>
      </c>
      <c r="AV266" s="84"/>
      <c r="AW266" s="85">
        <f t="shared" si="73"/>
        <v>-0.125</v>
      </c>
      <c r="AX266" s="85">
        <f t="shared" si="41"/>
        <v>0</v>
      </c>
      <c r="AY266" s="86" t="e">
        <f t="shared" si="74"/>
        <v>#N/A</v>
      </c>
      <c r="AZ266" s="84" t="str">
        <f t="shared" si="75"/>
        <v>MLB 32</v>
      </c>
      <c r="BA266" s="84" t="str">
        <f t="shared" si="76"/>
        <v xml:space="preserve"> v </v>
      </c>
      <c r="BB266" s="84" t="str">
        <f t="shared" si="42"/>
        <v>Primary</v>
      </c>
      <c r="BD266" s="43"/>
      <c r="BE266" s="41">
        <f t="shared" si="50"/>
        <v>-0.125</v>
      </c>
      <c r="BF266" s="41">
        <f t="shared" si="51"/>
        <v>-4.1666666666666671E-2</v>
      </c>
      <c r="BG266" s="42" t="e">
        <f t="shared" si="14"/>
        <v>#N/A</v>
      </c>
      <c r="BH266" s="43" t="str">
        <f t="shared" si="15"/>
        <v>MLB 32</v>
      </c>
      <c r="BI266" s="43" t="str">
        <f t="shared" si="16"/>
        <v xml:space="preserve"> v </v>
      </c>
      <c r="BJ266" s="43" t="str">
        <f t="shared" si="43"/>
        <v>Inc 1st 5</v>
      </c>
      <c r="BL266" s="120"/>
      <c r="BM266" s="121">
        <f t="shared" si="52"/>
        <v>-0.125</v>
      </c>
      <c r="BN266" s="121">
        <f t="shared" si="44"/>
        <v>0</v>
      </c>
      <c r="BO266" s="122" t="e">
        <f t="shared" si="17"/>
        <v>#N/A</v>
      </c>
      <c r="BP266" s="120" t="str">
        <f t="shared" si="18"/>
        <v>MLB 32</v>
      </c>
      <c r="BQ266" s="120" t="str">
        <f t="shared" si="19"/>
        <v xml:space="preserve"> v </v>
      </c>
      <c r="BR266" s="120" t="str">
        <f t="shared" si="45"/>
        <v>Inc 1st 5</v>
      </c>
      <c r="BT266" s="104"/>
      <c r="BU266" s="105">
        <f t="shared" si="46"/>
        <v>-4.1666666666666671E-2</v>
      </c>
      <c r="BV266" s="105">
        <f t="shared" si="20"/>
        <v>4.1666666666666657E-2</v>
      </c>
      <c r="BW266" s="106" t="e">
        <f t="shared" si="21"/>
        <v>#N/A</v>
      </c>
      <c r="BX266" s="104" t="str">
        <f t="shared" si="22"/>
        <v>MLB 32</v>
      </c>
      <c r="BY266" s="104" t="str">
        <f t="shared" si="23"/>
        <v xml:space="preserve"> v </v>
      </c>
      <c r="BZ266" s="104" t="str">
        <f t="shared" si="47"/>
        <v>Inc 1st 5</v>
      </c>
      <c r="CB266" s="131"/>
      <c r="CC266" s="132">
        <f t="shared" si="24"/>
        <v>0</v>
      </c>
      <c r="CD266" s="132">
        <f t="shared" si="48"/>
        <v>0.125</v>
      </c>
      <c r="CE266" s="133" t="e">
        <f t="shared" si="25"/>
        <v>#N/A</v>
      </c>
      <c r="CF266" s="131" t="str">
        <f t="shared" si="26"/>
        <v>MLB 32</v>
      </c>
      <c r="CG266" s="131" t="str">
        <f t="shared" si="27"/>
        <v xml:space="preserve"> v </v>
      </c>
      <c r="CH266" s="131" t="str">
        <f t="shared" si="49"/>
        <v>Primary</v>
      </c>
    </row>
    <row r="267" spans="5:86">
      <c r="E267">
        <v>49</v>
      </c>
      <c r="F267" t="e">
        <f>LOOKUP(R103,$A$219:$A$248,$B$219:$B$248)</f>
        <v>#N/A</v>
      </c>
      <c r="G267" t="e">
        <f>LOOKUP(S103,$A$219:$A$248,$B$219:$B$248)</f>
        <v>#N/A</v>
      </c>
      <c r="H267" t="s">
        <v>62</v>
      </c>
      <c r="J267" t="e">
        <f t="shared" si="53"/>
        <v>#N/A</v>
      </c>
      <c r="L267" t="str">
        <f t="shared" si="54"/>
        <v xml:space="preserve"> v </v>
      </c>
      <c r="M267" t="str">
        <f>IF(ISERROR(INDEX($C:$C,MATCH(R103,$A:$A,0)))*1=1,"",INDEX($C:$C,MATCH(R103,$A:$A,0)))</f>
        <v/>
      </c>
      <c r="N267" t="str">
        <f>IF(ISERROR(INDEX($C:$C,MATCH(S103,$A:$A,0)))*1=1,"",INDEX($C:$C,MATCH(S103,$A:$A,0)))</f>
        <v/>
      </c>
      <c r="O267" t="s">
        <v>62</v>
      </c>
      <c r="Q267" s="11"/>
      <c r="R267" s="15">
        <f>T102-TIME(3,0,0)</f>
        <v>-0.125</v>
      </c>
      <c r="S267" s="11" t="e">
        <f t="shared" si="55"/>
        <v>#N/A</v>
      </c>
      <c r="T267" s="14" t="str">
        <f t="shared" si="30"/>
        <v>MLB 32</v>
      </c>
      <c r="U267" s="14" t="str">
        <f t="shared" si="56"/>
        <v xml:space="preserve"> v </v>
      </c>
      <c r="V267" s="14" t="str">
        <f t="shared" si="32"/>
        <v>FULL</v>
      </c>
      <c r="X267" s="78"/>
      <c r="Y267" s="79">
        <f t="shared" si="68"/>
        <v>-0.125</v>
      </c>
      <c r="Z267" s="79">
        <f t="shared" si="57"/>
        <v>-4.1666666666666671E-2</v>
      </c>
      <c r="AA267" s="80" t="e">
        <f t="shared" si="69"/>
        <v>#N/A</v>
      </c>
      <c r="AB267" s="78" t="str">
        <f t="shared" si="70"/>
        <v>MLB 32</v>
      </c>
      <c r="AC267" s="78" t="str">
        <f t="shared" si="71"/>
        <v xml:space="preserve"> v </v>
      </c>
      <c r="AD267" s="78" t="str">
        <f t="shared" si="72"/>
        <v>Inc 1st 5 &amp; 7</v>
      </c>
      <c r="AF267" s="43"/>
      <c r="AG267" s="41">
        <f t="shared" si="58"/>
        <v>-0.125</v>
      </c>
      <c r="AH267" s="41">
        <f t="shared" si="59"/>
        <v>0</v>
      </c>
      <c r="AI267" s="42" t="e">
        <f t="shared" si="60"/>
        <v>#N/A</v>
      </c>
      <c r="AJ267" s="43" t="str">
        <f t="shared" si="61"/>
        <v>MLB 32</v>
      </c>
      <c r="AK267" s="43" t="str">
        <f t="shared" si="62"/>
        <v xml:space="preserve"> v </v>
      </c>
      <c r="AL267" s="43" t="str">
        <f t="shared" si="36"/>
        <v>Inc 1st 5</v>
      </c>
      <c r="AN267" s="104"/>
      <c r="AO267" s="105">
        <f t="shared" si="63"/>
        <v>-0.125</v>
      </c>
      <c r="AP267" s="105">
        <f t="shared" si="64"/>
        <v>-4.1666666666666671E-2</v>
      </c>
      <c r="AQ267" s="106" t="e">
        <f t="shared" si="65"/>
        <v>#N/A</v>
      </c>
      <c r="AR267" s="104" t="str">
        <f t="shared" si="66"/>
        <v>MLB 32</v>
      </c>
      <c r="AS267" s="104" t="str">
        <f t="shared" si="67"/>
        <v xml:space="preserve"> v </v>
      </c>
      <c r="AT267" s="104" t="str">
        <f t="shared" si="40"/>
        <v>Inc 1st 5</v>
      </c>
      <c r="AV267" s="84"/>
      <c r="AW267" s="85">
        <f t="shared" si="73"/>
        <v>-0.125</v>
      </c>
      <c r="AX267" s="85">
        <f t="shared" si="41"/>
        <v>0</v>
      </c>
      <c r="AY267" s="86" t="e">
        <f t="shared" si="74"/>
        <v>#N/A</v>
      </c>
      <c r="AZ267" s="84" t="str">
        <f t="shared" si="75"/>
        <v>MLB 32</v>
      </c>
      <c r="BA267" s="84" t="str">
        <f t="shared" si="76"/>
        <v xml:space="preserve"> v </v>
      </c>
      <c r="BB267" s="84" t="str">
        <f t="shared" si="42"/>
        <v>Primary</v>
      </c>
      <c r="BD267" s="110"/>
      <c r="BE267" s="111">
        <f t="shared" si="50"/>
        <v>-0.125</v>
      </c>
      <c r="BF267" s="111">
        <f t="shared" si="51"/>
        <v>-4.1666666666666671E-2</v>
      </c>
      <c r="BG267" s="112" t="e">
        <f t="shared" si="14"/>
        <v>#N/A</v>
      </c>
      <c r="BH267" s="110" t="str">
        <f t="shared" si="15"/>
        <v>MLB 32</v>
      </c>
      <c r="BI267" s="110" t="str">
        <f t="shared" si="16"/>
        <v xml:space="preserve"> v </v>
      </c>
      <c r="BJ267" s="110" t="str">
        <f t="shared" si="43"/>
        <v>Inc 1st 5</v>
      </c>
      <c r="BL267" s="115"/>
      <c r="BM267" s="116">
        <f t="shared" si="52"/>
        <v>-0.125</v>
      </c>
      <c r="BN267" s="116">
        <f t="shared" si="44"/>
        <v>0</v>
      </c>
      <c r="BO267" s="117" t="e">
        <f t="shared" si="17"/>
        <v>#N/A</v>
      </c>
      <c r="BP267" s="115" t="str">
        <f t="shared" si="18"/>
        <v>MLB 32</v>
      </c>
      <c r="BQ267" s="115" t="str">
        <f t="shared" si="19"/>
        <v xml:space="preserve"> v </v>
      </c>
      <c r="BR267" s="115" t="str">
        <f t="shared" si="45"/>
        <v>Inc 1st 5</v>
      </c>
      <c r="BT267" s="125"/>
      <c r="BU267" s="126">
        <f t="shared" si="46"/>
        <v>-4.1666666666666671E-2</v>
      </c>
      <c r="BV267" s="126">
        <f t="shared" si="20"/>
        <v>4.1666666666666657E-2</v>
      </c>
      <c r="BW267" s="127" t="e">
        <f t="shared" si="21"/>
        <v>#N/A</v>
      </c>
      <c r="BX267" s="125" t="str">
        <f t="shared" si="22"/>
        <v>MLB 32</v>
      </c>
      <c r="BY267" s="125" t="str">
        <f t="shared" si="23"/>
        <v xml:space="preserve"> v </v>
      </c>
      <c r="BZ267" s="125" t="str">
        <f t="shared" si="47"/>
        <v>Inc 1st 5</v>
      </c>
      <c r="CB267" s="78"/>
      <c r="CC267" s="79">
        <f t="shared" si="24"/>
        <v>0</v>
      </c>
      <c r="CD267" s="79">
        <f t="shared" si="48"/>
        <v>0.125</v>
      </c>
      <c r="CE267" s="80" t="e">
        <f t="shared" si="25"/>
        <v>#N/A</v>
      </c>
      <c r="CF267" s="78" t="str">
        <f t="shared" si="26"/>
        <v>MLB 32</v>
      </c>
      <c r="CG267" s="78" t="str">
        <f t="shared" si="27"/>
        <v xml:space="preserve"> v </v>
      </c>
      <c r="CH267" s="78" t="str">
        <f t="shared" si="49"/>
        <v>Primary</v>
      </c>
    </row>
    <row r="268" spans="5:86">
      <c r="E268">
        <v>50</v>
      </c>
      <c r="F268" t="e">
        <f>LOOKUP(R105,$A$219:$A$248,$B$219:$B$248)</f>
        <v>#N/A</v>
      </c>
      <c r="G268" t="e">
        <f>LOOKUP(S105,$A$219:$A$248,$B$219:$B$248)</f>
        <v>#N/A</v>
      </c>
      <c r="H268" t="s">
        <v>62</v>
      </c>
      <c r="J268" t="e">
        <f t="shared" si="53"/>
        <v>#N/A</v>
      </c>
      <c r="L268" t="str">
        <f t="shared" si="54"/>
        <v xml:space="preserve"> v </v>
      </c>
      <c r="M268" t="str">
        <f>IF(ISERROR(INDEX($C:$C,MATCH(R105,$A:$A,0)))*1=1,"",INDEX($C:$C,MATCH(R105,$A:$A,0)))</f>
        <v/>
      </c>
      <c r="N268" t="str">
        <f>IF(ISERROR(INDEX($C:$C,MATCH(S105,$A:$A,0)))*1=1,"",INDEX($C:$C,MATCH(S105,$A:$A,0)))</f>
        <v/>
      </c>
      <c r="O268" t="s">
        <v>62</v>
      </c>
      <c r="Q268" s="11"/>
      <c r="R268" s="15">
        <f>T104-TIME(3,0,0)</f>
        <v>-0.125</v>
      </c>
      <c r="S268" s="11" t="e">
        <f t="shared" si="55"/>
        <v>#N/A</v>
      </c>
      <c r="T268" s="14" t="str">
        <f t="shared" si="30"/>
        <v>MLB 32</v>
      </c>
      <c r="U268" s="14" t="str">
        <f t="shared" si="56"/>
        <v xml:space="preserve"> v </v>
      </c>
      <c r="V268" s="14" t="str">
        <f t="shared" si="32"/>
        <v>FULL</v>
      </c>
      <c r="X268" s="78"/>
      <c r="Y268" s="79">
        <f t="shared" si="68"/>
        <v>-0.125</v>
      </c>
      <c r="Z268" s="79">
        <f t="shared" si="57"/>
        <v>-4.1666666666666671E-2</v>
      </c>
      <c r="AA268" s="80" t="e">
        <f t="shared" si="69"/>
        <v>#N/A</v>
      </c>
      <c r="AB268" s="78" t="str">
        <f t="shared" si="70"/>
        <v>MLB 32</v>
      </c>
      <c r="AC268" s="78" t="str">
        <f t="shared" si="71"/>
        <v xml:space="preserve"> v </v>
      </c>
      <c r="AD268" s="78" t="str">
        <f t="shared" si="72"/>
        <v>Inc 1st 5 &amp; 7</v>
      </c>
      <c r="AF268" s="43"/>
      <c r="AG268" s="41">
        <f t="shared" si="58"/>
        <v>-0.125</v>
      </c>
      <c r="AH268" s="41">
        <f t="shared" si="59"/>
        <v>0</v>
      </c>
      <c r="AI268" s="42" t="e">
        <f t="shared" si="60"/>
        <v>#N/A</v>
      </c>
      <c r="AJ268" s="43" t="str">
        <f t="shared" si="61"/>
        <v>MLB 32</v>
      </c>
      <c r="AK268" s="43" t="str">
        <f t="shared" si="62"/>
        <v xml:space="preserve"> v </v>
      </c>
      <c r="AL268" s="43" t="str">
        <f t="shared" si="36"/>
        <v>Inc 1st 5</v>
      </c>
      <c r="AN268" s="104"/>
      <c r="AO268" s="105">
        <f t="shared" si="63"/>
        <v>-0.125</v>
      </c>
      <c r="AP268" s="105">
        <f t="shared" si="64"/>
        <v>-4.1666666666666671E-2</v>
      </c>
      <c r="AQ268" s="106" t="e">
        <f t="shared" si="65"/>
        <v>#N/A</v>
      </c>
      <c r="AR268" s="104" t="str">
        <f t="shared" si="66"/>
        <v>MLB 32</v>
      </c>
      <c r="AS268" s="104" t="str">
        <f t="shared" si="67"/>
        <v xml:space="preserve"> v </v>
      </c>
      <c r="AT268" s="104" t="str">
        <f t="shared" si="40"/>
        <v>Inc 1st 5</v>
      </c>
      <c r="AV268" s="84"/>
      <c r="AW268" s="85">
        <f t="shared" si="73"/>
        <v>-0.125</v>
      </c>
      <c r="AX268" s="85">
        <f t="shared" si="41"/>
        <v>0</v>
      </c>
      <c r="AY268" s="86" t="e">
        <f t="shared" si="74"/>
        <v>#N/A</v>
      </c>
      <c r="AZ268" s="84" t="str">
        <f t="shared" si="75"/>
        <v>MLB 32</v>
      </c>
      <c r="BA268" s="84" t="str">
        <f t="shared" si="76"/>
        <v xml:space="preserve"> v </v>
      </c>
      <c r="BB268" s="84" t="str">
        <f t="shared" si="42"/>
        <v>Primary</v>
      </c>
      <c r="BD268" s="43"/>
      <c r="BE268" s="41">
        <f t="shared" si="50"/>
        <v>-0.125</v>
      </c>
      <c r="BF268" s="41">
        <f t="shared" si="51"/>
        <v>-4.1666666666666671E-2</v>
      </c>
      <c r="BG268" s="42" t="e">
        <f t="shared" si="14"/>
        <v>#N/A</v>
      </c>
      <c r="BH268" s="43" t="str">
        <f t="shared" si="15"/>
        <v>MLB 32</v>
      </c>
      <c r="BI268" s="43" t="str">
        <f t="shared" si="16"/>
        <v xml:space="preserve"> v </v>
      </c>
      <c r="BJ268" s="43" t="str">
        <f t="shared" si="43"/>
        <v>Inc 1st 5</v>
      </c>
      <c r="BL268" s="120"/>
      <c r="BM268" s="121">
        <f t="shared" si="52"/>
        <v>-0.125</v>
      </c>
      <c r="BN268" s="121">
        <f t="shared" si="44"/>
        <v>0</v>
      </c>
      <c r="BO268" s="122" t="e">
        <f t="shared" si="17"/>
        <v>#N/A</v>
      </c>
      <c r="BP268" s="120" t="str">
        <f t="shared" si="18"/>
        <v>MLB 32</v>
      </c>
      <c r="BQ268" s="120" t="str">
        <f t="shared" si="19"/>
        <v xml:space="preserve"> v </v>
      </c>
      <c r="BR268" s="120" t="str">
        <f t="shared" si="45"/>
        <v>Inc 1st 5</v>
      </c>
      <c r="BT268" s="104"/>
      <c r="BU268" s="105">
        <f t="shared" si="46"/>
        <v>-4.1666666666666671E-2</v>
      </c>
      <c r="BV268" s="105">
        <f t="shared" si="20"/>
        <v>4.1666666666666657E-2</v>
      </c>
      <c r="BW268" s="106" t="e">
        <f t="shared" si="21"/>
        <v>#N/A</v>
      </c>
      <c r="BX268" s="104" t="str">
        <f t="shared" si="22"/>
        <v>MLB 32</v>
      </c>
      <c r="BY268" s="104" t="str">
        <f t="shared" si="23"/>
        <v xml:space="preserve"> v </v>
      </c>
      <c r="BZ268" s="104" t="str">
        <f t="shared" si="47"/>
        <v>Inc 1st 5</v>
      </c>
      <c r="CB268" s="131"/>
      <c r="CC268" s="132">
        <f t="shared" si="24"/>
        <v>0</v>
      </c>
      <c r="CD268" s="132">
        <f t="shared" si="48"/>
        <v>0.125</v>
      </c>
      <c r="CE268" s="133" t="e">
        <f t="shared" si="25"/>
        <v>#N/A</v>
      </c>
      <c r="CF268" s="131" t="str">
        <f t="shared" si="26"/>
        <v>MLB 32</v>
      </c>
      <c r="CG268" s="131" t="str">
        <f t="shared" si="27"/>
        <v xml:space="preserve"> v </v>
      </c>
      <c r="CH268" s="131" t="str">
        <f t="shared" si="49"/>
        <v>Primary</v>
      </c>
    </row>
    <row r="269" spans="5:86">
      <c r="E269">
        <v>51</v>
      </c>
      <c r="F269" t="e">
        <f>LOOKUP(R107,$A$219:$A$248,$B$219:$B$248)</f>
        <v>#N/A</v>
      </c>
      <c r="G269" t="e">
        <f>LOOKUP(S107,$A$219:$A$248,$B$219:$B$248)</f>
        <v>#N/A</v>
      </c>
      <c r="H269" t="s">
        <v>62</v>
      </c>
      <c r="J269" t="e">
        <f t="shared" si="53"/>
        <v>#N/A</v>
      </c>
      <c r="L269" t="str">
        <f t="shared" si="54"/>
        <v xml:space="preserve"> v </v>
      </c>
      <c r="M269" t="str">
        <f>IF(ISERROR(INDEX($C:$C,MATCH(R107,$A:$A,0)))*1=1,"",INDEX($C:$C,MATCH(R107,$A:$A,0)))</f>
        <v/>
      </c>
      <c r="N269" t="str">
        <f>IF(ISERROR(INDEX($C:$C,MATCH(S107,$A:$A,0)))*1=1,"",INDEX($C:$C,MATCH(S107,$A:$A,0)))</f>
        <v/>
      </c>
      <c r="O269" t="s">
        <v>62</v>
      </c>
      <c r="Q269" s="11"/>
      <c r="R269" s="15">
        <f>T106-TIME(3,0,0)</f>
        <v>-0.125</v>
      </c>
      <c r="S269" s="11" t="e">
        <f t="shared" si="55"/>
        <v>#N/A</v>
      </c>
      <c r="T269" s="14" t="str">
        <f t="shared" si="30"/>
        <v>MLB 32</v>
      </c>
      <c r="U269" s="14" t="str">
        <f t="shared" si="56"/>
        <v xml:space="preserve"> v </v>
      </c>
      <c r="V269" s="14" t="str">
        <f t="shared" si="32"/>
        <v>FULL</v>
      </c>
      <c r="X269" s="78"/>
      <c r="Y269" s="79">
        <f t="shared" si="68"/>
        <v>-0.125</v>
      </c>
      <c r="Z269" s="79">
        <f t="shared" si="57"/>
        <v>-4.1666666666666671E-2</v>
      </c>
      <c r="AA269" s="80" t="e">
        <f t="shared" si="69"/>
        <v>#N/A</v>
      </c>
      <c r="AB269" s="78" t="str">
        <f t="shared" si="70"/>
        <v>MLB 32</v>
      </c>
      <c r="AC269" s="78" t="str">
        <f t="shared" si="71"/>
        <v xml:space="preserve"> v </v>
      </c>
      <c r="AD269" s="78" t="str">
        <f t="shared" si="72"/>
        <v>Inc 1st 5 &amp; 7</v>
      </c>
      <c r="AF269" s="43"/>
      <c r="AG269" s="41">
        <f t="shared" si="58"/>
        <v>-0.125</v>
      </c>
      <c r="AH269" s="41">
        <f t="shared" si="59"/>
        <v>0</v>
      </c>
      <c r="AI269" s="42" t="e">
        <f t="shared" si="60"/>
        <v>#N/A</v>
      </c>
      <c r="AJ269" s="43" t="str">
        <f t="shared" si="61"/>
        <v>MLB 32</v>
      </c>
      <c r="AK269" s="43" t="str">
        <f t="shared" si="62"/>
        <v xml:space="preserve"> v </v>
      </c>
      <c r="AL269" s="43" t="str">
        <f t="shared" si="36"/>
        <v>Inc 1st 5</v>
      </c>
      <c r="AN269" s="104"/>
      <c r="AO269" s="105">
        <f t="shared" si="63"/>
        <v>-0.125</v>
      </c>
      <c r="AP269" s="105">
        <f t="shared" si="64"/>
        <v>-4.1666666666666671E-2</v>
      </c>
      <c r="AQ269" s="106" t="e">
        <f t="shared" si="65"/>
        <v>#N/A</v>
      </c>
      <c r="AR269" s="104" t="str">
        <f t="shared" si="66"/>
        <v>MLB 32</v>
      </c>
      <c r="AS269" s="104" t="str">
        <f t="shared" si="67"/>
        <v xml:space="preserve"> v </v>
      </c>
      <c r="AT269" s="104" t="str">
        <f t="shared" si="40"/>
        <v>Inc 1st 5</v>
      </c>
      <c r="AV269" s="84"/>
      <c r="AW269" s="85">
        <f t="shared" si="73"/>
        <v>-0.125</v>
      </c>
      <c r="AX269" s="85">
        <f t="shared" si="41"/>
        <v>0</v>
      </c>
      <c r="AY269" s="86" t="e">
        <f t="shared" si="74"/>
        <v>#N/A</v>
      </c>
      <c r="AZ269" s="84" t="str">
        <f t="shared" si="75"/>
        <v>MLB 32</v>
      </c>
      <c r="BA269" s="84" t="str">
        <f t="shared" si="76"/>
        <v xml:space="preserve"> v </v>
      </c>
      <c r="BB269" s="84" t="str">
        <f t="shared" si="42"/>
        <v>Primary</v>
      </c>
      <c r="BD269" s="110"/>
      <c r="BE269" s="111">
        <f t="shared" si="50"/>
        <v>-0.125</v>
      </c>
      <c r="BF269" s="111">
        <f t="shared" si="51"/>
        <v>-4.1666666666666671E-2</v>
      </c>
      <c r="BG269" s="112" t="e">
        <f t="shared" si="14"/>
        <v>#N/A</v>
      </c>
      <c r="BH269" s="110" t="str">
        <f t="shared" si="15"/>
        <v>MLB 32</v>
      </c>
      <c r="BI269" s="110" t="str">
        <f t="shared" si="16"/>
        <v xml:space="preserve"> v </v>
      </c>
      <c r="BJ269" s="110" t="str">
        <f t="shared" si="43"/>
        <v>Inc 1st 5</v>
      </c>
      <c r="BL269" s="115"/>
      <c r="BM269" s="116">
        <f t="shared" si="52"/>
        <v>-0.125</v>
      </c>
      <c r="BN269" s="116">
        <f t="shared" si="44"/>
        <v>0</v>
      </c>
      <c r="BO269" s="117" t="e">
        <f t="shared" si="17"/>
        <v>#N/A</v>
      </c>
      <c r="BP269" s="115" t="str">
        <f t="shared" si="18"/>
        <v>MLB 32</v>
      </c>
      <c r="BQ269" s="115" t="str">
        <f t="shared" si="19"/>
        <v xml:space="preserve"> v </v>
      </c>
      <c r="BR269" s="115" t="str">
        <f t="shared" si="45"/>
        <v>Inc 1st 5</v>
      </c>
      <c r="BT269" s="125"/>
      <c r="BU269" s="126">
        <f t="shared" si="46"/>
        <v>-4.1666666666666671E-2</v>
      </c>
      <c r="BV269" s="126">
        <f t="shared" si="20"/>
        <v>4.1666666666666657E-2</v>
      </c>
      <c r="BW269" s="127" t="e">
        <f t="shared" si="21"/>
        <v>#N/A</v>
      </c>
      <c r="BX269" s="125" t="str">
        <f t="shared" si="22"/>
        <v>MLB 32</v>
      </c>
      <c r="BY269" s="125" t="str">
        <f t="shared" si="23"/>
        <v xml:space="preserve"> v </v>
      </c>
      <c r="BZ269" s="125" t="str">
        <f t="shared" si="47"/>
        <v>Inc 1st 5</v>
      </c>
      <c r="CB269" s="78"/>
      <c r="CC269" s="79">
        <f t="shared" si="24"/>
        <v>0</v>
      </c>
      <c r="CD269" s="79">
        <f t="shared" si="48"/>
        <v>0.125</v>
      </c>
      <c r="CE269" s="80" t="e">
        <f t="shared" si="25"/>
        <v>#N/A</v>
      </c>
      <c r="CF269" s="78" t="str">
        <f t="shared" si="26"/>
        <v>MLB 32</v>
      </c>
      <c r="CG269" s="78" t="str">
        <f t="shared" si="27"/>
        <v xml:space="preserve"> v </v>
      </c>
      <c r="CH269" s="78" t="str">
        <f t="shared" si="49"/>
        <v>Primary</v>
      </c>
    </row>
    <row r="270" spans="5:86">
      <c r="E270">
        <v>52</v>
      </c>
      <c r="F270" t="e">
        <f>LOOKUP(R109,$A$219:$A$248,$B$219:$B$248)</f>
        <v>#N/A</v>
      </c>
      <c r="G270" t="e">
        <f>LOOKUP(S109,$A$219:$A$248,$B$219:$B$248)</f>
        <v>#N/A</v>
      </c>
      <c r="H270" t="s">
        <v>62</v>
      </c>
      <c r="J270" t="e">
        <f t="shared" si="53"/>
        <v>#N/A</v>
      </c>
      <c r="L270" t="str">
        <f t="shared" si="54"/>
        <v xml:space="preserve"> v </v>
      </c>
      <c r="M270" t="str">
        <f>IF(ISERROR(INDEX($C:$C,MATCH(R109,$A:$A,0)))*1=1,"",INDEX($C:$C,MATCH(R109,$A:$A,0)))</f>
        <v/>
      </c>
      <c r="N270" t="str">
        <f>IF(ISERROR(INDEX($C:$C,MATCH(S109,$A:$A,0)))*1=1,"",INDEX($C:$C,MATCH(S109,$A:$A,0)))</f>
        <v/>
      </c>
      <c r="O270" t="s">
        <v>62</v>
      </c>
      <c r="Q270" s="11"/>
      <c r="R270" s="15">
        <f>T108-TIME(3,0,0)</f>
        <v>-0.125</v>
      </c>
      <c r="S270" s="11" t="e">
        <f t="shared" si="55"/>
        <v>#N/A</v>
      </c>
      <c r="T270" s="14" t="str">
        <f t="shared" si="30"/>
        <v>MLB 32</v>
      </c>
      <c r="U270" s="14" t="str">
        <f t="shared" si="56"/>
        <v xml:space="preserve"> v </v>
      </c>
      <c r="V270" s="14" t="str">
        <f t="shared" si="32"/>
        <v>FULL</v>
      </c>
      <c r="X270" s="78"/>
      <c r="Y270" s="79">
        <f t="shared" si="68"/>
        <v>-0.125</v>
      </c>
      <c r="Z270" s="79">
        <f t="shared" si="57"/>
        <v>-4.1666666666666671E-2</v>
      </c>
      <c r="AA270" s="80" t="e">
        <f t="shared" si="69"/>
        <v>#N/A</v>
      </c>
      <c r="AB270" s="78" t="str">
        <f t="shared" si="70"/>
        <v>MLB 32</v>
      </c>
      <c r="AC270" s="78" t="str">
        <f t="shared" si="71"/>
        <v xml:space="preserve"> v </v>
      </c>
      <c r="AD270" s="78" t="str">
        <f t="shared" si="72"/>
        <v>Inc 1st 5 &amp; 7</v>
      </c>
      <c r="AF270" s="43"/>
      <c r="AG270" s="41">
        <f t="shared" si="58"/>
        <v>-0.125</v>
      </c>
      <c r="AH270" s="41">
        <f t="shared" si="59"/>
        <v>0</v>
      </c>
      <c r="AI270" s="42" t="e">
        <f t="shared" si="60"/>
        <v>#N/A</v>
      </c>
      <c r="AJ270" s="43" t="str">
        <f t="shared" si="61"/>
        <v>MLB 32</v>
      </c>
      <c r="AK270" s="43" t="str">
        <f t="shared" si="62"/>
        <v xml:space="preserve"> v </v>
      </c>
      <c r="AL270" s="43" t="str">
        <f t="shared" si="36"/>
        <v>Inc 1st 5</v>
      </c>
      <c r="AN270" s="104"/>
      <c r="AO270" s="105">
        <f t="shared" si="63"/>
        <v>-0.125</v>
      </c>
      <c r="AP270" s="105">
        <f t="shared" si="64"/>
        <v>-4.1666666666666671E-2</v>
      </c>
      <c r="AQ270" s="106" t="e">
        <f t="shared" si="65"/>
        <v>#N/A</v>
      </c>
      <c r="AR270" s="104" t="str">
        <f t="shared" si="66"/>
        <v>MLB 32</v>
      </c>
      <c r="AS270" s="104" t="str">
        <f t="shared" si="67"/>
        <v xml:space="preserve"> v </v>
      </c>
      <c r="AT270" s="104" t="str">
        <f t="shared" si="40"/>
        <v>Inc 1st 5</v>
      </c>
      <c r="AV270" s="84"/>
      <c r="AW270" s="85">
        <f t="shared" si="73"/>
        <v>-0.125</v>
      </c>
      <c r="AX270" s="85">
        <f t="shared" si="41"/>
        <v>0</v>
      </c>
      <c r="AY270" s="86" t="e">
        <f t="shared" si="74"/>
        <v>#N/A</v>
      </c>
      <c r="AZ270" s="84" t="str">
        <f t="shared" si="75"/>
        <v>MLB 32</v>
      </c>
      <c r="BA270" s="84" t="str">
        <f t="shared" si="76"/>
        <v xml:space="preserve"> v </v>
      </c>
      <c r="BB270" s="84" t="str">
        <f t="shared" si="42"/>
        <v>Primary</v>
      </c>
      <c r="BD270" s="43"/>
      <c r="BE270" s="41">
        <f t="shared" si="50"/>
        <v>-0.125</v>
      </c>
      <c r="BF270" s="41">
        <f t="shared" si="51"/>
        <v>-4.1666666666666671E-2</v>
      </c>
      <c r="BG270" s="42" t="e">
        <f t="shared" si="14"/>
        <v>#N/A</v>
      </c>
      <c r="BH270" s="43" t="str">
        <f t="shared" si="15"/>
        <v>MLB 32</v>
      </c>
      <c r="BI270" s="43" t="str">
        <f t="shared" si="16"/>
        <v xml:space="preserve"> v </v>
      </c>
      <c r="BJ270" s="43" t="str">
        <f t="shared" si="43"/>
        <v>Inc 1st 5</v>
      </c>
      <c r="BL270" s="120"/>
      <c r="BM270" s="121">
        <f t="shared" si="52"/>
        <v>-0.125</v>
      </c>
      <c r="BN270" s="121">
        <f t="shared" si="44"/>
        <v>0</v>
      </c>
      <c r="BO270" s="122" t="e">
        <f t="shared" si="17"/>
        <v>#N/A</v>
      </c>
      <c r="BP270" s="120" t="str">
        <f t="shared" si="18"/>
        <v>MLB 32</v>
      </c>
      <c r="BQ270" s="120" t="str">
        <f t="shared" si="19"/>
        <v xml:space="preserve"> v </v>
      </c>
      <c r="BR270" s="120" t="str">
        <f t="shared" si="45"/>
        <v>Inc 1st 5</v>
      </c>
      <c r="BT270" s="104"/>
      <c r="BU270" s="105">
        <f t="shared" si="46"/>
        <v>-4.1666666666666671E-2</v>
      </c>
      <c r="BV270" s="105">
        <f t="shared" si="20"/>
        <v>4.1666666666666657E-2</v>
      </c>
      <c r="BW270" s="106" t="e">
        <f t="shared" si="21"/>
        <v>#N/A</v>
      </c>
      <c r="BX270" s="104" t="str">
        <f t="shared" si="22"/>
        <v>MLB 32</v>
      </c>
      <c r="BY270" s="104" t="str">
        <f t="shared" si="23"/>
        <v xml:space="preserve"> v </v>
      </c>
      <c r="BZ270" s="104" t="str">
        <f t="shared" si="47"/>
        <v>Inc 1st 5</v>
      </c>
      <c r="CB270" s="131"/>
      <c r="CC270" s="132">
        <f t="shared" si="24"/>
        <v>0</v>
      </c>
      <c r="CD270" s="132">
        <f t="shared" si="48"/>
        <v>0.125</v>
      </c>
      <c r="CE270" s="133" t="e">
        <f t="shared" si="25"/>
        <v>#N/A</v>
      </c>
      <c r="CF270" s="131" t="str">
        <f t="shared" si="26"/>
        <v>MLB 32</v>
      </c>
      <c r="CG270" s="131" t="str">
        <f t="shared" si="27"/>
        <v xml:space="preserve"> v </v>
      </c>
      <c r="CH270" s="131" t="str">
        <f t="shared" si="49"/>
        <v>Primary</v>
      </c>
    </row>
    <row r="271" spans="5:86">
      <c r="E271">
        <v>53</v>
      </c>
      <c r="F271" t="e">
        <f>LOOKUP(R111,$A$219:$A$248,$B$219:$B$248)</f>
        <v>#N/A</v>
      </c>
      <c r="G271" t="e">
        <f>LOOKUP(S111,$A$219:$A$248,$B$219:$B$248)</f>
        <v>#N/A</v>
      </c>
      <c r="H271" t="s">
        <v>62</v>
      </c>
      <c r="J271" t="e">
        <f t="shared" si="53"/>
        <v>#N/A</v>
      </c>
      <c r="L271" t="str">
        <f t="shared" si="54"/>
        <v xml:space="preserve"> v </v>
      </c>
      <c r="M271" t="str">
        <f>IF(ISERROR(INDEX($C:$C,MATCH(R111,$A:$A,0)))*1=1,"",INDEX($C:$C,MATCH(R111,$A:$A,0)))</f>
        <v/>
      </c>
      <c r="N271" t="str">
        <f>IF(ISERROR(INDEX($C:$C,MATCH(S111,$A:$A,0)))*1=1,"",INDEX($C:$C,MATCH(S111,$A:$A,0)))</f>
        <v/>
      </c>
      <c r="O271" t="s">
        <v>62</v>
      </c>
      <c r="Q271" s="11"/>
      <c r="R271" s="15">
        <f>T110-TIME(3,0,0)</f>
        <v>-0.125</v>
      </c>
      <c r="S271" s="11" t="e">
        <f t="shared" si="55"/>
        <v>#N/A</v>
      </c>
      <c r="T271" s="14" t="str">
        <f t="shared" si="30"/>
        <v>MLB 32</v>
      </c>
      <c r="U271" s="14" t="str">
        <f t="shared" si="56"/>
        <v xml:space="preserve"> v </v>
      </c>
      <c r="V271" s="14" t="str">
        <f t="shared" si="32"/>
        <v>FULL</v>
      </c>
      <c r="X271" s="78"/>
      <c r="Y271" s="79">
        <f t="shared" si="68"/>
        <v>-0.125</v>
      </c>
      <c r="Z271" s="79">
        <f t="shared" si="57"/>
        <v>-4.1666666666666671E-2</v>
      </c>
      <c r="AA271" s="80" t="e">
        <f t="shared" si="69"/>
        <v>#N/A</v>
      </c>
      <c r="AB271" s="78" t="str">
        <f t="shared" si="70"/>
        <v>MLB 32</v>
      </c>
      <c r="AC271" s="78" t="str">
        <f t="shared" si="71"/>
        <v xml:space="preserve"> v </v>
      </c>
      <c r="AD271" s="78" t="str">
        <f t="shared" si="72"/>
        <v>Inc 1st 5 &amp; 7</v>
      </c>
      <c r="AF271" s="43"/>
      <c r="AG271" s="41">
        <f t="shared" si="58"/>
        <v>-0.125</v>
      </c>
      <c r="AH271" s="41">
        <f t="shared" si="59"/>
        <v>0</v>
      </c>
      <c r="AI271" s="42" t="e">
        <f t="shared" si="60"/>
        <v>#N/A</v>
      </c>
      <c r="AJ271" s="43" t="str">
        <f t="shared" si="61"/>
        <v>MLB 32</v>
      </c>
      <c r="AK271" s="43" t="str">
        <f t="shared" si="62"/>
        <v xml:space="preserve"> v </v>
      </c>
      <c r="AL271" s="43" t="str">
        <f t="shared" si="36"/>
        <v>Inc 1st 5</v>
      </c>
      <c r="AN271" s="104"/>
      <c r="AO271" s="105">
        <f t="shared" si="63"/>
        <v>-0.125</v>
      </c>
      <c r="AP271" s="105">
        <f t="shared" si="64"/>
        <v>-4.1666666666666671E-2</v>
      </c>
      <c r="AQ271" s="106" t="e">
        <f t="shared" si="65"/>
        <v>#N/A</v>
      </c>
      <c r="AR271" s="104" t="str">
        <f t="shared" si="66"/>
        <v>MLB 32</v>
      </c>
      <c r="AS271" s="104" t="str">
        <f t="shared" si="67"/>
        <v xml:space="preserve"> v </v>
      </c>
      <c r="AT271" s="104" t="str">
        <f t="shared" si="40"/>
        <v>Inc 1st 5</v>
      </c>
      <c r="AV271" s="84"/>
      <c r="AW271" s="85">
        <f t="shared" si="73"/>
        <v>-0.125</v>
      </c>
      <c r="AX271" s="85">
        <f t="shared" si="41"/>
        <v>0</v>
      </c>
      <c r="AY271" s="86" t="e">
        <f t="shared" si="74"/>
        <v>#N/A</v>
      </c>
      <c r="AZ271" s="84" t="str">
        <f t="shared" si="75"/>
        <v>MLB 32</v>
      </c>
      <c r="BA271" s="84" t="str">
        <f t="shared" si="76"/>
        <v xml:space="preserve"> v </v>
      </c>
      <c r="BB271" s="84" t="str">
        <f t="shared" si="42"/>
        <v>Primary</v>
      </c>
      <c r="BD271" s="110"/>
      <c r="BE271" s="111">
        <f t="shared" si="50"/>
        <v>-0.125</v>
      </c>
      <c r="BF271" s="111">
        <f t="shared" si="51"/>
        <v>-4.1666666666666671E-2</v>
      </c>
      <c r="BG271" s="112" t="e">
        <f t="shared" si="14"/>
        <v>#N/A</v>
      </c>
      <c r="BH271" s="110" t="str">
        <f t="shared" si="15"/>
        <v>MLB 32</v>
      </c>
      <c r="BI271" s="110" t="str">
        <f t="shared" si="16"/>
        <v xml:space="preserve"> v </v>
      </c>
      <c r="BJ271" s="110" t="str">
        <f t="shared" si="43"/>
        <v>Inc 1st 5</v>
      </c>
      <c r="BL271" s="115"/>
      <c r="BM271" s="116">
        <f t="shared" si="52"/>
        <v>-0.125</v>
      </c>
      <c r="BN271" s="116">
        <f t="shared" si="44"/>
        <v>0</v>
      </c>
      <c r="BO271" s="117" t="e">
        <f t="shared" si="17"/>
        <v>#N/A</v>
      </c>
      <c r="BP271" s="115" t="str">
        <f t="shared" si="18"/>
        <v>MLB 32</v>
      </c>
      <c r="BQ271" s="115" t="str">
        <f t="shared" si="19"/>
        <v xml:space="preserve"> v </v>
      </c>
      <c r="BR271" s="115" t="str">
        <f t="shared" si="45"/>
        <v>Inc 1st 5</v>
      </c>
      <c r="BT271" s="125"/>
      <c r="BU271" s="126">
        <f t="shared" si="46"/>
        <v>-4.1666666666666671E-2</v>
      </c>
      <c r="BV271" s="126">
        <f t="shared" si="20"/>
        <v>4.1666666666666657E-2</v>
      </c>
      <c r="BW271" s="127" t="e">
        <f t="shared" si="21"/>
        <v>#N/A</v>
      </c>
      <c r="BX271" s="125" t="str">
        <f t="shared" si="22"/>
        <v>MLB 32</v>
      </c>
      <c r="BY271" s="125" t="str">
        <f t="shared" si="23"/>
        <v xml:space="preserve"> v </v>
      </c>
      <c r="BZ271" s="125" t="str">
        <f t="shared" si="47"/>
        <v>Inc 1st 5</v>
      </c>
      <c r="CB271" s="78"/>
      <c r="CC271" s="79">
        <f t="shared" si="24"/>
        <v>0</v>
      </c>
      <c r="CD271" s="79">
        <f t="shared" si="48"/>
        <v>0.125</v>
      </c>
      <c r="CE271" s="80" t="e">
        <f t="shared" si="25"/>
        <v>#N/A</v>
      </c>
      <c r="CF271" s="78" t="str">
        <f t="shared" si="26"/>
        <v>MLB 32</v>
      </c>
      <c r="CG271" s="78" t="str">
        <f t="shared" si="27"/>
        <v xml:space="preserve"> v </v>
      </c>
      <c r="CH271" s="78" t="str">
        <f t="shared" si="49"/>
        <v>Primary</v>
      </c>
    </row>
    <row r="272" spans="5:86">
      <c r="E272">
        <v>54</v>
      </c>
      <c r="F272" t="e">
        <f>LOOKUP(R113,$A$219:$A$248,$B$219:$B$248)</f>
        <v>#N/A</v>
      </c>
      <c r="G272" t="e">
        <f>LOOKUP(S113,$A$219:$A$248,$B$219:$B$248)</f>
        <v>#N/A</v>
      </c>
      <c r="H272" t="s">
        <v>62</v>
      </c>
      <c r="J272" t="e">
        <f t="shared" si="53"/>
        <v>#N/A</v>
      </c>
      <c r="L272" t="str">
        <f t="shared" si="54"/>
        <v xml:space="preserve"> v </v>
      </c>
      <c r="M272" t="str">
        <f>IF(ISERROR(INDEX($C:$C,MATCH(R113,$A:$A,0)))*1=1,"",INDEX($C:$C,MATCH(R113,$A:$A,0)))</f>
        <v/>
      </c>
      <c r="N272" t="str">
        <f>IF(ISERROR(INDEX($C:$C,MATCH(S113,$A:$A,0)))*1=1,"",INDEX($C:$C,MATCH(S113,$A:$A,0)))</f>
        <v/>
      </c>
      <c r="O272" t="s">
        <v>62</v>
      </c>
      <c r="Q272" s="11"/>
      <c r="R272" s="15">
        <f>T112-TIME(3,0,0)</f>
        <v>-0.125</v>
      </c>
      <c r="S272" s="11" t="e">
        <f t="shared" si="55"/>
        <v>#N/A</v>
      </c>
      <c r="T272" s="14" t="str">
        <f t="shared" si="30"/>
        <v>MLB 32</v>
      </c>
      <c r="U272" s="14" t="str">
        <f t="shared" si="56"/>
        <v xml:space="preserve"> v </v>
      </c>
      <c r="V272" s="14" t="str">
        <f t="shared" si="32"/>
        <v>FULL</v>
      </c>
      <c r="X272" s="78"/>
      <c r="Y272" s="79">
        <f t="shared" si="68"/>
        <v>-0.125</v>
      </c>
      <c r="Z272" s="79">
        <f t="shared" si="57"/>
        <v>-4.1666666666666671E-2</v>
      </c>
      <c r="AA272" s="80" t="e">
        <f t="shared" si="69"/>
        <v>#N/A</v>
      </c>
      <c r="AB272" s="78" t="str">
        <f t="shared" si="70"/>
        <v>MLB 32</v>
      </c>
      <c r="AC272" s="78" t="str">
        <f t="shared" si="71"/>
        <v xml:space="preserve"> v </v>
      </c>
      <c r="AD272" s="78" t="str">
        <f t="shared" si="72"/>
        <v>Inc 1st 5 &amp; 7</v>
      </c>
      <c r="AF272" s="43"/>
      <c r="AG272" s="41">
        <f t="shared" si="58"/>
        <v>-0.125</v>
      </c>
      <c r="AH272" s="41">
        <f t="shared" si="59"/>
        <v>0</v>
      </c>
      <c r="AI272" s="42" t="e">
        <f t="shared" si="60"/>
        <v>#N/A</v>
      </c>
      <c r="AJ272" s="43" t="str">
        <f t="shared" si="61"/>
        <v>MLB 32</v>
      </c>
      <c r="AK272" s="43" t="str">
        <f t="shared" si="62"/>
        <v xml:space="preserve"> v </v>
      </c>
      <c r="AL272" s="43" t="str">
        <f t="shared" si="36"/>
        <v>Inc 1st 5</v>
      </c>
      <c r="AN272" s="104"/>
      <c r="AO272" s="105">
        <f t="shared" si="63"/>
        <v>-0.125</v>
      </c>
      <c r="AP272" s="105">
        <f t="shared" si="64"/>
        <v>-4.1666666666666671E-2</v>
      </c>
      <c r="AQ272" s="106" t="e">
        <f t="shared" si="65"/>
        <v>#N/A</v>
      </c>
      <c r="AR272" s="104" t="str">
        <f t="shared" si="66"/>
        <v>MLB 32</v>
      </c>
      <c r="AS272" s="104" t="str">
        <f t="shared" si="67"/>
        <v xml:space="preserve"> v </v>
      </c>
      <c r="AT272" s="104" t="str">
        <f t="shared" si="40"/>
        <v>Inc 1st 5</v>
      </c>
      <c r="AV272" s="84"/>
      <c r="AW272" s="85">
        <f t="shared" si="73"/>
        <v>-0.125</v>
      </c>
      <c r="AX272" s="85">
        <f t="shared" si="41"/>
        <v>0</v>
      </c>
      <c r="AY272" s="86" t="e">
        <f t="shared" si="74"/>
        <v>#N/A</v>
      </c>
      <c r="AZ272" s="84" t="str">
        <f t="shared" si="75"/>
        <v>MLB 32</v>
      </c>
      <c r="BA272" s="84" t="str">
        <f t="shared" si="76"/>
        <v xml:space="preserve"> v </v>
      </c>
      <c r="BB272" s="84" t="str">
        <f t="shared" si="42"/>
        <v>Primary</v>
      </c>
      <c r="BD272" s="43"/>
      <c r="BE272" s="41">
        <f t="shared" si="50"/>
        <v>-0.125</v>
      </c>
      <c r="BF272" s="41">
        <f t="shared" si="51"/>
        <v>-4.1666666666666671E-2</v>
      </c>
      <c r="BG272" s="42" t="e">
        <f t="shared" si="14"/>
        <v>#N/A</v>
      </c>
      <c r="BH272" s="43" t="str">
        <f t="shared" si="15"/>
        <v>MLB 32</v>
      </c>
      <c r="BI272" s="43" t="str">
        <f t="shared" si="16"/>
        <v xml:space="preserve"> v </v>
      </c>
      <c r="BJ272" s="43" t="str">
        <f t="shared" si="43"/>
        <v>Inc 1st 5</v>
      </c>
      <c r="BL272" s="120"/>
      <c r="BM272" s="121">
        <f t="shared" si="52"/>
        <v>-0.125</v>
      </c>
      <c r="BN272" s="121">
        <f t="shared" si="44"/>
        <v>0</v>
      </c>
      <c r="BO272" s="122" t="e">
        <f t="shared" si="17"/>
        <v>#N/A</v>
      </c>
      <c r="BP272" s="120" t="str">
        <f t="shared" si="18"/>
        <v>MLB 32</v>
      </c>
      <c r="BQ272" s="120" t="str">
        <f t="shared" si="19"/>
        <v xml:space="preserve"> v </v>
      </c>
      <c r="BR272" s="120" t="str">
        <f t="shared" si="45"/>
        <v>Inc 1st 5</v>
      </c>
      <c r="BT272" s="104"/>
      <c r="BU272" s="105">
        <f t="shared" si="46"/>
        <v>-4.1666666666666671E-2</v>
      </c>
      <c r="BV272" s="105">
        <f t="shared" si="20"/>
        <v>4.1666666666666657E-2</v>
      </c>
      <c r="BW272" s="106" t="e">
        <f t="shared" si="21"/>
        <v>#N/A</v>
      </c>
      <c r="BX272" s="104" t="str">
        <f t="shared" si="22"/>
        <v>MLB 32</v>
      </c>
      <c r="BY272" s="104" t="str">
        <f t="shared" si="23"/>
        <v xml:space="preserve"> v </v>
      </c>
      <c r="BZ272" s="104" t="str">
        <f t="shared" si="47"/>
        <v>Inc 1st 5</v>
      </c>
      <c r="CB272" s="131"/>
      <c r="CC272" s="132">
        <f t="shared" si="24"/>
        <v>0</v>
      </c>
      <c r="CD272" s="132">
        <f t="shared" si="48"/>
        <v>0.125</v>
      </c>
      <c r="CE272" s="133" t="e">
        <f t="shared" si="25"/>
        <v>#N/A</v>
      </c>
      <c r="CF272" s="131" t="str">
        <f t="shared" si="26"/>
        <v>MLB 32</v>
      </c>
      <c r="CG272" s="131" t="str">
        <f t="shared" si="27"/>
        <v xml:space="preserve"> v </v>
      </c>
      <c r="CH272" s="131" t="str">
        <f t="shared" si="49"/>
        <v>Primary</v>
      </c>
    </row>
    <row r="273" spans="5:86">
      <c r="E273">
        <v>55</v>
      </c>
      <c r="F273" t="e">
        <f>LOOKUP(R115,$A$219:$A$248,$B$219:$B$248)</f>
        <v>#N/A</v>
      </c>
      <c r="G273" t="e">
        <f>LOOKUP(S115,$A$219:$A$248,$B$219:$B$248)</f>
        <v>#N/A</v>
      </c>
      <c r="H273" t="s">
        <v>62</v>
      </c>
      <c r="J273" t="e">
        <f t="shared" si="53"/>
        <v>#N/A</v>
      </c>
      <c r="L273" t="str">
        <f t="shared" si="54"/>
        <v xml:space="preserve"> v </v>
      </c>
      <c r="M273" t="str">
        <f>IF(ISERROR(INDEX($C:$C,MATCH(R115,$A:$A,0)))*1=1,"",INDEX($C:$C,MATCH(R115,$A:$A,0)))</f>
        <v/>
      </c>
      <c r="N273" t="str">
        <f>IF(ISERROR(INDEX($C:$C,MATCH(S115,$A:$A,0)))*1=1,"",INDEX($C:$C,MATCH(S115,$A:$A,0)))</f>
        <v/>
      </c>
      <c r="O273" t="s">
        <v>62</v>
      </c>
      <c r="Q273" s="11"/>
      <c r="R273" s="15">
        <f>T114-TIME(3,0,0)</f>
        <v>-0.125</v>
      </c>
      <c r="S273" s="11" t="e">
        <f t="shared" si="55"/>
        <v>#N/A</v>
      </c>
      <c r="T273" s="14" t="str">
        <f t="shared" si="30"/>
        <v>MLB 32</v>
      </c>
      <c r="U273" s="14" t="str">
        <f t="shared" si="56"/>
        <v xml:space="preserve"> v </v>
      </c>
      <c r="V273" s="14" t="str">
        <f t="shared" si="32"/>
        <v>FULL</v>
      </c>
      <c r="X273" s="78"/>
      <c r="Y273" s="79">
        <f t="shared" si="68"/>
        <v>-0.125</v>
      </c>
      <c r="Z273" s="79">
        <f t="shared" si="57"/>
        <v>-4.1666666666666671E-2</v>
      </c>
      <c r="AA273" s="80" t="e">
        <f t="shared" si="69"/>
        <v>#N/A</v>
      </c>
      <c r="AB273" s="78" t="str">
        <f t="shared" si="70"/>
        <v>MLB 32</v>
      </c>
      <c r="AC273" s="78" t="str">
        <f t="shared" si="71"/>
        <v xml:space="preserve"> v </v>
      </c>
      <c r="AD273" s="78" t="str">
        <f t="shared" si="72"/>
        <v>Inc 1st 5 &amp; 7</v>
      </c>
      <c r="AF273" s="43"/>
      <c r="AG273" s="41">
        <f t="shared" si="58"/>
        <v>-0.125</v>
      </c>
      <c r="AH273" s="41">
        <f t="shared" si="59"/>
        <v>0</v>
      </c>
      <c r="AI273" s="42" t="e">
        <f t="shared" si="60"/>
        <v>#N/A</v>
      </c>
      <c r="AJ273" s="43" t="str">
        <f t="shared" si="61"/>
        <v>MLB 32</v>
      </c>
      <c r="AK273" s="43" t="str">
        <f t="shared" si="62"/>
        <v xml:space="preserve"> v </v>
      </c>
      <c r="AL273" s="43" t="str">
        <f t="shared" si="36"/>
        <v>Inc 1st 5</v>
      </c>
      <c r="AN273" s="104"/>
      <c r="AO273" s="105">
        <f t="shared" si="63"/>
        <v>-0.125</v>
      </c>
      <c r="AP273" s="105">
        <f t="shared" si="64"/>
        <v>-4.1666666666666671E-2</v>
      </c>
      <c r="AQ273" s="106" t="e">
        <f t="shared" si="65"/>
        <v>#N/A</v>
      </c>
      <c r="AR273" s="104" t="str">
        <f t="shared" si="66"/>
        <v>MLB 32</v>
      </c>
      <c r="AS273" s="104" t="str">
        <f t="shared" si="67"/>
        <v xml:space="preserve"> v </v>
      </c>
      <c r="AT273" s="104" t="str">
        <f t="shared" si="40"/>
        <v>Inc 1st 5</v>
      </c>
      <c r="AV273" s="84"/>
      <c r="AW273" s="85">
        <f t="shared" si="73"/>
        <v>-0.125</v>
      </c>
      <c r="AX273" s="85">
        <f t="shared" si="41"/>
        <v>0</v>
      </c>
      <c r="AY273" s="86" t="e">
        <f t="shared" si="74"/>
        <v>#N/A</v>
      </c>
      <c r="AZ273" s="84" t="str">
        <f t="shared" si="75"/>
        <v>MLB 32</v>
      </c>
      <c r="BA273" s="84" t="str">
        <f t="shared" si="76"/>
        <v xml:space="preserve"> v </v>
      </c>
      <c r="BB273" s="84" t="str">
        <f t="shared" si="42"/>
        <v>Primary</v>
      </c>
      <c r="BD273" s="110"/>
      <c r="BE273" s="111">
        <f t="shared" si="50"/>
        <v>-0.125</v>
      </c>
      <c r="BF273" s="111">
        <f t="shared" si="51"/>
        <v>-4.1666666666666671E-2</v>
      </c>
      <c r="BG273" s="112" t="e">
        <f t="shared" si="14"/>
        <v>#N/A</v>
      </c>
      <c r="BH273" s="110" t="str">
        <f t="shared" si="15"/>
        <v>MLB 32</v>
      </c>
      <c r="BI273" s="110" t="str">
        <f t="shared" si="16"/>
        <v xml:space="preserve"> v </v>
      </c>
      <c r="BJ273" s="110" t="str">
        <f t="shared" si="43"/>
        <v>Inc 1st 5</v>
      </c>
      <c r="BL273" s="115"/>
      <c r="BM273" s="116">
        <f t="shared" si="52"/>
        <v>-0.125</v>
      </c>
      <c r="BN273" s="116">
        <f t="shared" si="44"/>
        <v>0</v>
      </c>
      <c r="BO273" s="117" t="e">
        <f t="shared" si="17"/>
        <v>#N/A</v>
      </c>
      <c r="BP273" s="115" t="str">
        <f t="shared" si="18"/>
        <v>MLB 32</v>
      </c>
      <c r="BQ273" s="115" t="str">
        <f t="shared" si="19"/>
        <v xml:space="preserve"> v </v>
      </c>
      <c r="BR273" s="115" t="str">
        <f t="shared" si="45"/>
        <v>Inc 1st 5</v>
      </c>
      <c r="BT273" s="125"/>
      <c r="BU273" s="126">
        <f t="shared" si="46"/>
        <v>-4.1666666666666671E-2</v>
      </c>
      <c r="BV273" s="126">
        <f t="shared" si="20"/>
        <v>4.1666666666666657E-2</v>
      </c>
      <c r="BW273" s="127" t="e">
        <f t="shared" si="21"/>
        <v>#N/A</v>
      </c>
      <c r="BX273" s="125" t="str">
        <f t="shared" si="22"/>
        <v>MLB 32</v>
      </c>
      <c r="BY273" s="125" t="str">
        <f t="shared" si="23"/>
        <v xml:space="preserve"> v </v>
      </c>
      <c r="BZ273" s="125" t="str">
        <f t="shared" si="47"/>
        <v>Inc 1st 5</v>
      </c>
      <c r="CB273" s="78"/>
      <c r="CC273" s="79">
        <f t="shared" si="24"/>
        <v>0</v>
      </c>
      <c r="CD273" s="79">
        <f t="shared" si="48"/>
        <v>0.125</v>
      </c>
      <c r="CE273" s="80" t="e">
        <f t="shared" si="25"/>
        <v>#N/A</v>
      </c>
      <c r="CF273" s="78" t="str">
        <f t="shared" si="26"/>
        <v>MLB 32</v>
      </c>
      <c r="CG273" s="78" t="str">
        <f t="shared" si="27"/>
        <v xml:space="preserve"> v </v>
      </c>
      <c r="CH273" s="78" t="str">
        <f t="shared" si="49"/>
        <v>Primary</v>
      </c>
    </row>
    <row r="274" spans="5:86">
      <c r="E274">
        <v>56</v>
      </c>
      <c r="F274" t="e">
        <f>LOOKUP(R117,$A$219:$A$248,$B$219:$B$248)</f>
        <v>#N/A</v>
      </c>
      <c r="G274" t="e">
        <f>LOOKUP(S117,$A$219:$A$248,$B$219:$B$248)</f>
        <v>#N/A</v>
      </c>
      <c r="H274" t="s">
        <v>62</v>
      </c>
      <c r="J274" t="e">
        <f t="shared" si="53"/>
        <v>#N/A</v>
      </c>
      <c r="L274" t="str">
        <f t="shared" si="54"/>
        <v xml:space="preserve"> v </v>
      </c>
      <c r="M274" t="str">
        <f>IF(ISERROR(INDEX($C:$C,MATCH(R117,$A:$A,0)))*1=1,"",INDEX($C:$C,MATCH(R117,$A:$A,0)))</f>
        <v/>
      </c>
      <c r="N274" t="str">
        <f>IF(ISERROR(INDEX($C:$C,MATCH(S117,$A:$A,0)))*1=1,"",INDEX($C:$C,MATCH(S117,$A:$A,0)))</f>
        <v/>
      </c>
      <c r="O274" t="s">
        <v>62</v>
      </c>
      <c r="Q274" s="11"/>
      <c r="R274" s="15">
        <f>T116-TIME(3,0,0)</f>
        <v>-0.125</v>
      </c>
      <c r="S274" s="11" t="e">
        <f t="shared" si="55"/>
        <v>#N/A</v>
      </c>
      <c r="T274" s="14" t="str">
        <f t="shared" si="30"/>
        <v>MLB 32</v>
      </c>
      <c r="U274" s="14" t="str">
        <f t="shared" si="56"/>
        <v xml:space="preserve"> v </v>
      </c>
      <c r="V274" s="14" t="str">
        <f t="shared" si="32"/>
        <v>FULL</v>
      </c>
      <c r="X274" s="78"/>
      <c r="Y274" s="79">
        <f t="shared" si="68"/>
        <v>-0.125</v>
      </c>
      <c r="Z274" s="79">
        <f t="shared" si="57"/>
        <v>-4.1666666666666671E-2</v>
      </c>
      <c r="AA274" s="80" t="e">
        <f t="shared" si="69"/>
        <v>#N/A</v>
      </c>
      <c r="AB274" s="78" t="str">
        <f t="shared" si="70"/>
        <v>MLB 32</v>
      </c>
      <c r="AC274" s="78" t="str">
        <f t="shared" si="71"/>
        <v xml:space="preserve"> v </v>
      </c>
      <c r="AD274" s="78" t="str">
        <f t="shared" si="72"/>
        <v>Inc 1st 5 &amp; 7</v>
      </c>
      <c r="AF274" s="43"/>
      <c r="AG274" s="41">
        <f t="shared" si="58"/>
        <v>-0.125</v>
      </c>
      <c r="AH274" s="41">
        <f t="shared" si="59"/>
        <v>0</v>
      </c>
      <c r="AI274" s="42" t="e">
        <f t="shared" si="60"/>
        <v>#N/A</v>
      </c>
      <c r="AJ274" s="43" t="str">
        <f t="shared" si="61"/>
        <v>MLB 32</v>
      </c>
      <c r="AK274" s="43" t="str">
        <f t="shared" si="62"/>
        <v xml:space="preserve"> v </v>
      </c>
      <c r="AL274" s="43" t="str">
        <f t="shared" si="36"/>
        <v>Inc 1st 5</v>
      </c>
      <c r="AN274" s="104"/>
      <c r="AO274" s="105">
        <f t="shared" si="63"/>
        <v>-0.125</v>
      </c>
      <c r="AP274" s="105">
        <f t="shared" si="64"/>
        <v>-4.1666666666666671E-2</v>
      </c>
      <c r="AQ274" s="106" t="e">
        <f t="shared" si="65"/>
        <v>#N/A</v>
      </c>
      <c r="AR274" s="104" t="str">
        <f t="shared" si="66"/>
        <v>MLB 32</v>
      </c>
      <c r="AS274" s="104" t="str">
        <f t="shared" si="67"/>
        <v xml:space="preserve"> v </v>
      </c>
      <c r="AT274" s="104" t="str">
        <f t="shared" si="40"/>
        <v>Inc 1st 5</v>
      </c>
      <c r="AV274" s="84"/>
      <c r="AW274" s="85">
        <f t="shared" si="73"/>
        <v>-0.125</v>
      </c>
      <c r="AX274" s="85">
        <f t="shared" si="41"/>
        <v>0</v>
      </c>
      <c r="AY274" s="86" t="e">
        <f t="shared" si="74"/>
        <v>#N/A</v>
      </c>
      <c r="AZ274" s="84" t="str">
        <f t="shared" si="75"/>
        <v>MLB 32</v>
      </c>
      <c r="BA274" s="84" t="str">
        <f t="shared" si="76"/>
        <v xml:space="preserve"> v </v>
      </c>
      <c r="BB274" s="84" t="str">
        <f t="shared" si="42"/>
        <v>Primary</v>
      </c>
      <c r="BD274" s="43"/>
      <c r="BE274" s="41">
        <f t="shared" si="50"/>
        <v>-0.125</v>
      </c>
      <c r="BF274" s="41">
        <f t="shared" si="51"/>
        <v>-4.1666666666666671E-2</v>
      </c>
      <c r="BG274" s="42" t="e">
        <f t="shared" si="14"/>
        <v>#N/A</v>
      </c>
      <c r="BH274" s="43" t="str">
        <f t="shared" si="15"/>
        <v>MLB 32</v>
      </c>
      <c r="BI274" s="43" t="str">
        <f t="shared" si="16"/>
        <v xml:space="preserve"> v </v>
      </c>
      <c r="BJ274" s="43" t="str">
        <f t="shared" si="43"/>
        <v>Inc 1st 5</v>
      </c>
      <c r="BL274" s="120"/>
      <c r="BM274" s="121">
        <f t="shared" si="52"/>
        <v>-0.125</v>
      </c>
      <c r="BN274" s="121">
        <f t="shared" si="44"/>
        <v>0</v>
      </c>
      <c r="BO274" s="122" t="e">
        <f t="shared" si="17"/>
        <v>#N/A</v>
      </c>
      <c r="BP274" s="120" t="str">
        <f t="shared" si="18"/>
        <v>MLB 32</v>
      </c>
      <c r="BQ274" s="120" t="str">
        <f t="shared" si="19"/>
        <v xml:space="preserve"> v </v>
      </c>
      <c r="BR274" s="120" t="str">
        <f t="shared" si="45"/>
        <v>Inc 1st 5</v>
      </c>
      <c r="BT274" s="104"/>
      <c r="BU274" s="105">
        <f t="shared" si="46"/>
        <v>-4.1666666666666671E-2</v>
      </c>
      <c r="BV274" s="105">
        <f t="shared" si="20"/>
        <v>4.1666666666666657E-2</v>
      </c>
      <c r="BW274" s="106" t="e">
        <f t="shared" si="21"/>
        <v>#N/A</v>
      </c>
      <c r="BX274" s="104" t="str">
        <f t="shared" si="22"/>
        <v>MLB 32</v>
      </c>
      <c r="BY274" s="104" t="str">
        <f t="shared" si="23"/>
        <v xml:space="preserve"> v </v>
      </c>
      <c r="BZ274" s="104" t="str">
        <f t="shared" si="47"/>
        <v>Inc 1st 5</v>
      </c>
      <c r="CB274" s="131"/>
      <c r="CC274" s="132">
        <f t="shared" si="24"/>
        <v>0</v>
      </c>
      <c r="CD274" s="132">
        <f t="shared" si="48"/>
        <v>0.125</v>
      </c>
      <c r="CE274" s="133" t="e">
        <f t="shared" si="25"/>
        <v>#N/A</v>
      </c>
      <c r="CF274" s="131" t="str">
        <f t="shared" si="26"/>
        <v>MLB 32</v>
      </c>
      <c r="CG274" s="131" t="str">
        <f t="shared" si="27"/>
        <v xml:space="preserve"> v </v>
      </c>
      <c r="CH274" s="131" t="str">
        <f t="shared" si="49"/>
        <v>Primary</v>
      </c>
    </row>
    <row r="275" spans="5:86">
      <c r="E275">
        <v>57</v>
      </c>
      <c r="F275" t="e">
        <f>LOOKUP(R119,$A$219:$A$248,$B$219:$B$248)</f>
        <v>#N/A</v>
      </c>
      <c r="G275" t="e">
        <f>LOOKUP(S119,$A$219:$A$248,$B$219:$B$248)</f>
        <v>#N/A</v>
      </c>
      <c r="H275" t="s">
        <v>62</v>
      </c>
      <c r="J275" t="e">
        <f t="shared" si="53"/>
        <v>#N/A</v>
      </c>
      <c r="L275" t="str">
        <f t="shared" si="54"/>
        <v xml:space="preserve"> v </v>
      </c>
      <c r="M275" t="str">
        <f>IF(ISERROR(INDEX($C:$C,MATCH(R119,$A:$A,0)))*1=1,"",INDEX($C:$C,MATCH(R119,$A:$A,0)))</f>
        <v/>
      </c>
      <c r="N275" t="str">
        <f>IF(ISERROR(INDEX($C:$C,MATCH(S119,$A:$A,0)))*1=1,"",INDEX($C:$C,MATCH(S119,$A:$A,0)))</f>
        <v/>
      </c>
      <c r="O275" t="s">
        <v>62</v>
      </c>
      <c r="Q275" s="11"/>
      <c r="R275" s="15">
        <f>T118-TIME(3,0,0)</f>
        <v>-0.125</v>
      </c>
      <c r="S275" s="11" t="e">
        <f t="shared" si="55"/>
        <v>#N/A</v>
      </c>
      <c r="T275" s="14" t="str">
        <f t="shared" si="30"/>
        <v>MLB 32</v>
      </c>
      <c r="U275" s="14" t="str">
        <f t="shared" si="56"/>
        <v xml:space="preserve"> v </v>
      </c>
      <c r="V275" s="14" t="str">
        <f t="shared" si="32"/>
        <v>FULL</v>
      </c>
      <c r="X275" s="78"/>
      <c r="Y275" s="79">
        <f t="shared" si="68"/>
        <v>-0.125</v>
      </c>
      <c r="Z275" s="79">
        <f t="shared" si="57"/>
        <v>-4.1666666666666671E-2</v>
      </c>
      <c r="AA275" s="80" t="e">
        <f t="shared" si="69"/>
        <v>#N/A</v>
      </c>
      <c r="AB275" s="78" t="str">
        <f t="shared" si="70"/>
        <v>MLB 32</v>
      </c>
      <c r="AC275" s="78" t="str">
        <f t="shared" si="71"/>
        <v xml:space="preserve"> v </v>
      </c>
      <c r="AD275" s="78" t="str">
        <f t="shared" si="72"/>
        <v>Inc 1st 5 &amp; 7</v>
      </c>
      <c r="AF275" s="43"/>
      <c r="AG275" s="41">
        <f t="shared" si="58"/>
        <v>-0.125</v>
      </c>
      <c r="AH275" s="41">
        <f t="shared" si="59"/>
        <v>0</v>
      </c>
      <c r="AI275" s="42" t="e">
        <f t="shared" si="60"/>
        <v>#N/A</v>
      </c>
      <c r="AJ275" s="43" t="str">
        <f t="shared" si="61"/>
        <v>MLB 32</v>
      </c>
      <c r="AK275" s="43" t="str">
        <f t="shared" si="62"/>
        <v xml:space="preserve"> v </v>
      </c>
      <c r="AL275" s="43" t="str">
        <f t="shared" si="36"/>
        <v>Inc 1st 5</v>
      </c>
      <c r="AN275" s="104"/>
      <c r="AO275" s="105">
        <f t="shared" si="63"/>
        <v>-0.125</v>
      </c>
      <c r="AP275" s="105">
        <f t="shared" si="64"/>
        <v>-4.1666666666666671E-2</v>
      </c>
      <c r="AQ275" s="106" t="e">
        <f t="shared" si="65"/>
        <v>#N/A</v>
      </c>
      <c r="AR275" s="104" t="str">
        <f t="shared" si="66"/>
        <v>MLB 32</v>
      </c>
      <c r="AS275" s="104" t="str">
        <f t="shared" si="67"/>
        <v xml:space="preserve"> v </v>
      </c>
      <c r="AT275" s="104" t="str">
        <f t="shared" si="40"/>
        <v>Inc 1st 5</v>
      </c>
      <c r="AV275" s="84"/>
      <c r="AW275" s="85">
        <f t="shared" si="73"/>
        <v>-0.125</v>
      </c>
      <c r="AX275" s="85">
        <f t="shared" si="41"/>
        <v>0</v>
      </c>
      <c r="AY275" s="86" t="e">
        <f t="shared" si="74"/>
        <v>#N/A</v>
      </c>
      <c r="AZ275" s="84" t="str">
        <f t="shared" si="75"/>
        <v>MLB 32</v>
      </c>
      <c r="BA275" s="84" t="str">
        <f t="shared" si="76"/>
        <v xml:space="preserve"> v </v>
      </c>
      <c r="BB275" s="84" t="str">
        <f t="shared" si="42"/>
        <v>Primary</v>
      </c>
      <c r="BD275" s="110"/>
      <c r="BE275" s="111">
        <f t="shared" si="50"/>
        <v>-0.125</v>
      </c>
      <c r="BF275" s="111">
        <f t="shared" si="51"/>
        <v>-4.1666666666666671E-2</v>
      </c>
      <c r="BG275" s="112" t="e">
        <f t="shared" si="14"/>
        <v>#N/A</v>
      </c>
      <c r="BH275" s="110" t="str">
        <f t="shared" si="15"/>
        <v>MLB 32</v>
      </c>
      <c r="BI275" s="110" t="str">
        <f t="shared" si="16"/>
        <v xml:space="preserve"> v </v>
      </c>
      <c r="BJ275" s="110" t="str">
        <f t="shared" si="43"/>
        <v>Inc 1st 5</v>
      </c>
      <c r="BL275" s="115"/>
      <c r="BM275" s="116">
        <f t="shared" si="52"/>
        <v>-0.125</v>
      </c>
      <c r="BN275" s="116">
        <f t="shared" si="44"/>
        <v>0</v>
      </c>
      <c r="BO275" s="117" t="e">
        <f t="shared" si="17"/>
        <v>#N/A</v>
      </c>
      <c r="BP275" s="115" t="str">
        <f t="shared" si="18"/>
        <v>MLB 32</v>
      </c>
      <c r="BQ275" s="115" t="str">
        <f t="shared" si="19"/>
        <v xml:space="preserve"> v </v>
      </c>
      <c r="BR275" s="115" t="str">
        <f t="shared" si="45"/>
        <v>Inc 1st 5</v>
      </c>
      <c r="BT275" s="125"/>
      <c r="BU275" s="126">
        <f t="shared" si="46"/>
        <v>-4.1666666666666671E-2</v>
      </c>
      <c r="BV275" s="126">
        <f t="shared" si="20"/>
        <v>4.1666666666666657E-2</v>
      </c>
      <c r="BW275" s="127" t="e">
        <f t="shared" si="21"/>
        <v>#N/A</v>
      </c>
      <c r="BX275" s="125" t="str">
        <f t="shared" si="22"/>
        <v>MLB 32</v>
      </c>
      <c r="BY275" s="125" t="str">
        <f t="shared" si="23"/>
        <v xml:space="preserve"> v </v>
      </c>
      <c r="BZ275" s="125" t="str">
        <f t="shared" si="47"/>
        <v>Inc 1st 5</v>
      </c>
      <c r="CB275" s="78"/>
      <c r="CC275" s="79">
        <f t="shared" si="24"/>
        <v>0</v>
      </c>
      <c r="CD275" s="79">
        <f t="shared" si="48"/>
        <v>0.125</v>
      </c>
      <c r="CE275" s="80" t="e">
        <f t="shared" si="25"/>
        <v>#N/A</v>
      </c>
      <c r="CF275" s="78" t="str">
        <f t="shared" si="26"/>
        <v>MLB 32</v>
      </c>
      <c r="CG275" s="78" t="str">
        <f t="shared" si="27"/>
        <v xml:space="preserve"> v </v>
      </c>
      <c r="CH275" s="78" t="str">
        <f t="shared" si="49"/>
        <v>Primary</v>
      </c>
    </row>
    <row r="276" spans="5:86">
      <c r="E276">
        <v>58</v>
      </c>
      <c r="F276" t="e">
        <f>LOOKUP(R121,$A$219:$A$248,$B$219:$B$248)</f>
        <v>#N/A</v>
      </c>
      <c r="G276" t="e">
        <f>LOOKUP(S121,$A$219:$A$248,$B$219:$B$248)</f>
        <v>#N/A</v>
      </c>
      <c r="H276" t="s">
        <v>62</v>
      </c>
      <c r="J276" t="e">
        <f t="shared" si="53"/>
        <v>#N/A</v>
      </c>
      <c r="L276" t="str">
        <f t="shared" si="54"/>
        <v xml:space="preserve"> v </v>
      </c>
      <c r="M276" t="str">
        <f>IF(ISERROR(INDEX($C:$C,MATCH(R121,$A:$A,0)))*1=1,"",INDEX($C:$C,MATCH(R121,$A:$A,0)))</f>
        <v/>
      </c>
      <c r="N276" t="str">
        <f>IF(ISERROR(INDEX($C:$C,MATCH(S121,$A:$A,0)))*1=1,"",INDEX($C:$C,MATCH(S121,$A:$A,0)))</f>
        <v/>
      </c>
      <c r="O276" t="s">
        <v>62</v>
      </c>
      <c r="Q276" s="11"/>
      <c r="R276" s="15">
        <f>T120-TIME(3,0,0)</f>
        <v>-0.125</v>
      </c>
      <c r="S276" s="11" t="e">
        <f t="shared" si="55"/>
        <v>#N/A</v>
      </c>
      <c r="T276" s="14" t="str">
        <f t="shared" si="30"/>
        <v>MLB 32</v>
      </c>
      <c r="U276" s="14" t="str">
        <f t="shared" si="56"/>
        <v xml:space="preserve"> v </v>
      </c>
      <c r="V276" s="14" t="str">
        <f t="shared" si="32"/>
        <v>FULL</v>
      </c>
      <c r="X276" s="78"/>
      <c r="Y276" s="79">
        <f t="shared" si="68"/>
        <v>-0.125</v>
      </c>
      <c r="Z276" s="79">
        <f t="shared" si="57"/>
        <v>-4.1666666666666671E-2</v>
      </c>
      <c r="AA276" s="80" t="e">
        <f t="shared" si="69"/>
        <v>#N/A</v>
      </c>
      <c r="AB276" s="78" t="str">
        <f t="shared" si="70"/>
        <v>MLB 32</v>
      </c>
      <c r="AC276" s="78" t="str">
        <f t="shared" si="71"/>
        <v xml:space="preserve"> v </v>
      </c>
      <c r="AD276" s="78" t="str">
        <f t="shared" si="72"/>
        <v>Inc 1st 5 &amp; 7</v>
      </c>
      <c r="AF276" s="43"/>
      <c r="AG276" s="41">
        <f t="shared" si="58"/>
        <v>-0.125</v>
      </c>
      <c r="AH276" s="41">
        <f t="shared" si="59"/>
        <v>0</v>
      </c>
      <c r="AI276" s="42" t="e">
        <f t="shared" si="60"/>
        <v>#N/A</v>
      </c>
      <c r="AJ276" s="43" t="str">
        <f t="shared" si="61"/>
        <v>MLB 32</v>
      </c>
      <c r="AK276" s="43" t="str">
        <f t="shared" si="62"/>
        <v xml:space="preserve"> v </v>
      </c>
      <c r="AL276" s="43" t="str">
        <f t="shared" si="36"/>
        <v>Inc 1st 5</v>
      </c>
      <c r="AN276" s="104"/>
      <c r="AO276" s="105">
        <f t="shared" si="63"/>
        <v>-0.125</v>
      </c>
      <c r="AP276" s="105">
        <f t="shared" si="64"/>
        <v>-4.1666666666666671E-2</v>
      </c>
      <c r="AQ276" s="106" t="e">
        <f t="shared" si="65"/>
        <v>#N/A</v>
      </c>
      <c r="AR276" s="104" t="str">
        <f t="shared" si="66"/>
        <v>MLB 32</v>
      </c>
      <c r="AS276" s="104" t="str">
        <f t="shared" si="67"/>
        <v xml:space="preserve"> v </v>
      </c>
      <c r="AT276" s="104" t="str">
        <f t="shared" si="40"/>
        <v>Inc 1st 5</v>
      </c>
      <c r="AV276" s="84"/>
      <c r="AW276" s="85">
        <f t="shared" si="73"/>
        <v>-0.125</v>
      </c>
      <c r="AX276" s="85">
        <f t="shared" si="41"/>
        <v>0</v>
      </c>
      <c r="AY276" s="86" t="e">
        <f t="shared" si="74"/>
        <v>#N/A</v>
      </c>
      <c r="AZ276" s="84" t="str">
        <f t="shared" si="75"/>
        <v>MLB 32</v>
      </c>
      <c r="BA276" s="84" t="str">
        <f t="shared" si="76"/>
        <v xml:space="preserve"> v </v>
      </c>
      <c r="BB276" s="84" t="str">
        <f t="shared" si="42"/>
        <v>Primary</v>
      </c>
      <c r="BD276" s="43"/>
      <c r="BE276" s="41">
        <f t="shared" si="50"/>
        <v>-0.125</v>
      </c>
      <c r="BF276" s="41">
        <f t="shared" si="51"/>
        <v>-4.1666666666666671E-2</v>
      </c>
      <c r="BG276" s="42" t="e">
        <f t="shared" si="14"/>
        <v>#N/A</v>
      </c>
      <c r="BH276" s="43" t="str">
        <f t="shared" si="15"/>
        <v>MLB 32</v>
      </c>
      <c r="BI276" s="43" t="str">
        <f t="shared" si="16"/>
        <v xml:space="preserve"> v </v>
      </c>
      <c r="BJ276" s="43" t="str">
        <f t="shared" si="43"/>
        <v>Inc 1st 5</v>
      </c>
      <c r="BL276" s="120"/>
      <c r="BM276" s="121">
        <f t="shared" si="52"/>
        <v>-0.125</v>
      </c>
      <c r="BN276" s="121">
        <f t="shared" si="44"/>
        <v>0</v>
      </c>
      <c r="BO276" s="122" t="e">
        <f t="shared" si="17"/>
        <v>#N/A</v>
      </c>
      <c r="BP276" s="120" t="str">
        <f t="shared" si="18"/>
        <v>MLB 32</v>
      </c>
      <c r="BQ276" s="120" t="str">
        <f t="shared" si="19"/>
        <v xml:space="preserve"> v </v>
      </c>
      <c r="BR276" s="120" t="str">
        <f t="shared" si="45"/>
        <v>Inc 1st 5</v>
      </c>
      <c r="BT276" s="104"/>
      <c r="BU276" s="105">
        <f t="shared" si="46"/>
        <v>-4.1666666666666671E-2</v>
      </c>
      <c r="BV276" s="105">
        <f t="shared" si="20"/>
        <v>4.1666666666666657E-2</v>
      </c>
      <c r="BW276" s="106" t="e">
        <f t="shared" si="21"/>
        <v>#N/A</v>
      </c>
      <c r="BX276" s="104" t="str">
        <f t="shared" si="22"/>
        <v>MLB 32</v>
      </c>
      <c r="BY276" s="104" t="str">
        <f t="shared" si="23"/>
        <v xml:space="preserve"> v </v>
      </c>
      <c r="BZ276" s="104" t="str">
        <f t="shared" si="47"/>
        <v>Inc 1st 5</v>
      </c>
      <c r="CB276" s="131"/>
      <c r="CC276" s="132">
        <f t="shared" si="24"/>
        <v>0</v>
      </c>
      <c r="CD276" s="132">
        <f t="shared" si="48"/>
        <v>0.125</v>
      </c>
      <c r="CE276" s="133" t="e">
        <f t="shared" si="25"/>
        <v>#N/A</v>
      </c>
      <c r="CF276" s="131" t="str">
        <f t="shared" si="26"/>
        <v>MLB 32</v>
      </c>
      <c r="CG276" s="131" t="str">
        <f t="shared" si="27"/>
        <v xml:space="preserve"> v </v>
      </c>
      <c r="CH276" s="131" t="str">
        <f t="shared" si="49"/>
        <v>Primary</v>
      </c>
    </row>
    <row r="277" spans="5:86">
      <c r="E277">
        <v>59</v>
      </c>
      <c r="F277" t="e">
        <f>LOOKUP(R123,$A$219:$A$248,$B$219:$B$248)</f>
        <v>#N/A</v>
      </c>
      <c r="G277" t="e">
        <f>LOOKUP(S123,$A$219:$A$248,$B$219:$B$248)</f>
        <v>#N/A</v>
      </c>
      <c r="H277" t="s">
        <v>62</v>
      </c>
      <c r="J277" t="e">
        <f t="shared" si="53"/>
        <v>#N/A</v>
      </c>
      <c r="L277" t="str">
        <f t="shared" si="54"/>
        <v xml:space="preserve"> v </v>
      </c>
      <c r="M277" t="str">
        <f>IF(ISERROR(INDEX($C:$C,MATCH(R123,$A:$A,0)))*1=1,"",INDEX($C:$C,MATCH(R123,$A:$A,0)))</f>
        <v/>
      </c>
      <c r="N277" t="str">
        <f>IF(ISERROR(INDEX($C:$C,MATCH(S123,$A:$A,0)))*1=1,"",INDEX($C:$C,MATCH(S123,$A:$A,0)))</f>
        <v/>
      </c>
      <c r="O277" t="s">
        <v>62</v>
      </c>
      <c r="Q277" s="11"/>
      <c r="R277" s="15">
        <f>T122-TIME(3,0,0)</f>
        <v>-0.125</v>
      </c>
      <c r="S277" s="11" t="e">
        <f t="shared" si="55"/>
        <v>#N/A</v>
      </c>
      <c r="T277" s="14" t="str">
        <f t="shared" si="30"/>
        <v>MLB 32</v>
      </c>
      <c r="U277" s="14" t="str">
        <f t="shared" si="56"/>
        <v xml:space="preserve"> v </v>
      </c>
      <c r="V277" s="14" t="str">
        <f t="shared" si="32"/>
        <v>FULL</v>
      </c>
      <c r="X277" s="78"/>
      <c r="Y277" s="79">
        <f t="shared" si="68"/>
        <v>-0.125</v>
      </c>
      <c r="Z277" s="79">
        <f t="shared" si="57"/>
        <v>-4.1666666666666671E-2</v>
      </c>
      <c r="AA277" s="80" t="e">
        <f t="shared" si="69"/>
        <v>#N/A</v>
      </c>
      <c r="AB277" s="78" t="str">
        <f t="shared" si="70"/>
        <v>MLB 32</v>
      </c>
      <c r="AC277" s="78" t="str">
        <f t="shared" si="71"/>
        <v xml:space="preserve"> v </v>
      </c>
      <c r="AD277" s="78" t="str">
        <f t="shared" si="72"/>
        <v>Inc 1st 5 &amp; 7</v>
      </c>
      <c r="AF277" s="43"/>
      <c r="AG277" s="41">
        <f t="shared" si="58"/>
        <v>-0.125</v>
      </c>
      <c r="AH277" s="41">
        <f t="shared" si="59"/>
        <v>0</v>
      </c>
      <c r="AI277" s="42" t="e">
        <f t="shared" si="60"/>
        <v>#N/A</v>
      </c>
      <c r="AJ277" s="43" t="str">
        <f t="shared" si="61"/>
        <v>MLB 32</v>
      </c>
      <c r="AK277" s="43" t="str">
        <f t="shared" si="62"/>
        <v xml:space="preserve"> v </v>
      </c>
      <c r="AL277" s="43" t="str">
        <f t="shared" si="36"/>
        <v>Inc 1st 5</v>
      </c>
      <c r="AN277" s="104"/>
      <c r="AO277" s="105">
        <f t="shared" si="63"/>
        <v>-0.125</v>
      </c>
      <c r="AP277" s="105">
        <f t="shared" si="64"/>
        <v>-4.1666666666666671E-2</v>
      </c>
      <c r="AQ277" s="106" t="e">
        <f t="shared" si="65"/>
        <v>#N/A</v>
      </c>
      <c r="AR277" s="104" t="str">
        <f t="shared" si="66"/>
        <v>MLB 32</v>
      </c>
      <c r="AS277" s="104" t="str">
        <f t="shared" si="67"/>
        <v xml:space="preserve"> v </v>
      </c>
      <c r="AT277" s="104" t="str">
        <f t="shared" si="40"/>
        <v>Inc 1st 5</v>
      </c>
      <c r="AV277" s="84"/>
      <c r="AW277" s="85">
        <f t="shared" si="73"/>
        <v>-0.125</v>
      </c>
      <c r="AX277" s="85">
        <f t="shared" si="41"/>
        <v>0</v>
      </c>
      <c r="AY277" s="86" t="e">
        <f t="shared" si="74"/>
        <v>#N/A</v>
      </c>
      <c r="AZ277" s="84" t="str">
        <f t="shared" si="75"/>
        <v>MLB 32</v>
      </c>
      <c r="BA277" s="84" t="str">
        <f t="shared" si="76"/>
        <v xml:space="preserve"> v </v>
      </c>
      <c r="BB277" s="84" t="str">
        <f t="shared" si="42"/>
        <v>Primary</v>
      </c>
      <c r="BD277" s="110"/>
      <c r="BE277" s="111">
        <f t="shared" si="50"/>
        <v>-0.125</v>
      </c>
      <c r="BF277" s="111">
        <f t="shared" si="51"/>
        <v>-4.1666666666666671E-2</v>
      </c>
      <c r="BG277" s="112" t="e">
        <f t="shared" si="14"/>
        <v>#N/A</v>
      </c>
      <c r="BH277" s="110" t="str">
        <f t="shared" si="15"/>
        <v>MLB 32</v>
      </c>
      <c r="BI277" s="110" t="str">
        <f t="shared" si="16"/>
        <v xml:space="preserve"> v </v>
      </c>
      <c r="BJ277" s="110" t="str">
        <f t="shared" si="43"/>
        <v>Inc 1st 5</v>
      </c>
      <c r="BL277" s="115"/>
      <c r="BM277" s="116">
        <f t="shared" si="52"/>
        <v>-0.125</v>
      </c>
      <c r="BN277" s="116">
        <f t="shared" si="44"/>
        <v>0</v>
      </c>
      <c r="BO277" s="117" t="e">
        <f t="shared" si="17"/>
        <v>#N/A</v>
      </c>
      <c r="BP277" s="115" t="str">
        <f t="shared" si="18"/>
        <v>MLB 32</v>
      </c>
      <c r="BQ277" s="115" t="str">
        <f t="shared" si="19"/>
        <v xml:space="preserve"> v </v>
      </c>
      <c r="BR277" s="115" t="str">
        <f t="shared" si="45"/>
        <v>Inc 1st 5</v>
      </c>
      <c r="BT277" s="125"/>
      <c r="BU277" s="126">
        <f t="shared" si="46"/>
        <v>-4.1666666666666671E-2</v>
      </c>
      <c r="BV277" s="126">
        <f t="shared" si="20"/>
        <v>4.1666666666666657E-2</v>
      </c>
      <c r="BW277" s="127" t="e">
        <f t="shared" si="21"/>
        <v>#N/A</v>
      </c>
      <c r="BX277" s="125" t="str">
        <f t="shared" si="22"/>
        <v>MLB 32</v>
      </c>
      <c r="BY277" s="125" t="str">
        <f t="shared" si="23"/>
        <v xml:space="preserve"> v </v>
      </c>
      <c r="BZ277" s="125" t="str">
        <f t="shared" si="47"/>
        <v>Inc 1st 5</v>
      </c>
      <c r="CB277" s="78"/>
      <c r="CC277" s="79">
        <f t="shared" si="24"/>
        <v>0</v>
      </c>
      <c r="CD277" s="79">
        <f t="shared" si="48"/>
        <v>0.125</v>
      </c>
      <c r="CE277" s="80" t="e">
        <f t="shared" si="25"/>
        <v>#N/A</v>
      </c>
      <c r="CF277" s="78" t="str">
        <f t="shared" si="26"/>
        <v>MLB 32</v>
      </c>
      <c r="CG277" s="78" t="str">
        <f t="shared" si="27"/>
        <v xml:space="preserve"> v </v>
      </c>
      <c r="CH277" s="78" t="str">
        <f t="shared" si="49"/>
        <v>Primary</v>
      </c>
    </row>
    <row r="278" spans="5:86">
      <c r="E278">
        <v>60</v>
      </c>
      <c r="F278" t="e">
        <f>LOOKUP(R125,$A$219:$A$248,$B$219:$B$248)</f>
        <v>#N/A</v>
      </c>
      <c r="G278" t="e">
        <f>LOOKUP(S125,$A$219:$A$248,$B$219:$B$248)</f>
        <v>#N/A</v>
      </c>
      <c r="H278" t="s">
        <v>62</v>
      </c>
      <c r="J278" t="e">
        <f t="shared" si="53"/>
        <v>#N/A</v>
      </c>
      <c r="L278" t="str">
        <f t="shared" si="54"/>
        <v xml:space="preserve"> v </v>
      </c>
      <c r="M278" t="str">
        <f>IF(ISERROR(INDEX($C:$C,MATCH(R125,$A:$A,0)))*1=1,"",INDEX($C:$C,MATCH(R125,$A:$A,0)))</f>
        <v/>
      </c>
      <c r="N278" t="str">
        <f>IF(ISERROR(INDEX($C:$C,MATCH(S125,$A:$A,0)))*1=1,"",INDEX($C:$C,MATCH(S125,$A:$A,0)))</f>
        <v/>
      </c>
      <c r="O278" t="s">
        <v>62</v>
      </c>
      <c r="Q278" s="11"/>
      <c r="R278" s="15">
        <f>T124-TIME(3,0,0)</f>
        <v>-0.125</v>
      </c>
      <c r="S278" s="11" t="e">
        <f t="shared" si="55"/>
        <v>#N/A</v>
      </c>
      <c r="T278" s="14" t="str">
        <f t="shared" si="30"/>
        <v>MLB 32</v>
      </c>
      <c r="U278" s="14" t="str">
        <f t="shared" si="56"/>
        <v xml:space="preserve"> v </v>
      </c>
      <c r="V278" s="14" t="str">
        <f t="shared" si="32"/>
        <v>FULL</v>
      </c>
      <c r="X278" s="78"/>
      <c r="Y278" s="79">
        <f t="shared" si="68"/>
        <v>-0.125</v>
      </c>
      <c r="Z278" s="79">
        <f t="shared" si="57"/>
        <v>-4.1666666666666671E-2</v>
      </c>
      <c r="AA278" s="80" t="e">
        <f t="shared" si="69"/>
        <v>#N/A</v>
      </c>
      <c r="AB278" s="78" t="str">
        <f t="shared" si="70"/>
        <v>MLB 32</v>
      </c>
      <c r="AC278" s="78" t="str">
        <f t="shared" si="71"/>
        <v xml:space="preserve"> v </v>
      </c>
      <c r="AD278" s="78" t="str">
        <f t="shared" si="72"/>
        <v>Inc 1st 5 &amp; 7</v>
      </c>
      <c r="AF278" s="43"/>
      <c r="AG278" s="41">
        <f t="shared" si="58"/>
        <v>-0.125</v>
      </c>
      <c r="AH278" s="41">
        <f t="shared" si="59"/>
        <v>0</v>
      </c>
      <c r="AI278" s="42" t="e">
        <f t="shared" si="60"/>
        <v>#N/A</v>
      </c>
      <c r="AJ278" s="43" t="str">
        <f t="shared" si="61"/>
        <v>MLB 32</v>
      </c>
      <c r="AK278" s="43" t="str">
        <f t="shared" si="62"/>
        <v xml:space="preserve"> v </v>
      </c>
      <c r="AL278" s="43" t="str">
        <f t="shared" si="36"/>
        <v>Inc 1st 5</v>
      </c>
      <c r="AN278" s="104"/>
      <c r="AO278" s="105">
        <f t="shared" si="63"/>
        <v>-0.125</v>
      </c>
      <c r="AP278" s="105">
        <f t="shared" si="64"/>
        <v>-4.1666666666666671E-2</v>
      </c>
      <c r="AQ278" s="106" t="e">
        <f t="shared" si="65"/>
        <v>#N/A</v>
      </c>
      <c r="AR278" s="104" t="str">
        <f t="shared" si="66"/>
        <v>MLB 32</v>
      </c>
      <c r="AS278" s="104" t="str">
        <f t="shared" si="67"/>
        <v xml:space="preserve"> v </v>
      </c>
      <c r="AT278" s="104" t="str">
        <f t="shared" si="40"/>
        <v>Inc 1st 5</v>
      </c>
      <c r="AV278" s="84"/>
      <c r="AW278" s="85">
        <f t="shared" si="73"/>
        <v>-0.125</v>
      </c>
      <c r="AX278" s="85">
        <f t="shared" si="41"/>
        <v>0</v>
      </c>
      <c r="AY278" s="86" t="e">
        <f t="shared" si="74"/>
        <v>#N/A</v>
      </c>
      <c r="AZ278" s="84" t="str">
        <f t="shared" si="75"/>
        <v>MLB 32</v>
      </c>
      <c r="BA278" s="84" t="str">
        <f t="shared" si="76"/>
        <v xml:space="preserve"> v </v>
      </c>
      <c r="BB278" s="84" t="str">
        <f t="shared" si="42"/>
        <v>Primary</v>
      </c>
      <c r="BD278" s="43"/>
      <c r="BE278" s="41">
        <f t="shared" si="50"/>
        <v>-0.125</v>
      </c>
      <c r="BF278" s="41">
        <f t="shared" si="51"/>
        <v>-4.1666666666666671E-2</v>
      </c>
      <c r="BG278" s="42" t="e">
        <f t="shared" si="14"/>
        <v>#N/A</v>
      </c>
      <c r="BH278" s="43" t="str">
        <f t="shared" si="15"/>
        <v>MLB 32</v>
      </c>
      <c r="BI278" s="43" t="str">
        <f t="shared" si="16"/>
        <v xml:space="preserve"> v </v>
      </c>
      <c r="BJ278" s="43" t="str">
        <f t="shared" si="43"/>
        <v>Inc 1st 5</v>
      </c>
      <c r="BL278" s="120"/>
      <c r="BM278" s="121">
        <f t="shared" si="52"/>
        <v>-0.125</v>
      </c>
      <c r="BN278" s="121">
        <f t="shared" si="44"/>
        <v>0</v>
      </c>
      <c r="BO278" s="122" t="e">
        <f t="shared" si="17"/>
        <v>#N/A</v>
      </c>
      <c r="BP278" s="120" t="str">
        <f t="shared" si="18"/>
        <v>MLB 32</v>
      </c>
      <c r="BQ278" s="120" t="str">
        <f t="shared" si="19"/>
        <v xml:space="preserve"> v </v>
      </c>
      <c r="BR278" s="120" t="str">
        <f t="shared" si="45"/>
        <v>Inc 1st 5</v>
      </c>
      <c r="BT278" s="104"/>
      <c r="BU278" s="105">
        <f t="shared" si="46"/>
        <v>-4.1666666666666671E-2</v>
      </c>
      <c r="BV278" s="105">
        <f t="shared" si="20"/>
        <v>4.1666666666666657E-2</v>
      </c>
      <c r="BW278" s="106" t="e">
        <f t="shared" si="21"/>
        <v>#N/A</v>
      </c>
      <c r="BX278" s="104" t="str">
        <f t="shared" si="22"/>
        <v>MLB 32</v>
      </c>
      <c r="BY278" s="104" t="str">
        <f t="shared" si="23"/>
        <v xml:space="preserve"> v </v>
      </c>
      <c r="BZ278" s="104" t="str">
        <f t="shared" si="47"/>
        <v>Inc 1st 5</v>
      </c>
      <c r="CB278" s="131"/>
      <c r="CC278" s="132">
        <f t="shared" si="24"/>
        <v>0</v>
      </c>
      <c r="CD278" s="132">
        <f t="shared" si="48"/>
        <v>0.125</v>
      </c>
      <c r="CE278" s="133" t="e">
        <f t="shared" si="25"/>
        <v>#N/A</v>
      </c>
      <c r="CF278" s="131" t="str">
        <f t="shared" si="26"/>
        <v>MLB 32</v>
      </c>
      <c r="CG278" s="131" t="str">
        <f t="shared" si="27"/>
        <v xml:space="preserve"> v </v>
      </c>
      <c r="CH278" s="131" t="str">
        <f t="shared" si="49"/>
        <v>Primary</v>
      </c>
    </row>
    <row r="279" spans="5:86">
      <c r="E279">
        <v>61</v>
      </c>
      <c r="F279" t="e">
        <f>LOOKUP(R127,$A$219:$A$248,$B$219:$B$248)</f>
        <v>#N/A</v>
      </c>
      <c r="G279" t="e">
        <f>LOOKUP(S127,$A$219:$A$248,$B$219:$B$248)</f>
        <v>#N/A</v>
      </c>
      <c r="H279" t="s">
        <v>62</v>
      </c>
      <c r="J279" t="e">
        <f t="shared" si="53"/>
        <v>#N/A</v>
      </c>
      <c r="L279" t="str">
        <f t="shared" si="54"/>
        <v xml:space="preserve"> v </v>
      </c>
      <c r="M279" t="str">
        <f>IF(ISERROR(INDEX($C:$C,MATCH(R127,$A:$A,0)))*1=1,"",INDEX($C:$C,MATCH(R127,$A:$A,0)))</f>
        <v/>
      </c>
      <c r="N279" t="str">
        <f>IF(ISERROR(INDEX($C:$C,MATCH(S127,$A:$A,0)))*1=1,"",INDEX($C:$C,MATCH(S127,$A:$A,0)))</f>
        <v/>
      </c>
      <c r="O279" t="s">
        <v>62</v>
      </c>
      <c r="Q279" s="11"/>
      <c r="R279" s="15">
        <f>T126-TIME(3,0,0)</f>
        <v>-0.125</v>
      </c>
      <c r="S279" s="11" t="e">
        <f t="shared" si="55"/>
        <v>#N/A</v>
      </c>
      <c r="T279" s="14" t="str">
        <f t="shared" si="30"/>
        <v>MLB 32</v>
      </c>
      <c r="U279" s="14" t="str">
        <f t="shared" si="56"/>
        <v xml:space="preserve"> v </v>
      </c>
      <c r="V279" s="14" t="str">
        <f t="shared" si="32"/>
        <v>FULL</v>
      </c>
      <c r="X279" s="78"/>
      <c r="Y279" s="79">
        <f t="shared" si="68"/>
        <v>-0.125</v>
      </c>
      <c r="Z279" s="79">
        <f t="shared" si="57"/>
        <v>-4.1666666666666671E-2</v>
      </c>
      <c r="AA279" s="80" t="e">
        <f t="shared" si="69"/>
        <v>#N/A</v>
      </c>
      <c r="AB279" s="78" t="str">
        <f t="shared" si="70"/>
        <v>MLB 32</v>
      </c>
      <c r="AC279" s="78" t="str">
        <f t="shared" si="71"/>
        <v xml:space="preserve"> v </v>
      </c>
      <c r="AD279" s="78" t="str">
        <f t="shared" si="72"/>
        <v>Inc 1st 5 &amp; 7</v>
      </c>
      <c r="AF279" s="43"/>
      <c r="AG279" s="41">
        <f t="shared" si="58"/>
        <v>-0.125</v>
      </c>
      <c r="AH279" s="41">
        <f t="shared" si="59"/>
        <v>0</v>
      </c>
      <c r="AI279" s="42" t="e">
        <f t="shared" si="60"/>
        <v>#N/A</v>
      </c>
      <c r="AJ279" s="43" t="str">
        <f t="shared" si="61"/>
        <v>MLB 32</v>
      </c>
      <c r="AK279" s="43" t="str">
        <f t="shared" si="62"/>
        <v xml:space="preserve"> v </v>
      </c>
      <c r="AL279" s="43" t="str">
        <f t="shared" si="36"/>
        <v>Inc 1st 5</v>
      </c>
      <c r="AN279" s="104"/>
      <c r="AO279" s="105">
        <f t="shared" si="63"/>
        <v>-0.125</v>
      </c>
      <c r="AP279" s="105">
        <f t="shared" si="64"/>
        <v>-4.1666666666666671E-2</v>
      </c>
      <c r="AQ279" s="106" t="e">
        <f t="shared" si="65"/>
        <v>#N/A</v>
      </c>
      <c r="AR279" s="104" t="str">
        <f t="shared" si="66"/>
        <v>MLB 32</v>
      </c>
      <c r="AS279" s="104" t="str">
        <f t="shared" si="67"/>
        <v xml:space="preserve"> v </v>
      </c>
      <c r="AT279" s="104" t="str">
        <f t="shared" si="40"/>
        <v>Inc 1st 5</v>
      </c>
      <c r="AV279" s="84"/>
      <c r="AW279" s="85">
        <f t="shared" si="73"/>
        <v>-0.125</v>
      </c>
      <c r="AX279" s="85">
        <f t="shared" si="41"/>
        <v>0</v>
      </c>
      <c r="AY279" s="86" t="e">
        <f t="shared" si="74"/>
        <v>#N/A</v>
      </c>
      <c r="AZ279" s="84" t="str">
        <f t="shared" si="75"/>
        <v>MLB 32</v>
      </c>
      <c r="BA279" s="84" t="str">
        <f t="shared" si="76"/>
        <v xml:space="preserve"> v </v>
      </c>
      <c r="BB279" s="84" t="str">
        <f t="shared" si="42"/>
        <v>Primary</v>
      </c>
      <c r="BD279" s="110"/>
      <c r="BE279" s="111">
        <f t="shared" si="50"/>
        <v>-0.125</v>
      </c>
      <c r="BF279" s="111">
        <f t="shared" si="51"/>
        <v>-4.1666666666666671E-2</v>
      </c>
      <c r="BG279" s="112" t="e">
        <f t="shared" si="14"/>
        <v>#N/A</v>
      </c>
      <c r="BH279" s="110" t="str">
        <f t="shared" si="15"/>
        <v>MLB 32</v>
      </c>
      <c r="BI279" s="110" t="str">
        <f t="shared" si="16"/>
        <v xml:space="preserve"> v </v>
      </c>
      <c r="BJ279" s="110" t="str">
        <f t="shared" si="43"/>
        <v>Inc 1st 5</v>
      </c>
      <c r="BL279" s="115"/>
      <c r="BM279" s="116">
        <f t="shared" si="52"/>
        <v>-0.125</v>
      </c>
      <c r="BN279" s="116">
        <f t="shared" si="44"/>
        <v>0</v>
      </c>
      <c r="BO279" s="117" t="e">
        <f t="shared" si="17"/>
        <v>#N/A</v>
      </c>
      <c r="BP279" s="115" t="str">
        <f t="shared" si="18"/>
        <v>MLB 32</v>
      </c>
      <c r="BQ279" s="115" t="str">
        <f t="shared" si="19"/>
        <v xml:space="preserve"> v </v>
      </c>
      <c r="BR279" s="115" t="str">
        <f t="shared" si="45"/>
        <v>Inc 1st 5</v>
      </c>
      <c r="BT279" s="125"/>
      <c r="BU279" s="126">
        <f t="shared" si="46"/>
        <v>-4.1666666666666671E-2</v>
      </c>
      <c r="BV279" s="126">
        <f t="shared" si="20"/>
        <v>4.1666666666666657E-2</v>
      </c>
      <c r="BW279" s="127" t="e">
        <f t="shared" si="21"/>
        <v>#N/A</v>
      </c>
      <c r="BX279" s="125" t="str">
        <f t="shared" si="22"/>
        <v>MLB 32</v>
      </c>
      <c r="BY279" s="125" t="str">
        <f t="shared" si="23"/>
        <v xml:space="preserve"> v </v>
      </c>
      <c r="BZ279" s="125" t="str">
        <f t="shared" si="47"/>
        <v>Inc 1st 5</v>
      </c>
      <c r="CB279" s="78"/>
      <c r="CC279" s="79">
        <f t="shared" si="24"/>
        <v>0</v>
      </c>
      <c r="CD279" s="79">
        <f t="shared" si="48"/>
        <v>0.125</v>
      </c>
      <c r="CE279" s="80" t="e">
        <f t="shared" si="25"/>
        <v>#N/A</v>
      </c>
      <c r="CF279" s="78" t="str">
        <f t="shared" si="26"/>
        <v>MLB 32</v>
      </c>
      <c r="CG279" s="78" t="str">
        <f t="shared" si="27"/>
        <v xml:space="preserve"> v </v>
      </c>
      <c r="CH279" s="78" t="str">
        <f t="shared" si="49"/>
        <v>Primary</v>
      </c>
    </row>
    <row r="280" spans="5:86">
      <c r="E280">
        <v>62</v>
      </c>
      <c r="F280" t="e">
        <f>LOOKUP(R129,$A$219:$A$248,$B$219:$B$248)</f>
        <v>#N/A</v>
      </c>
      <c r="G280" t="e">
        <f>LOOKUP(S129,$A$219:$A$248,$B$219:$B$248)</f>
        <v>#N/A</v>
      </c>
      <c r="H280" t="s">
        <v>62</v>
      </c>
      <c r="J280" t="e">
        <f t="shared" si="53"/>
        <v>#N/A</v>
      </c>
      <c r="L280" t="str">
        <f t="shared" si="54"/>
        <v xml:space="preserve"> v </v>
      </c>
      <c r="M280" t="str">
        <f>IF(ISERROR(INDEX($C:$C,MATCH(R129,$A:$A,0)))*1=1,"",INDEX($C:$C,MATCH(R129,$A:$A,0)))</f>
        <v/>
      </c>
      <c r="N280" t="str">
        <f>IF(ISERROR(INDEX($C:$C,MATCH(S129,$A:$A,0)))*1=1,"",INDEX($C:$C,MATCH(S129,$A:$A,0)))</f>
        <v/>
      </c>
      <c r="O280" t="s">
        <v>62</v>
      </c>
      <c r="Q280" s="11"/>
      <c r="R280" s="15">
        <f>T128-TIME(3,0,0)</f>
        <v>-0.125</v>
      </c>
      <c r="S280" s="11" t="e">
        <f t="shared" si="55"/>
        <v>#N/A</v>
      </c>
      <c r="T280" s="14" t="str">
        <f t="shared" si="30"/>
        <v>MLB 32</v>
      </c>
      <c r="U280" s="14" t="str">
        <f t="shared" si="56"/>
        <v xml:space="preserve"> v </v>
      </c>
      <c r="V280" s="14" t="str">
        <f t="shared" si="32"/>
        <v>FULL</v>
      </c>
      <c r="X280" s="78"/>
      <c r="Y280" s="79">
        <f t="shared" si="68"/>
        <v>-0.125</v>
      </c>
      <c r="Z280" s="79">
        <f t="shared" si="57"/>
        <v>-4.1666666666666671E-2</v>
      </c>
      <c r="AA280" s="80" t="e">
        <f t="shared" si="69"/>
        <v>#N/A</v>
      </c>
      <c r="AB280" s="78" t="str">
        <f t="shared" si="70"/>
        <v>MLB 32</v>
      </c>
      <c r="AC280" s="78" t="str">
        <f t="shared" si="71"/>
        <v xml:space="preserve"> v </v>
      </c>
      <c r="AD280" s="78" t="str">
        <f t="shared" si="72"/>
        <v>Inc 1st 5 &amp; 7</v>
      </c>
      <c r="AF280" s="43"/>
      <c r="AG280" s="41">
        <f t="shared" si="58"/>
        <v>-0.125</v>
      </c>
      <c r="AH280" s="41">
        <f t="shared" si="59"/>
        <v>0</v>
      </c>
      <c r="AI280" s="42" t="e">
        <f t="shared" si="60"/>
        <v>#N/A</v>
      </c>
      <c r="AJ280" s="43" t="str">
        <f t="shared" si="61"/>
        <v>MLB 32</v>
      </c>
      <c r="AK280" s="43" t="str">
        <f t="shared" si="62"/>
        <v xml:space="preserve"> v </v>
      </c>
      <c r="AL280" s="43" t="str">
        <f t="shared" si="36"/>
        <v>Inc 1st 5</v>
      </c>
      <c r="AN280" s="104"/>
      <c r="AO280" s="105">
        <f t="shared" si="63"/>
        <v>-0.125</v>
      </c>
      <c r="AP280" s="105">
        <f t="shared" si="64"/>
        <v>-4.1666666666666671E-2</v>
      </c>
      <c r="AQ280" s="106" t="e">
        <f t="shared" si="65"/>
        <v>#N/A</v>
      </c>
      <c r="AR280" s="104" t="str">
        <f t="shared" si="66"/>
        <v>MLB 32</v>
      </c>
      <c r="AS280" s="104" t="str">
        <f t="shared" si="67"/>
        <v xml:space="preserve"> v </v>
      </c>
      <c r="AT280" s="104" t="str">
        <f t="shared" si="40"/>
        <v>Inc 1st 5</v>
      </c>
      <c r="AV280" s="84"/>
      <c r="AW280" s="85">
        <f t="shared" si="73"/>
        <v>-0.125</v>
      </c>
      <c r="AX280" s="85">
        <f t="shared" si="41"/>
        <v>0</v>
      </c>
      <c r="AY280" s="86" t="e">
        <f t="shared" si="74"/>
        <v>#N/A</v>
      </c>
      <c r="AZ280" s="84" t="str">
        <f t="shared" si="75"/>
        <v>MLB 32</v>
      </c>
      <c r="BA280" s="84" t="str">
        <f t="shared" si="76"/>
        <v xml:space="preserve"> v </v>
      </c>
      <c r="BB280" s="84" t="str">
        <f t="shared" si="42"/>
        <v>Primary</v>
      </c>
      <c r="BD280" s="43"/>
      <c r="BE280" s="41">
        <f t="shared" si="50"/>
        <v>-0.125</v>
      </c>
      <c r="BF280" s="41">
        <f t="shared" si="51"/>
        <v>-4.1666666666666671E-2</v>
      </c>
      <c r="BG280" s="42" t="e">
        <f t="shared" si="14"/>
        <v>#N/A</v>
      </c>
      <c r="BH280" s="43" t="str">
        <f t="shared" si="15"/>
        <v>MLB 32</v>
      </c>
      <c r="BI280" s="43" t="str">
        <f t="shared" si="16"/>
        <v xml:space="preserve"> v </v>
      </c>
      <c r="BJ280" s="43" t="str">
        <f t="shared" si="43"/>
        <v>Inc 1st 5</v>
      </c>
      <c r="BL280" s="120"/>
      <c r="BM280" s="121">
        <f t="shared" si="52"/>
        <v>-0.125</v>
      </c>
      <c r="BN280" s="121">
        <f t="shared" si="44"/>
        <v>0</v>
      </c>
      <c r="BO280" s="122" t="e">
        <f t="shared" si="17"/>
        <v>#N/A</v>
      </c>
      <c r="BP280" s="120" t="str">
        <f t="shared" si="18"/>
        <v>MLB 32</v>
      </c>
      <c r="BQ280" s="120" t="str">
        <f t="shared" si="19"/>
        <v xml:space="preserve"> v </v>
      </c>
      <c r="BR280" s="120" t="str">
        <f t="shared" si="45"/>
        <v>Inc 1st 5</v>
      </c>
      <c r="BT280" s="104"/>
      <c r="BU280" s="105">
        <f t="shared" si="46"/>
        <v>-4.1666666666666671E-2</v>
      </c>
      <c r="BV280" s="105">
        <f t="shared" si="20"/>
        <v>4.1666666666666657E-2</v>
      </c>
      <c r="BW280" s="106" t="e">
        <f t="shared" si="21"/>
        <v>#N/A</v>
      </c>
      <c r="BX280" s="104" t="str">
        <f t="shared" si="22"/>
        <v>MLB 32</v>
      </c>
      <c r="BY280" s="104" t="str">
        <f t="shared" si="23"/>
        <v xml:space="preserve"> v </v>
      </c>
      <c r="BZ280" s="104" t="str">
        <f t="shared" si="47"/>
        <v>Inc 1st 5</v>
      </c>
      <c r="CB280" s="131"/>
      <c r="CC280" s="132">
        <f t="shared" si="24"/>
        <v>0</v>
      </c>
      <c r="CD280" s="132">
        <f t="shared" si="48"/>
        <v>0.125</v>
      </c>
      <c r="CE280" s="133" t="e">
        <f t="shared" si="25"/>
        <v>#N/A</v>
      </c>
      <c r="CF280" s="131" t="str">
        <f t="shared" si="26"/>
        <v>MLB 32</v>
      </c>
      <c r="CG280" s="131" t="str">
        <f t="shared" si="27"/>
        <v xml:space="preserve"> v </v>
      </c>
      <c r="CH280" s="131" t="str">
        <f t="shared" si="49"/>
        <v>Primary</v>
      </c>
    </row>
    <row r="281" spans="5:86">
      <c r="E281">
        <v>63</v>
      </c>
      <c r="F281" t="e">
        <f>LOOKUP(R131,$A$219:$A$248,$B$219:$B$248)</f>
        <v>#N/A</v>
      </c>
      <c r="G281" t="e">
        <f>LOOKUP(S131,$A$219:$A$248,$B$219:$B$248)</f>
        <v>#N/A</v>
      </c>
      <c r="H281" t="s">
        <v>62</v>
      </c>
      <c r="J281" t="e">
        <f t="shared" si="53"/>
        <v>#N/A</v>
      </c>
      <c r="L281" t="str">
        <f t="shared" si="54"/>
        <v xml:space="preserve"> v </v>
      </c>
      <c r="M281" t="str">
        <f>IF(ISERROR(INDEX($C:$C,MATCH(R131,$A:$A,0)))*1=1,"",INDEX($C:$C,MATCH(R131,$A:$A,0)))</f>
        <v/>
      </c>
      <c r="N281" t="str">
        <f>IF(ISERROR(INDEX($C:$C,MATCH(S131,$A:$A,0)))*1=1,"",INDEX($C:$C,MATCH(S131,$A:$A,0)))</f>
        <v/>
      </c>
      <c r="O281" t="s">
        <v>62</v>
      </c>
      <c r="Q281" s="11"/>
      <c r="R281" s="15">
        <f>T130-TIME(3,0,0)</f>
        <v>-0.125</v>
      </c>
      <c r="S281" s="11" t="e">
        <f t="shared" si="55"/>
        <v>#N/A</v>
      </c>
      <c r="T281" s="14" t="str">
        <f t="shared" si="30"/>
        <v>MLB 32</v>
      </c>
      <c r="U281" s="14" t="str">
        <f t="shared" si="56"/>
        <v xml:space="preserve"> v </v>
      </c>
      <c r="V281" s="14" t="str">
        <f t="shared" si="32"/>
        <v>FULL</v>
      </c>
      <c r="X281" s="78"/>
      <c r="Y281" s="79">
        <f t="shared" si="68"/>
        <v>-0.125</v>
      </c>
      <c r="Z281" s="79">
        <f t="shared" si="57"/>
        <v>-4.1666666666666671E-2</v>
      </c>
      <c r="AA281" s="80" t="e">
        <f t="shared" si="69"/>
        <v>#N/A</v>
      </c>
      <c r="AB281" s="78" t="str">
        <f t="shared" si="70"/>
        <v>MLB 32</v>
      </c>
      <c r="AC281" s="78" t="str">
        <f t="shared" si="71"/>
        <v xml:space="preserve"> v </v>
      </c>
      <c r="AD281" s="78" t="str">
        <f t="shared" si="72"/>
        <v>Inc 1st 5 &amp; 7</v>
      </c>
      <c r="AF281" s="43"/>
      <c r="AG281" s="41">
        <f t="shared" si="58"/>
        <v>-0.125</v>
      </c>
      <c r="AH281" s="41">
        <f t="shared" si="59"/>
        <v>0</v>
      </c>
      <c r="AI281" s="42" t="e">
        <f t="shared" si="60"/>
        <v>#N/A</v>
      </c>
      <c r="AJ281" s="43" t="str">
        <f t="shared" si="61"/>
        <v>MLB 32</v>
      </c>
      <c r="AK281" s="43" t="str">
        <f t="shared" si="62"/>
        <v xml:space="preserve"> v </v>
      </c>
      <c r="AL281" s="43" t="str">
        <f t="shared" si="36"/>
        <v>Inc 1st 5</v>
      </c>
      <c r="AN281" s="104"/>
      <c r="AO281" s="105">
        <f t="shared" si="63"/>
        <v>-0.125</v>
      </c>
      <c r="AP281" s="105">
        <f t="shared" si="64"/>
        <v>-4.1666666666666671E-2</v>
      </c>
      <c r="AQ281" s="106" t="e">
        <f t="shared" si="65"/>
        <v>#N/A</v>
      </c>
      <c r="AR281" s="104" t="str">
        <f t="shared" si="66"/>
        <v>MLB 32</v>
      </c>
      <c r="AS281" s="104" t="str">
        <f t="shared" si="67"/>
        <v xml:space="preserve"> v </v>
      </c>
      <c r="AT281" s="104" t="str">
        <f t="shared" si="40"/>
        <v>Inc 1st 5</v>
      </c>
      <c r="AV281" s="84"/>
      <c r="AW281" s="85">
        <f t="shared" si="73"/>
        <v>-0.125</v>
      </c>
      <c r="AX281" s="85">
        <f t="shared" si="41"/>
        <v>0</v>
      </c>
      <c r="AY281" s="86" t="e">
        <f t="shared" si="74"/>
        <v>#N/A</v>
      </c>
      <c r="AZ281" s="84" t="str">
        <f t="shared" si="75"/>
        <v>MLB 32</v>
      </c>
      <c r="BA281" s="84" t="str">
        <f t="shared" si="76"/>
        <v xml:space="preserve"> v </v>
      </c>
      <c r="BB281" s="84" t="str">
        <f t="shared" si="42"/>
        <v>Primary</v>
      </c>
      <c r="BD281" s="110"/>
      <c r="BE281" s="111">
        <f t="shared" si="50"/>
        <v>-0.125</v>
      </c>
      <c r="BF281" s="111">
        <f t="shared" si="51"/>
        <v>-4.1666666666666671E-2</v>
      </c>
      <c r="BG281" s="112" t="e">
        <f t="shared" si="14"/>
        <v>#N/A</v>
      </c>
      <c r="BH281" s="110" t="str">
        <f t="shared" si="15"/>
        <v>MLB 32</v>
      </c>
      <c r="BI281" s="110" t="str">
        <f t="shared" si="16"/>
        <v xml:space="preserve"> v </v>
      </c>
      <c r="BJ281" s="110" t="str">
        <f t="shared" si="43"/>
        <v>Inc 1st 5</v>
      </c>
      <c r="BL281" s="115"/>
      <c r="BM281" s="116">
        <f t="shared" si="52"/>
        <v>-0.125</v>
      </c>
      <c r="BN281" s="116">
        <f t="shared" si="44"/>
        <v>0</v>
      </c>
      <c r="BO281" s="117" t="e">
        <f t="shared" si="17"/>
        <v>#N/A</v>
      </c>
      <c r="BP281" s="115" t="str">
        <f t="shared" si="18"/>
        <v>MLB 32</v>
      </c>
      <c r="BQ281" s="115" t="str">
        <f t="shared" si="19"/>
        <v xml:space="preserve"> v </v>
      </c>
      <c r="BR281" s="115" t="str">
        <f t="shared" si="45"/>
        <v>Inc 1st 5</v>
      </c>
      <c r="BT281" s="125"/>
      <c r="BU281" s="126">
        <f t="shared" si="46"/>
        <v>-4.1666666666666671E-2</v>
      </c>
      <c r="BV281" s="126">
        <f t="shared" si="20"/>
        <v>4.1666666666666657E-2</v>
      </c>
      <c r="BW281" s="127" t="e">
        <f t="shared" si="21"/>
        <v>#N/A</v>
      </c>
      <c r="BX281" s="125" t="str">
        <f t="shared" si="22"/>
        <v>MLB 32</v>
      </c>
      <c r="BY281" s="125" t="str">
        <f t="shared" si="23"/>
        <v xml:space="preserve"> v </v>
      </c>
      <c r="BZ281" s="125" t="str">
        <f t="shared" si="47"/>
        <v>Inc 1st 5</v>
      </c>
      <c r="CB281" s="78"/>
      <c r="CC281" s="79">
        <f t="shared" si="24"/>
        <v>0</v>
      </c>
      <c r="CD281" s="79">
        <f t="shared" si="48"/>
        <v>0.125</v>
      </c>
      <c r="CE281" s="80" t="e">
        <f t="shared" si="25"/>
        <v>#N/A</v>
      </c>
      <c r="CF281" s="78" t="str">
        <f t="shared" si="26"/>
        <v>MLB 32</v>
      </c>
      <c r="CG281" s="78" t="str">
        <f t="shared" si="27"/>
        <v xml:space="preserve"> v </v>
      </c>
      <c r="CH281" s="78" t="str">
        <f t="shared" si="49"/>
        <v>Primary</v>
      </c>
    </row>
    <row r="282" spans="5:86">
      <c r="E282">
        <v>64</v>
      </c>
      <c r="F282" t="e">
        <f>LOOKUP(R133,$A$219:$A$248,$B$219:$B$248)</f>
        <v>#N/A</v>
      </c>
      <c r="G282" t="e">
        <f>LOOKUP(S133,$A$219:$A$248,$B$219:$B$248)</f>
        <v>#N/A</v>
      </c>
      <c r="H282" t="s">
        <v>62</v>
      </c>
      <c r="J282" t="e">
        <f t="shared" si="53"/>
        <v>#N/A</v>
      </c>
      <c r="L282" t="str">
        <f t="shared" si="54"/>
        <v xml:space="preserve"> v </v>
      </c>
      <c r="M282" t="str">
        <f>IF(ISERROR(INDEX($C:$C,MATCH(R133,$A:$A,0)))*1=1,"",INDEX($C:$C,MATCH(R133,$A:$A,0)))</f>
        <v/>
      </c>
      <c r="N282" t="str">
        <f>IF(ISERROR(INDEX($C:$C,MATCH(S133,$A:$A,0)))*1=1,"",INDEX($C:$C,MATCH(S133,$A:$A,0)))</f>
        <v/>
      </c>
      <c r="O282" t="s">
        <v>62</v>
      </c>
      <c r="Q282" s="11"/>
      <c r="R282" s="15">
        <f>T132-TIME(3,0,0)</f>
        <v>-0.125</v>
      </c>
      <c r="S282" s="11" t="e">
        <f t="shared" si="55"/>
        <v>#N/A</v>
      </c>
      <c r="T282" s="14" t="str">
        <f t="shared" si="30"/>
        <v>MLB 32</v>
      </c>
      <c r="U282" s="14" t="str">
        <f t="shared" si="56"/>
        <v xml:space="preserve"> v </v>
      </c>
      <c r="V282" s="14" t="str">
        <f t="shared" si="32"/>
        <v>FULL</v>
      </c>
      <c r="X282" s="78"/>
      <c r="Y282" s="79">
        <f t="shared" si="68"/>
        <v>-0.125</v>
      </c>
      <c r="Z282" s="79">
        <f t="shared" si="57"/>
        <v>-4.1666666666666671E-2</v>
      </c>
      <c r="AA282" s="80" t="e">
        <f t="shared" si="69"/>
        <v>#N/A</v>
      </c>
      <c r="AB282" s="78" t="str">
        <f t="shared" si="70"/>
        <v>MLB 32</v>
      </c>
      <c r="AC282" s="78" t="str">
        <f t="shared" si="71"/>
        <v xml:space="preserve"> v </v>
      </c>
      <c r="AD282" s="78" t="str">
        <f t="shared" si="72"/>
        <v>Inc 1st 5 &amp; 7</v>
      </c>
      <c r="AF282" s="43"/>
      <c r="AG282" s="41">
        <f t="shared" si="58"/>
        <v>-0.125</v>
      </c>
      <c r="AH282" s="41">
        <f t="shared" si="59"/>
        <v>0</v>
      </c>
      <c r="AI282" s="42" t="e">
        <f t="shared" si="60"/>
        <v>#N/A</v>
      </c>
      <c r="AJ282" s="43" t="str">
        <f t="shared" si="61"/>
        <v>MLB 32</v>
      </c>
      <c r="AK282" s="43" t="str">
        <f t="shared" si="62"/>
        <v xml:space="preserve"> v </v>
      </c>
      <c r="AL282" s="43" t="str">
        <f t="shared" si="36"/>
        <v>Inc 1st 5</v>
      </c>
      <c r="AN282" s="104"/>
      <c r="AO282" s="105">
        <f t="shared" si="63"/>
        <v>-0.125</v>
      </c>
      <c r="AP282" s="105">
        <f t="shared" si="64"/>
        <v>-4.1666666666666671E-2</v>
      </c>
      <c r="AQ282" s="106" t="e">
        <f t="shared" si="65"/>
        <v>#N/A</v>
      </c>
      <c r="AR282" s="104" t="str">
        <f t="shared" si="66"/>
        <v>MLB 32</v>
      </c>
      <c r="AS282" s="104" t="str">
        <f t="shared" si="67"/>
        <v xml:space="preserve"> v </v>
      </c>
      <c r="AT282" s="104" t="str">
        <f t="shared" si="40"/>
        <v>Inc 1st 5</v>
      </c>
      <c r="AV282" s="84"/>
      <c r="AW282" s="85">
        <f t="shared" si="73"/>
        <v>-0.125</v>
      </c>
      <c r="AX282" s="85">
        <f t="shared" si="41"/>
        <v>0</v>
      </c>
      <c r="AY282" s="86" t="e">
        <f t="shared" si="74"/>
        <v>#N/A</v>
      </c>
      <c r="AZ282" s="84" t="str">
        <f t="shared" si="75"/>
        <v>MLB 32</v>
      </c>
      <c r="BA282" s="84" t="str">
        <f t="shared" si="76"/>
        <v xml:space="preserve"> v </v>
      </c>
      <c r="BB282" s="84" t="str">
        <f t="shared" si="42"/>
        <v>Primary</v>
      </c>
      <c r="BD282" s="43"/>
      <c r="BE282" s="41">
        <f t="shared" si="50"/>
        <v>-0.125</v>
      </c>
      <c r="BF282" s="41">
        <f t="shared" si="51"/>
        <v>-4.1666666666666671E-2</v>
      </c>
      <c r="BG282" s="42" t="e">
        <f t="shared" si="14"/>
        <v>#N/A</v>
      </c>
      <c r="BH282" s="43" t="str">
        <f t="shared" si="15"/>
        <v>MLB 32</v>
      </c>
      <c r="BI282" s="43" t="str">
        <f t="shared" si="16"/>
        <v xml:space="preserve"> v </v>
      </c>
      <c r="BJ282" s="43" t="str">
        <f t="shared" si="43"/>
        <v>Inc 1st 5</v>
      </c>
      <c r="BL282" s="120"/>
      <c r="BM282" s="121">
        <f t="shared" si="52"/>
        <v>-0.125</v>
      </c>
      <c r="BN282" s="121">
        <f t="shared" si="44"/>
        <v>0</v>
      </c>
      <c r="BO282" s="122" t="e">
        <f t="shared" si="17"/>
        <v>#N/A</v>
      </c>
      <c r="BP282" s="120" t="str">
        <f t="shared" si="18"/>
        <v>MLB 32</v>
      </c>
      <c r="BQ282" s="120" t="str">
        <f t="shared" si="19"/>
        <v xml:space="preserve"> v </v>
      </c>
      <c r="BR282" s="120" t="str">
        <f t="shared" si="45"/>
        <v>Inc 1st 5</v>
      </c>
      <c r="BT282" s="104"/>
      <c r="BU282" s="105">
        <f t="shared" si="46"/>
        <v>-4.1666666666666671E-2</v>
      </c>
      <c r="BV282" s="105">
        <f t="shared" si="20"/>
        <v>4.1666666666666657E-2</v>
      </c>
      <c r="BW282" s="106" t="e">
        <f t="shared" si="21"/>
        <v>#N/A</v>
      </c>
      <c r="BX282" s="104" t="str">
        <f t="shared" si="22"/>
        <v>MLB 32</v>
      </c>
      <c r="BY282" s="104" t="str">
        <f t="shared" si="23"/>
        <v xml:space="preserve"> v </v>
      </c>
      <c r="BZ282" s="104" t="str">
        <f t="shared" si="47"/>
        <v>Inc 1st 5</v>
      </c>
      <c r="CB282" s="131"/>
      <c r="CC282" s="132">
        <f t="shared" si="24"/>
        <v>0</v>
      </c>
      <c r="CD282" s="132">
        <f t="shared" si="48"/>
        <v>0.125</v>
      </c>
      <c r="CE282" s="133" t="e">
        <f t="shared" si="25"/>
        <v>#N/A</v>
      </c>
      <c r="CF282" s="131" t="str">
        <f t="shared" si="26"/>
        <v>MLB 32</v>
      </c>
      <c r="CG282" s="131" t="str">
        <f t="shared" si="27"/>
        <v xml:space="preserve"> v </v>
      </c>
      <c r="CH282" s="131" t="str">
        <f t="shared" si="49"/>
        <v>Primary</v>
      </c>
    </row>
    <row r="283" spans="5:86">
      <c r="E283">
        <v>65</v>
      </c>
      <c r="F283" t="e">
        <f>LOOKUP(R135,$A$219:$A$248,$B$219:$B$248)</f>
        <v>#N/A</v>
      </c>
      <c r="G283" t="e">
        <f>LOOKUP(S135,$A$219:$A$248,$B$219:$B$248)</f>
        <v>#N/A</v>
      </c>
      <c r="H283" t="s">
        <v>62</v>
      </c>
      <c r="J283" t="e">
        <f t="shared" si="53"/>
        <v>#N/A</v>
      </c>
      <c r="L283" t="str">
        <f t="shared" si="54"/>
        <v xml:space="preserve"> v </v>
      </c>
      <c r="M283" t="str">
        <f>IF(ISERROR(INDEX($C:$C,MATCH(R135,$A:$A,0)))*1=1,"",INDEX($C:$C,MATCH(R135,$A:$A,0)))</f>
        <v/>
      </c>
      <c r="N283" t="str">
        <f>IF(ISERROR(INDEX($C:$C,MATCH(S135,$A:$A,0)))*1=1,"",INDEX($C:$C,MATCH(S135,$A:$A,0)))</f>
        <v/>
      </c>
      <c r="O283" t="s">
        <v>62</v>
      </c>
      <c r="Q283" s="11"/>
      <c r="R283" s="15">
        <f>T134-TIME(3,0,0)</f>
        <v>-0.125</v>
      </c>
      <c r="S283" s="11" t="e">
        <f t="shared" si="55"/>
        <v>#N/A</v>
      </c>
      <c r="T283" s="14" t="str">
        <f t="shared" si="30"/>
        <v>MLB 32</v>
      </c>
      <c r="U283" s="14" t="str">
        <f t="shared" si="56"/>
        <v xml:space="preserve"> v </v>
      </c>
      <c r="V283" s="14" t="str">
        <f t="shared" si="32"/>
        <v>FULL</v>
      </c>
      <c r="X283" s="78"/>
      <c r="Y283" s="79">
        <f t="shared" ref="Y283:Y314" si="77">R283</f>
        <v>-0.125</v>
      </c>
      <c r="Z283" s="79">
        <f t="shared" si="57"/>
        <v>-4.1666666666666671E-2</v>
      </c>
      <c r="AA283" s="80" t="e">
        <f t="shared" ref="AA283:AA314" si="78">AQ283</f>
        <v>#N/A</v>
      </c>
      <c r="AB283" s="78" t="str">
        <f t="shared" ref="AB283:AB314" si="79">AR283</f>
        <v>MLB 32</v>
      </c>
      <c r="AC283" s="78" t="str">
        <f t="shared" ref="AC283:AC314" si="80">AS283</f>
        <v xml:space="preserve"> v </v>
      </c>
      <c r="AD283" s="78" t="str">
        <f t="shared" ref="AD283:AD314" si="81">AD$214</f>
        <v>Inc 1st 5 &amp; 7</v>
      </c>
      <c r="AF283" s="43"/>
      <c r="AG283" s="41">
        <f t="shared" si="58"/>
        <v>-0.125</v>
      </c>
      <c r="AH283" s="41">
        <f t="shared" si="59"/>
        <v>0</v>
      </c>
      <c r="AI283" s="42" t="e">
        <f t="shared" si="60"/>
        <v>#N/A</v>
      </c>
      <c r="AJ283" s="43" t="str">
        <f t="shared" si="61"/>
        <v>MLB 32</v>
      </c>
      <c r="AK283" s="43" t="str">
        <f t="shared" si="62"/>
        <v xml:space="preserve"> v </v>
      </c>
      <c r="AL283" s="43" t="str">
        <f t="shared" si="36"/>
        <v>Inc 1st 5</v>
      </c>
      <c r="AN283" s="104"/>
      <c r="AO283" s="105">
        <f t="shared" si="63"/>
        <v>-0.125</v>
      </c>
      <c r="AP283" s="105">
        <f t="shared" si="64"/>
        <v>-4.1666666666666671E-2</v>
      </c>
      <c r="AQ283" s="106" t="e">
        <f t="shared" si="65"/>
        <v>#N/A</v>
      </c>
      <c r="AR283" s="104" t="str">
        <f t="shared" si="66"/>
        <v>MLB 32</v>
      </c>
      <c r="AS283" s="104" t="str">
        <f t="shared" si="67"/>
        <v xml:space="preserve"> v </v>
      </c>
      <c r="AT283" s="104" t="str">
        <f t="shared" si="40"/>
        <v>Inc 1st 5</v>
      </c>
      <c r="AV283" s="84"/>
      <c r="AW283" s="85">
        <f t="shared" ref="AW283:AW314" si="82">R283</f>
        <v>-0.125</v>
      </c>
      <c r="AX283" s="85">
        <f t="shared" si="41"/>
        <v>0</v>
      </c>
      <c r="AY283" s="86" t="e">
        <f t="shared" ref="AY283:AY314" si="83">AA283</f>
        <v>#N/A</v>
      </c>
      <c r="AZ283" s="84" t="str">
        <f t="shared" ref="AZ283:AZ314" si="84">AB283</f>
        <v>MLB 32</v>
      </c>
      <c r="BA283" s="84" t="str">
        <f t="shared" ref="BA283:BA314" si="85">AC283</f>
        <v xml:space="preserve"> v </v>
      </c>
      <c r="BB283" s="84" t="str">
        <f t="shared" si="42"/>
        <v>Primary</v>
      </c>
      <c r="BD283" s="110"/>
      <c r="BE283" s="111">
        <f t="shared" si="50"/>
        <v>-0.125</v>
      </c>
      <c r="BF283" s="111">
        <f t="shared" si="51"/>
        <v>-4.1666666666666671E-2</v>
      </c>
      <c r="BG283" s="112" t="e">
        <f t="shared" ref="BG283:BG323" si="86">AQ283</f>
        <v>#N/A</v>
      </c>
      <c r="BH283" s="110" t="str">
        <f t="shared" ref="BH283:BH323" si="87">AR283</f>
        <v>MLB 32</v>
      </c>
      <c r="BI283" s="110" t="str">
        <f t="shared" ref="BI283:BI323" si="88">AS283</f>
        <v xml:space="preserve"> v </v>
      </c>
      <c r="BJ283" s="110" t="str">
        <f t="shared" si="43"/>
        <v>Inc 1st 5</v>
      </c>
      <c r="BL283" s="115"/>
      <c r="BM283" s="116">
        <f t="shared" si="52"/>
        <v>-0.125</v>
      </c>
      <c r="BN283" s="116">
        <f t="shared" si="44"/>
        <v>0</v>
      </c>
      <c r="BO283" s="117" t="e">
        <f t="shared" ref="BO283:BO323" si="89">AQ283</f>
        <v>#N/A</v>
      </c>
      <c r="BP283" s="115" t="str">
        <f t="shared" ref="BP283:BP323" si="90">AR283</f>
        <v>MLB 32</v>
      </c>
      <c r="BQ283" s="115" t="str">
        <f t="shared" ref="BQ283:BQ323" si="91">AS283</f>
        <v xml:space="preserve"> v </v>
      </c>
      <c r="BR283" s="115" t="str">
        <f t="shared" si="45"/>
        <v>Inc 1st 5</v>
      </c>
      <c r="BT283" s="125"/>
      <c r="BU283" s="126">
        <f t="shared" si="46"/>
        <v>-4.1666666666666671E-2</v>
      </c>
      <c r="BV283" s="126">
        <f t="shared" ref="BV283:BV323" si="92">BF283+TIME(2,0,0)</f>
        <v>4.1666666666666657E-2</v>
      </c>
      <c r="BW283" s="127" t="e">
        <f t="shared" ref="BW283:BW323" si="93">BG283</f>
        <v>#N/A</v>
      </c>
      <c r="BX283" s="125" t="str">
        <f t="shared" ref="BX283:BX323" si="94">BH283</f>
        <v>MLB 32</v>
      </c>
      <c r="BY283" s="125" t="str">
        <f t="shared" ref="BY283:BY323" si="95">BI283</f>
        <v xml:space="preserve"> v </v>
      </c>
      <c r="BZ283" s="125" t="str">
        <f t="shared" si="47"/>
        <v>Inc 1st 5</v>
      </c>
      <c r="CB283" s="78"/>
      <c r="CC283" s="79">
        <f t="shared" ref="CC283:CC323" si="96">AX283</f>
        <v>0</v>
      </c>
      <c r="CD283" s="79">
        <f t="shared" si="48"/>
        <v>0.125</v>
      </c>
      <c r="CE283" s="80" t="e">
        <f t="shared" ref="CE283:CE323" si="97">BG283</f>
        <v>#N/A</v>
      </c>
      <c r="CF283" s="78" t="str">
        <f t="shared" ref="CF283:CF323" si="98">BH283</f>
        <v>MLB 32</v>
      </c>
      <c r="CG283" s="78" t="str">
        <f t="shared" ref="CG283:CG323" si="99">BI283</f>
        <v xml:space="preserve"> v </v>
      </c>
      <c r="CH283" s="78" t="str">
        <f t="shared" si="49"/>
        <v>Primary</v>
      </c>
    </row>
    <row r="284" spans="5:86">
      <c r="E284">
        <v>66</v>
      </c>
      <c r="F284" t="e">
        <f>LOOKUP(R137,$A$219:$A$248,$B$219:$B$248)</f>
        <v>#N/A</v>
      </c>
      <c r="G284" t="e">
        <f>LOOKUP(S137,$A$219:$A$248,$B$219:$B$248)</f>
        <v>#N/A</v>
      </c>
      <c r="H284" t="s">
        <v>62</v>
      </c>
      <c r="J284" t="e">
        <f t="shared" si="53"/>
        <v>#N/A</v>
      </c>
      <c r="L284" t="str">
        <f t="shared" si="54"/>
        <v xml:space="preserve"> v </v>
      </c>
      <c r="M284" t="str">
        <f>IF(ISERROR(INDEX($C:$C,MATCH(R137,$A:$A,0)))*1=1,"",INDEX($C:$C,MATCH(R137,$A:$A,0)))</f>
        <v/>
      </c>
      <c r="N284" t="str">
        <f>IF(ISERROR(INDEX($C:$C,MATCH(S137,$A:$A,0)))*1=1,"",INDEX($C:$C,MATCH(S137,$A:$A,0)))</f>
        <v/>
      </c>
      <c r="O284" t="s">
        <v>62</v>
      </c>
      <c r="Q284" s="11"/>
      <c r="R284" s="15">
        <f>T136-TIME(3,0,0)</f>
        <v>-0.125</v>
      </c>
      <c r="S284" s="11" t="e">
        <f t="shared" si="55"/>
        <v>#N/A</v>
      </c>
      <c r="T284" s="14" t="str">
        <f t="shared" ref="T284:T323" si="100">$A$216</f>
        <v>MLB 32</v>
      </c>
      <c r="U284" s="14" t="str">
        <f t="shared" si="56"/>
        <v xml:space="preserve"> v </v>
      </c>
      <c r="V284" s="14" t="str">
        <f t="shared" ref="V284:V323" si="101">$V$214</f>
        <v>FULL</v>
      </c>
      <c r="X284" s="78"/>
      <c r="Y284" s="79">
        <f t="shared" si="77"/>
        <v>-0.125</v>
      </c>
      <c r="Z284" s="79">
        <f t="shared" si="57"/>
        <v>-4.1666666666666671E-2</v>
      </c>
      <c r="AA284" s="80" t="e">
        <f t="shared" si="78"/>
        <v>#N/A</v>
      </c>
      <c r="AB284" s="78" t="str">
        <f t="shared" si="79"/>
        <v>MLB 32</v>
      </c>
      <c r="AC284" s="78" t="str">
        <f t="shared" si="80"/>
        <v xml:space="preserve"> v </v>
      </c>
      <c r="AD284" s="78" t="str">
        <f t="shared" si="81"/>
        <v>Inc 1st 5 &amp; 7</v>
      </c>
      <c r="AF284" s="43"/>
      <c r="AG284" s="41">
        <f t="shared" si="58"/>
        <v>-0.125</v>
      </c>
      <c r="AH284" s="41">
        <f t="shared" si="59"/>
        <v>0</v>
      </c>
      <c r="AI284" s="42" t="e">
        <f t="shared" si="60"/>
        <v>#N/A</v>
      </c>
      <c r="AJ284" s="43" t="str">
        <f t="shared" si="61"/>
        <v>MLB 32</v>
      </c>
      <c r="AK284" s="43" t="str">
        <f t="shared" si="62"/>
        <v xml:space="preserve"> v </v>
      </c>
      <c r="AL284" s="43" t="str">
        <f t="shared" ref="AL284:AL323" si="102">$AL$214</f>
        <v>Inc 1st 5</v>
      </c>
      <c r="AN284" s="104"/>
      <c r="AO284" s="105">
        <f t="shared" si="63"/>
        <v>-0.125</v>
      </c>
      <c r="AP284" s="105">
        <f t="shared" si="64"/>
        <v>-4.1666666666666671E-2</v>
      </c>
      <c r="AQ284" s="106" t="e">
        <f t="shared" si="65"/>
        <v>#N/A</v>
      </c>
      <c r="AR284" s="104" t="str">
        <f t="shared" si="66"/>
        <v>MLB 32</v>
      </c>
      <c r="AS284" s="104" t="str">
        <f t="shared" si="67"/>
        <v xml:space="preserve"> v </v>
      </c>
      <c r="AT284" s="104" t="str">
        <f t="shared" ref="AT284:AT323" si="103">$AT$214</f>
        <v>Inc 1st 5</v>
      </c>
      <c r="AV284" s="84"/>
      <c r="AW284" s="85">
        <f t="shared" si="82"/>
        <v>-0.125</v>
      </c>
      <c r="AX284" s="85">
        <f t="shared" ref="AX284:AX323" si="104">AW284+TIME(3,0,0)</f>
        <v>0</v>
      </c>
      <c r="AY284" s="86" t="e">
        <f t="shared" si="83"/>
        <v>#N/A</v>
      </c>
      <c r="AZ284" s="84" t="str">
        <f t="shared" si="84"/>
        <v>MLB 32</v>
      </c>
      <c r="BA284" s="84" t="str">
        <f t="shared" si="85"/>
        <v xml:space="preserve"> v </v>
      </c>
      <c r="BB284" s="84" t="str">
        <f t="shared" ref="BB284:BB323" si="105">BB$214</f>
        <v>Primary</v>
      </c>
      <c r="BD284" s="43"/>
      <c r="BE284" s="41">
        <f t="shared" si="50"/>
        <v>-0.125</v>
      </c>
      <c r="BF284" s="41">
        <f t="shared" si="51"/>
        <v>-4.1666666666666671E-2</v>
      </c>
      <c r="BG284" s="42" t="e">
        <f t="shared" si="86"/>
        <v>#N/A</v>
      </c>
      <c r="BH284" s="43" t="str">
        <f t="shared" si="87"/>
        <v>MLB 32</v>
      </c>
      <c r="BI284" s="43" t="str">
        <f t="shared" si="88"/>
        <v xml:space="preserve"> v </v>
      </c>
      <c r="BJ284" s="43" t="str">
        <f t="shared" ref="BJ284:BJ323" si="106">$AL$214</f>
        <v>Inc 1st 5</v>
      </c>
      <c r="BL284" s="120"/>
      <c r="BM284" s="121">
        <f t="shared" si="52"/>
        <v>-0.125</v>
      </c>
      <c r="BN284" s="121">
        <f t="shared" ref="BN284:BN323" si="107">BM284+TIME(3,0,0)</f>
        <v>0</v>
      </c>
      <c r="BO284" s="122" t="e">
        <f t="shared" si="89"/>
        <v>#N/A</v>
      </c>
      <c r="BP284" s="120" t="str">
        <f t="shared" si="90"/>
        <v>MLB 32</v>
      </c>
      <c r="BQ284" s="120" t="str">
        <f t="shared" si="91"/>
        <v xml:space="preserve"> v </v>
      </c>
      <c r="BR284" s="120" t="str">
        <f t="shared" ref="BR284:BR323" si="108">BR$214</f>
        <v>Inc 1st 5</v>
      </c>
      <c r="BT284" s="104"/>
      <c r="BU284" s="105">
        <f t="shared" ref="BU284:BU323" si="109">BF284</f>
        <v>-4.1666666666666671E-2</v>
      </c>
      <c r="BV284" s="105">
        <f t="shared" si="92"/>
        <v>4.1666666666666657E-2</v>
      </c>
      <c r="BW284" s="106" t="e">
        <f t="shared" si="93"/>
        <v>#N/A</v>
      </c>
      <c r="BX284" s="104" t="str">
        <f t="shared" si="94"/>
        <v>MLB 32</v>
      </c>
      <c r="BY284" s="104" t="str">
        <f t="shared" si="95"/>
        <v xml:space="preserve"> v </v>
      </c>
      <c r="BZ284" s="104" t="str">
        <f t="shared" ref="BZ284:BZ323" si="110">$AL$214</f>
        <v>Inc 1st 5</v>
      </c>
      <c r="CB284" s="131"/>
      <c r="CC284" s="132">
        <f t="shared" si="96"/>
        <v>0</v>
      </c>
      <c r="CD284" s="132">
        <f t="shared" ref="CD284:CD323" si="111">CC284+TIME(3,0,0)</f>
        <v>0.125</v>
      </c>
      <c r="CE284" s="133" t="e">
        <f t="shared" si="97"/>
        <v>#N/A</v>
      </c>
      <c r="CF284" s="131" t="str">
        <f t="shared" si="98"/>
        <v>MLB 32</v>
      </c>
      <c r="CG284" s="131" t="str">
        <f t="shared" si="99"/>
        <v xml:space="preserve"> v </v>
      </c>
      <c r="CH284" s="131" t="str">
        <f t="shared" ref="CH284:CH323" si="112">CH$214</f>
        <v>Primary</v>
      </c>
    </row>
    <row r="285" spans="5:86">
      <c r="E285">
        <v>67</v>
      </c>
      <c r="F285" t="e">
        <f>LOOKUP(R139,$A$219:$A$248,$B$219:$B$248)</f>
        <v>#N/A</v>
      </c>
      <c r="G285" t="e">
        <f>LOOKUP(S139,$A$219:$A$248,$B$219:$B$248)</f>
        <v>#N/A</v>
      </c>
      <c r="H285" t="s">
        <v>62</v>
      </c>
      <c r="J285" t="e">
        <f t="shared" si="53"/>
        <v>#N/A</v>
      </c>
      <c r="L285" t="str">
        <f t="shared" si="54"/>
        <v xml:space="preserve"> v </v>
      </c>
      <c r="M285" t="str">
        <f>IF(ISERROR(INDEX($C:$C,MATCH(R139,$A:$A,0)))*1=1,"",INDEX($C:$C,MATCH(R139,$A:$A,0)))</f>
        <v/>
      </c>
      <c r="N285" t="str">
        <f>IF(ISERROR(INDEX($C:$C,MATCH(S139,$A:$A,0)))*1=1,"",INDEX($C:$C,MATCH(S139,$A:$A,0)))</f>
        <v/>
      </c>
      <c r="O285" t="s">
        <v>62</v>
      </c>
      <c r="Q285" s="11"/>
      <c r="R285" s="15">
        <f>T138-TIME(3,0,0)</f>
        <v>-0.125</v>
      </c>
      <c r="S285" s="11" t="e">
        <f t="shared" si="55"/>
        <v>#N/A</v>
      </c>
      <c r="T285" s="14" t="str">
        <f t="shared" si="100"/>
        <v>MLB 32</v>
      </c>
      <c r="U285" s="14" t="str">
        <f t="shared" si="56"/>
        <v xml:space="preserve"> v </v>
      </c>
      <c r="V285" s="14" t="str">
        <f t="shared" si="101"/>
        <v>FULL</v>
      </c>
      <c r="X285" s="78"/>
      <c r="Y285" s="79">
        <f t="shared" si="77"/>
        <v>-0.125</v>
      </c>
      <c r="Z285" s="79">
        <f t="shared" si="57"/>
        <v>-4.1666666666666671E-2</v>
      </c>
      <c r="AA285" s="80" t="e">
        <f t="shared" si="78"/>
        <v>#N/A</v>
      </c>
      <c r="AB285" s="78" t="str">
        <f t="shared" si="79"/>
        <v>MLB 32</v>
      </c>
      <c r="AC285" s="78" t="str">
        <f t="shared" si="80"/>
        <v xml:space="preserve"> v </v>
      </c>
      <c r="AD285" s="78" t="str">
        <f t="shared" si="81"/>
        <v>Inc 1st 5 &amp; 7</v>
      </c>
      <c r="AF285" s="43"/>
      <c r="AG285" s="41">
        <f t="shared" si="58"/>
        <v>-0.125</v>
      </c>
      <c r="AH285" s="41">
        <f t="shared" si="59"/>
        <v>0</v>
      </c>
      <c r="AI285" s="42" t="e">
        <f t="shared" si="60"/>
        <v>#N/A</v>
      </c>
      <c r="AJ285" s="43" t="str">
        <f t="shared" si="61"/>
        <v>MLB 32</v>
      </c>
      <c r="AK285" s="43" t="str">
        <f t="shared" si="62"/>
        <v xml:space="preserve"> v </v>
      </c>
      <c r="AL285" s="43" t="str">
        <f t="shared" si="102"/>
        <v>Inc 1st 5</v>
      </c>
      <c r="AN285" s="104"/>
      <c r="AO285" s="105">
        <f t="shared" si="63"/>
        <v>-0.125</v>
      </c>
      <c r="AP285" s="105">
        <f t="shared" si="64"/>
        <v>-4.1666666666666671E-2</v>
      </c>
      <c r="AQ285" s="106" t="e">
        <f t="shared" si="65"/>
        <v>#N/A</v>
      </c>
      <c r="AR285" s="104" t="str">
        <f t="shared" si="66"/>
        <v>MLB 32</v>
      </c>
      <c r="AS285" s="104" t="str">
        <f t="shared" si="67"/>
        <v xml:space="preserve"> v </v>
      </c>
      <c r="AT285" s="104" t="str">
        <f t="shared" si="103"/>
        <v>Inc 1st 5</v>
      </c>
      <c r="AV285" s="84"/>
      <c r="AW285" s="85">
        <f t="shared" si="82"/>
        <v>-0.125</v>
      </c>
      <c r="AX285" s="85">
        <f t="shared" si="104"/>
        <v>0</v>
      </c>
      <c r="AY285" s="86" t="e">
        <f t="shared" si="83"/>
        <v>#N/A</v>
      </c>
      <c r="AZ285" s="84" t="str">
        <f t="shared" si="84"/>
        <v>MLB 32</v>
      </c>
      <c r="BA285" s="84" t="str">
        <f t="shared" si="85"/>
        <v xml:space="preserve"> v </v>
      </c>
      <c r="BB285" s="84" t="str">
        <f t="shared" si="105"/>
        <v>Primary</v>
      </c>
      <c r="BD285" s="110"/>
      <c r="BE285" s="111">
        <f t="shared" ref="BE285:BE323" si="113">R285</f>
        <v>-0.125</v>
      </c>
      <c r="BF285" s="111">
        <f t="shared" ref="BF285:BF323" si="114">BE285+TIME(2,0,0)</f>
        <v>-4.1666666666666671E-2</v>
      </c>
      <c r="BG285" s="112" t="e">
        <f t="shared" si="86"/>
        <v>#N/A</v>
      </c>
      <c r="BH285" s="110" t="str">
        <f t="shared" si="87"/>
        <v>MLB 32</v>
      </c>
      <c r="BI285" s="110" t="str">
        <f t="shared" si="88"/>
        <v xml:space="preserve"> v </v>
      </c>
      <c r="BJ285" s="110" t="str">
        <f t="shared" si="106"/>
        <v>Inc 1st 5</v>
      </c>
      <c r="BL285" s="115"/>
      <c r="BM285" s="116">
        <f t="shared" ref="BM285:BM323" si="115">R285</f>
        <v>-0.125</v>
      </c>
      <c r="BN285" s="116">
        <f t="shared" si="107"/>
        <v>0</v>
      </c>
      <c r="BO285" s="117" t="e">
        <f t="shared" si="89"/>
        <v>#N/A</v>
      </c>
      <c r="BP285" s="115" t="str">
        <f t="shared" si="90"/>
        <v>MLB 32</v>
      </c>
      <c r="BQ285" s="115" t="str">
        <f t="shared" si="91"/>
        <v xml:space="preserve"> v </v>
      </c>
      <c r="BR285" s="115" t="str">
        <f t="shared" si="108"/>
        <v>Inc 1st 5</v>
      </c>
      <c r="BT285" s="125"/>
      <c r="BU285" s="126">
        <f t="shared" si="109"/>
        <v>-4.1666666666666671E-2</v>
      </c>
      <c r="BV285" s="126">
        <f t="shared" si="92"/>
        <v>4.1666666666666657E-2</v>
      </c>
      <c r="BW285" s="127" t="e">
        <f t="shared" si="93"/>
        <v>#N/A</v>
      </c>
      <c r="BX285" s="125" t="str">
        <f t="shared" si="94"/>
        <v>MLB 32</v>
      </c>
      <c r="BY285" s="125" t="str">
        <f t="shared" si="95"/>
        <v xml:space="preserve"> v </v>
      </c>
      <c r="BZ285" s="125" t="str">
        <f t="shared" si="110"/>
        <v>Inc 1st 5</v>
      </c>
      <c r="CB285" s="78"/>
      <c r="CC285" s="79">
        <f t="shared" si="96"/>
        <v>0</v>
      </c>
      <c r="CD285" s="79">
        <f t="shared" si="111"/>
        <v>0.125</v>
      </c>
      <c r="CE285" s="80" t="e">
        <f t="shared" si="97"/>
        <v>#N/A</v>
      </c>
      <c r="CF285" s="78" t="str">
        <f t="shared" si="98"/>
        <v>MLB 32</v>
      </c>
      <c r="CG285" s="78" t="str">
        <f t="shared" si="99"/>
        <v xml:space="preserve"> v </v>
      </c>
      <c r="CH285" s="78" t="str">
        <f t="shared" si="112"/>
        <v>Primary</v>
      </c>
    </row>
    <row r="286" spans="5:86">
      <c r="E286">
        <v>68</v>
      </c>
      <c r="F286" t="e">
        <f>LOOKUP(R141,$A$219:$A$248,$B$219:$B$248)</f>
        <v>#N/A</v>
      </c>
      <c r="G286" t="e">
        <f>LOOKUP(S141,$A$219:$A$248,$B$219:$B$248)</f>
        <v>#N/A</v>
      </c>
      <c r="H286" t="s">
        <v>62</v>
      </c>
      <c r="J286" t="e">
        <f t="shared" si="53"/>
        <v>#N/A</v>
      </c>
      <c r="L286" t="str">
        <f t="shared" si="54"/>
        <v xml:space="preserve"> v </v>
      </c>
      <c r="M286" t="str">
        <f>IF(ISERROR(INDEX($C:$C,MATCH(R141,$A:$A,0)))*1=1,"",INDEX($C:$C,MATCH(R141,$A:$A,0)))</f>
        <v/>
      </c>
      <c r="N286" t="str">
        <f>IF(ISERROR(INDEX($C:$C,MATCH(S141,$A:$A,0)))*1=1,"",INDEX($C:$C,MATCH(S141,$A:$A,0)))</f>
        <v/>
      </c>
      <c r="O286" t="s">
        <v>62</v>
      </c>
      <c r="Q286" s="11"/>
      <c r="R286" s="15">
        <f>T140-TIME(3,0,0)</f>
        <v>-0.125</v>
      </c>
      <c r="S286" s="11" t="e">
        <f t="shared" si="55"/>
        <v>#N/A</v>
      </c>
      <c r="T286" s="14" t="str">
        <f t="shared" si="100"/>
        <v>MLB 32</v>
      </c>
      <c r="U286" s="14" t="str">
        <f t="shared" si="56"/>
        <v xml:space="preserve"> v </v>
      </c>
      <c r="V286" s="14" t="str">
        <f t="shared" si="101"/>
        <v>FULL</v>
      </c>
      <c r="X286" s="78"/>
      <c r="Y286" s="79">
        <f t="shared" si="77"/>
        <v>-0.125</v>
      </c>
      <c r="Z286" s="79">
        <f t="shared" si="57"/>
        <v>-4.1666666666666671E-2</v>
      </c>
      <c r="AA286" s="80" t="e">
        <f t="shared" si="78"/>
        <v>#N/A</v>
      </c>
      <c r="AB286" s="78" t="str">
        <f t="shared" si="79"/>
        <v>MLB 32</v>
      </c>
      <c r="AC286" s="78" t="str">
        <f t="shared" si="80"/>
        <v xml:space="preserve"> v </v>
      </c>
      <c r="AD286" s="78" t="str">
        <f t="shared" si="81"/>
        <v>Inc 1st 5 &amp; 7</v>
      </c>
      <c r="AF286" s="43"/>
      <c r="AG286" s="41">
        <f t="shared" si="58"/>
        <v>-0.125</v>
      </c>
      <c r="AH286" s="41">
        <f t="shared" si="59"/>
        <v>0</v>
      </c>
      <c r="AI286" s="42" t="e">
        <f t="shared" si="60"/>
        <v>#N/A</v>
      </c>
      <c r="AJ286" s="43" t="str">
        <f t="shared" si="61"/>
        <v>MLB 32</v>
      </c>
      <c r="AK286" s="43" t="str">
        <f t="shared" si="62"/>
        <v xml:space="preserve"> v </v>
      </c>
      <c r="AL286" s="43" t="str">
        <f t="shared" si="102"/>
        <v>Inc 1st 5</v>
      </c>
      <c r="AN286" s="104"/>
      <c r="AO286" s="105">
        <f t="shared" si="63"/>
        <v>-0.125</v>
      </c>
      <c r="AP286" s="105">
        <f t="shared" si="64"/>
        <v>-4.1666666666666671E-2</v>
      </c>
      <c r="AQ286" s="106" t="e">
        <f t="shared" si="65"/>
        <v>#N/A</v>
      </c>
      <c r="AR286" s="104" t="str">
        <f t="shared" si="66"/>
        <v>MLB 32</v>
      </c>
      <c r="AS286" s="104" t="str">
        <f t="shared" si="67"/>
        <v xml:space="preserve"> v </v>
      </c>
      <c r="AT286" s="104" t="str">
        <f t="shared" si="103"/>
        <v>Inc 1st 5</v>
      </c>
      <c r="AV286" s="84"/>
      <c r="AW286" s="85">
        <f t="shared" si="82"/>
        <v>-0.125</v>
      </c>
      <c r="AX286" s="85">
        <f t="shared" si="104"/>
        <v>0</v>
      </c>
      <c r="AY286" s="86" t="e">
        <f t="shared" si="83"/>
        <v>#N/A</v>
      </c>
      <c r="AZ286" s="84" t="str">
        <f t="shared" si="84"/>
        <v>MLB 32</v>
      </c>
      <c r="BA286" s="84" t="str">
        <f t="shared" si="85"/>
        <v xml:space="preserve"> v </v>
      </c>
      <c r="BB286" s="84" t="str">
        <f t="shared" si="105"/>
        <v>Primary</v>
      </c>
      <c r="BD286" s="43"/>
      <c r="BE286" s="41">
        <f t="shared" si="113"/>
        <v>-0.125</v>
      </c>
      <c r="BF286" s="41">
        <f t="shared" si="114"/>
        <v>-4.1666666666666671E-2</v>
      </c>
      <c r="BG286" s="42" t="e">
        <f t="shared" si="86"/>
        <v>#N/A</v>
      </c>
      <c r="BH286" s="43" t="str">
        <f t="shared" si="87"/>
        <v>MLB 32</v>
      </c>
      <c r="BI286" s="43" t="str">
        <f t="shared" si="88"/>
        <v xml:space="preserve"> v </v>
      </c>
      <c r="BJ286" s="43" t="str">
        <f t="shared" si="106"/>
        <v>Inc 1st 5</v>
      </c>
      <c r="BL286" s="120"/>
      <c r="BM286" s="121">
        <f t="shared" si="115"/>
        <v>-0.125</v>
      </c>
      <c r="BN286" s="121">
        <f t="shared" si="107"/>
        <v>0</v>
      </c>
      <c r="BO286" s="122" t="e">
        <f t="shared" si="89"/>
        <v>#N/A</v>
      </c>
      <c r="BP286" s="120" t="str">
        <f t="shared" si="90"/>
        <v>MLB 32</v>
      </c>
      <c r="BQ286" s="120" t="str">
        <f t="shared" si="91"/>
        <v xml:space="preserve"> v </v>
      </c>
      <c r="BR286" s="120" t="str">
        <f t="shared" si="108"/>
        <v>Inc 1st 5</v>
      </c>
      <c r="BT286" s="104"/>
      <c r="BU286" s="105">
        <f t="shared" si="109"/>
        <v>-4.1666666666666671E-2</v>
      </c>
      <c r="BV286" s="105">
        <f t="shared" si="92"/>
        <v>4.1666666666666657E-2</v>
      </c>
      <c r="BW286" s="106" t="e">
        <f t="shared" si="93"/>
        <v>#N/A</v>
      </c>
      <c r="BX286" s="104" t="str">
        <f t="shared" si="94"/>
        <v>MLB 32</v>
      </c>
      <c r="BY286" s="104" t="str">
        <f t="shared" si="95"/>
        <v xml:space="preserve"> v </v>
      </c>
      <c r="BZ286" s="104" t="str">
        <f t="shared" si="110"/>
        <v>Inc 1st 5</v>
      </c>
      <c r="CB286" s="131"/>
      <c r="CC286" s="132">
        <f t="shared" si="96"/>
        <v>0</v>
      </c>
      <c r="CD286" s="132">
        <f t="shared" si="111"/>
        <v>0.125</v>
      </c>
      <c r="CE286" s="133" t="e">
        <f t="shared" si="97"/>
        <v>#N/A</v>
      </c>
      <c r="CF286" s="131" t="str">
        <f t="shared" si="98"/>
        <v>MLB 32</v>
      </c>
      <c r="CG286" s="131" t="str">
        <f t="shared" si="99"/>
        <v xml:space="preserve"> v </v>
      </c>
      <c r="CH286" s="131" t="str">
        <f t="shared" si="112"/>
        <v>Primary</v>
      </c>
    </row>
    <row r="287" spans="5:86">
      <c r="E287">
        <v>69</v>
      </c>
      <c r="F287" t="e">
        <f>LOOKUP(R143,$A$219:$A$248,$B$219:$B$248)</f>
        <v>#N/A</v>
      </c>
      <c r="G287" t="e">
        <f>LOOKUP(S143,$A$219:$A$248,$B$219:$B$248)</f>
        <v>#N/A</v>
      </c>
      <c r="H287" t="s">
        <v>62</v>
      </c>
      <c r="J287" t="e">
        <f t="shared" si="53"/>
        <v>#N/A</v>
      </c>
      <c r="L287" t="str">
        <f t="shared" si="54"/>
        <v xml:space="preserve"> v </v>
      </c>
      <c r="M287" t="str">
        <f>IF(ISERROR(INDEX($C:$C,MATCH(R143,$A:$A,0)))*1=1,"",INDEX($C:$C,MATCH(R143,$A:$A,0)))</f>
        <v/>
      </c>
      <c r="N287" t="str">
        <f>IF(ISERROR(INDEX($C:$C,MATCH(S143,$A:$A,0)))*1=1,"",INDEX($C:$C,MATCH(S143,$A:$A,0)))</f>
        <v/>
      </c>
      <c r="O287" t="s">
        <v>62</v>
      </c>
      <c r="Q287" s="11"/>
      <c r="R287" s="15">
        <f>T142-TIME(3,0,0)</f>
        <v>-0.125</v>
      </c>
      <c r="S287" s="11" t="e">
        <f t="shared" si="55"/>
        <v>#N/A</v>
      </c>
      <c r="T287" s="14" t="str">
        <f t="shared" si="100"/>
        <v>MLB 32</v>
      </c>
      <c r="U287" s="14" t="str">
        <f t="shared" si="56"/>
        <v xml:space="preserve"> v </v>
      </c>
      <c r="V287" s="14" t="str">
        <f t="shared" si="101"/>
        <v>FULL</v>
      </c>
      <c r="X287" s="78"/>
      <c r="Y287" s="79">
        <f t="shared" si="77"/>
        <v>-0.125</v>
      </c>
      <c r="Z287" s="79">
        <f t="shared" si="57"/>
        <v>-4.1666666666666671E-2</v>
      </c>
      <c r="AA287" s="80" t="e">
        <f t="shared" si="78"/>
        <v>#N/A</v>
      </c>
      <c r="AB287" s="78" t="str">
        <f t="shared" si="79"/>
        <v>MLB 32</v>
      </c>
      <c r="AC287" s="78" t="str">
        <f t="shared" si="80"/>
        <v xml:space="preserve"> v </v>
      </c>
      <c r="AD287" s="78" t="str">
        <f t="shared" si="81"/>
        <v>Inc 1st 5 &amp; 7</v>
      </c>
      <c r="AF287" s="43"/>
      <c r="AG287" s="41">
        <f t="shared" si="58"/>
        <v>-0.125</v>
      </c>
      <c r="AH287" s="41">
        <f t="shared" si="59"/>
        <v>0</v>
      </c>
      <c r="AI287" s="42" t="e">
        <f t="shared" si="60"/>
        <v>#N/A</v>
      </c>
      <c r="AJ287" s="43" t="str">
        <f t="shared" si="61"/>
        <v>MLB 32</v>
      </c>
      <c r="AK287" s="43" t="str">
        <f t="shared" si="62"/>
        <v xml:space="preserve"> v </v>
      </c>
      <c r="AL287" s="43" t="str">
        <f t="shared" si="102"/>
        <v>Inc 1st 5</v>
      </c>
      <c r="AN287" s="104"/>
      <c r="AO287" s="105">
        <f t="shared" si="63"/>
        <v>-0.125</v>
      </c>
      <c r="AP287" s="105">
        <f t="shared" si="64"/>
        <v>-4.1666666666666671E-2</v>
      </c>
      <c r="AQ287" s="106" t="e">
        <f t="shared" si="65"/>
        <v>#N/A</v>
      </c>
      <c r="AR287" s="104" t="str">
        <f t="shared" si="66"/>
        <v>MLB 32</v>
      </c>
      <c r="AS287" s="104" t="str">
        <f t="shared" si="67"/>
        <v xml:space="preserve"> v </v>
      </c>
      <c r="AT287" s="104" t="str">
        <f t="shared" si="103"/>
        <v>Inc 1st 5</v>
      </c>
      <c r="AV287" s="84"/>
      <c r="AW287" s="85">
        <f t="shared" si="82"/>
        <v>-0.125</v>
      </c>
      <c r="AX287" s="85">
        <f t="shared" si="104"/>
        <v>0</v>
      </c>
      <c r="AY287" s="86" t="e">
        <f t="shared" si="83"/>
        <v>#N/A</v>
      </c>
      <c r="AZ287" s="84" t="str">
        <f t="shared" si="84"/>
        <v>MLB 32</v>
      </c>
      <c r="BA287" s="84" t="str">
        <f t="shared" si="85"/>
        <v xml:space="preserve"> v </v>
      </c>
      <c r="BB287" s="84" t="str">
        <f t="shared" si="105"/>
        <v>Primary</v>
      </c>
      <c r="BD287" s="110"/>
      <c r="BE287" s="111">
        <f t="shared" si="113"/>
        <v>-0.125</v>
      </c>
      <c r="BF287" s="111">
        <f t="shared" si="114"/>
        <v>-4.1666666666666671E-2</v>
      </c>
      <c r="BG287" s="112" t="e">
        <f t="shared" si="86"/>
        <v>#N/A</v>
      </c>
      <c r="BH287" s="110" t="str">
        <f t="shared" si="87"/>
        <v>MLB 32</v>
      </c>
      <c r="BI287" s="110" t="str">
        <f t="shared" si="88"/>
        <v xml:space="preserve"> v </v>
      </c>
      <c r="BJ287" s="110" t="str">
        <f t="shared" si="106"/>
        <v>Inc 1st 5</v>
      </c>
      <c r="BL287" s="115"/>
      <c r="BM287" s="116">
        <f t="shared" si="115"/>
        <v>-0.125</v>
      </c>
      <c r="BN287" s="116">
        <f t="shared" si="107"/>
        <v>0</v>
      </c>
      <c r="BO287" s="117" t="e">
        <f t="shared" si="89"/>
        <v>#N/A</v>
      </c>
      <c r="BP287" s="115" t="str">
        <f t="shared" si="90"/>
        <v>MLB 32</v>
      </c>
      <c r="BQ287" s="115" t="str">
        <f t="shared" si="91"/>
        <v xml:space="preserve"> v </v>
      </c>
      <c r="BR287" s="115" t="str">
        <f t="shared" si="108"/>
        <v>Inc 1st 5</v>
      </c>
      <c r="BT287" s="125"/>
      <c r="BU287" s="126">
        <f t="shared" si="109"/>
        <v>-4.1666666666666671E-2</v>
      </c>
      <c r="BV287" s="126">
        <f t="shared" si="92"/>
        <v>4.1666666666666657E-2</v>
      </c>
      <c r="BW287" s="127" t="e">
        <f t="shared" si="93"/>
        <v>#N/A</v>
      </c>
      <c r="BX287" s="125" t="str">
        <f t="shared" si="94"/>
        <v>MLB 32</v>
      </c>
      <c r="BY287" s="125" t="str">
        <f t="shared" si="95"/>
        <v xml:space="preserve"> v </v>
      </c>
      <c r="BZ287" s="125" t="str">
        <f t="shared" si="110"/>
        <v>Inc 1st 5</v>
      </c>
      <c r="CB287" s="78"/>
      <c r="CC287" s="79">
        <f t="shared" si="96"/>
        <v>0</v>
      </c>
      <c r="CD287" s="79">
        <f t="shared" si="111"/>
        <v>0.125</v>
      </c>
      <c r="CE287" s="80" t="e">
        <f t="shared" si="97"/>
        <v>#N/A</v>
      </c>
      <c r="CF287" s="78" t="str">
        <f t="shared" si="98"/>
        <v>MLB 32</v>
      </c>
      <c r="CG287" s="78" t="str">
        <f t="shared" si="99"/>
        <v xml:space="preserve"> v </v>
      </c>
      <c r="CH287" s="78" t="str">
        <f t="shared" si="112"/>
        <v>Primary</v>
      </c>
    </row>
    <row r="288" spans="5:86">
      <c r="E288">
        <v>70</v>
      </c>
      <c r="F288" t="e">
        <f>LOOKUP(R145,$A$219:$A$248,$B$219:$B$248)</f>
        <v>#N/A</v>
      </c>
      <c r="G288" t="e">
        <f>LOOKUP(S145,$A$219:$A$248,$B$219:$B$248)</f>
        <v>#N/A</v>
      </c>
      <c r="H288" t="s">
        <v>62</v>
      </c>
      <c r="J288" t="e">
        <f t="shared" si="53"/>
        <v>#N/A</v>
      </c>
      <c r="L288" t="str">
        <f t="shared" si="54"/>
        <v xml:space="preserve"> v </v>
      </c>
      <c r="M288" t="str">
        <f>IF(ISERROR(INDEX($C:$C,MATCH(R145,$A:$A,0)))*1=1,"",INDEX($C:$C,MATCH(R145,$A:$A,0)))</f>
        <v/>
      </c>
      <c r="N288" t="str">
        <f>IF(ISERROR(INDEX($C:$C,MATCH(S145,$A:$A,0)))*1=1,"",INDEX($C:$C,MATCH(S145,$A:$A,0)))</f>
        <v/>
      </c>
      <c r="O288" t="s">
        <v>62</v>
      </c>
      <c r="Q288" s="11"/>
      <c r="R288" s="15">
        <f>T144-TIME(3,0,0)</f>
        <v>-0.125</v>
      </c>
      <c r="S288" s="11" t="e">
        <f t="shared" si="55"/>
        <v>#N/A</v>
      </c>
      <c r="T288" s="14" t="str">
        <f t="shared" si="100"/>
        <v>MLB 32</v>
      </c>
      <c r="U288" s="14" t="str">
        <f t="shared" si="56"/>
        <v xml:space="preserve"> v </v>
      </c>
      <c r="V288" s="14" t="str">
        <f t="shared" si="101"/>
        <v>FULL</v>
      </c>
      <c r="X288" s="78"/>
      <c r="Y288" s="79">
        <f t="shared" si="77"/>
        <v>-0.125</v>
      </c>
      <c r="Z288" s="79">
        <f t="shared" si="57"/>
        <v>-4.1666666666666671E-2</v>
      </c>
      <c r="AA288" s="80" t="e">
        <f t="shared" si="78"/>
        <v>#N/A</v>
      </c>
      <c r="AB288" s="78" t="str">
        <f t="shared" si="79"/>
        <v>MLB 32</v>
      </c>
      <c r="AC288" s="78" t="str">
        <f t="shared" si="80"/>
        <v xml:space="preserve"> v </v>
      </c>
      <c r="AD288" s="78" t="str">
        <f t="shared" si="81"/>
        <v>Inc 1st 5 &amp; 7</v>
      </c>
      <c r="AF288" s="43"/>
      <c r="AG288" s="41">
        <f t="shared" si="58"/>
        <v>-0.125</v>
      </c>
      <c r="AH288" s="41">
        <f t="shared" si="59"/>
        <v>0</v>
      </c>
      <c r="AI288" s="42" t="e">
        <f t="shared" si="60"/>
        <v>#N/A</v>
      </c>
      <c r="AJ288" s="43" t="str">
        <f t="shared" si="61"/>
        <v>MLB 32</v>
      </c>
      <c r="AK288" s="43" t="str">
        <f t="shared" si="62"/>
        <v xml:space="preserve"> v </v>
      </c>
      <c r="AL288" s="43" t="str">
        <f t="shared" si="102"/>
        <v>Inc 1st 5</v>
      </c>
      <c r="AN288" s="104"/>
      <c r="AO288" s="105">
        <f t="shared" si="63"/>
        <v>-0.125</v>
      </c>
      <c r="AP288" s="105">
        <f t="shared" si="64"/>
        <v>-4.1666666666666671E-2</v>
      </c>
      <c r="AQ288" s="106" t="e">
        <f t="shared" si="65"/>
        <v>#N/A</v>
      </c>
      <c r="AR288" s="104" t="str">
        <f t="shared" si="66"/>
        <v>MLB 32</v>
      </c>
      <c r="AS288" s="104" t="str">
        <f t="shared" si="67"/>
        <v xml:space="preserve"> v </v>
      </c>
      <c r="AT288" s="104" t="str">
        <f t="shared" si="103"/>
        <v>Inc 1st 5</v>
      </c>
      <c r="AV288" s="84"/>
      <c r="AW288" s="85">
        <f t="shared" si="82"/>
        <v>-0.125</v>
      </c>
      <c r="AX288" s="85">
        <f t="shared" si="104"/>
        <v>0</v>
      </c>
      <c r="AY288" s="86" t="e">
        <f t="shared" si="83"/>
        <v>#N/A</v>
      </c>
      <c r="AZ288" s="84" t="str">
        <f t="shared" si="84"/>
        <v>MLB 32</v>
      </c>
      <c r="BA288" s="84" t="str">
        <f t="shared" si="85"/>
        <v xml:space="preserve"> v </v>
      </c>
      <c r="BB288" s="84" t="str">
        <f t="shared" si="105"/>
        <v>Primary</v>
      </c>
      <c r="BD288" s="43"/>
      <c r="BE288" s="41">
        <f t="shared" si="113"/>
        <v>-0.125</v>
      </c>
      <c r="BF288" s="41">
        <f t="shared" si="114"/>
        <v>-4.1666666666666671E-2</v>
      </c>
      <c r="BG288" s="42" t="e">
        <f t="shared" si="86"/>
        <v>#N/A</v>
      </c>
      <c r="BH288" s="43" t="str">
        <f t="shared" si="87"/>
        <v>MLB 32</v>
      </c>
      <c r="BI288" s="43" t="str">
        <f t="shared" si="88"/>
        <v xml:space="preserve"> v </v>
      </c>
      <c r="BJ288" s="43" t="str">
        <f t="shared" si="106"/>
        <v>Inc 1st 5</v>
      </c>
      <c r="BL288" s="120"/>
      <c r="BM288" s="121">
        <f t="shared" si="115"/>
        <v>-0.125</v>
      </c>
      <c r="BN288" s="121">
        <f t="shared" si="107"/>
        <v>0</v>
      </c>
      <c r="BO288" s="122" t="e">
        <f t="shared" si="89"/>
        <v>#N/A</v>
      </c>
      <c r="BP288" s="120" t="str">
        <f t="shared" si="90"/>
        <v>MLB 32</v>
      </c>
      <c r="BQ288" s="120" t="str">
        <f t="shared" si="91"/>
        <v xml:space="preserve"> v </v>
      </c>
      <c r="BR288" s="120" t="str">
        <f t="shared" si="108"/>
        <v>Inc 1st 5</v>
      </c>
      <c r="BT288" s="104"/>
      <c r="BU288" s="105">
        <f t="shared" si="109"/>
        <v>-4.1666666666666671E-2</v>
      </c>
      <c r="BV288" s="105">
        <f t="shared" si="92"/>
        <v>4.1666666666666657E-2</v>
      </c>
      <c r="BW288" s="106" t="e">
        <f t="shared" si="93"/>
        <v>#N/A</v>
      </c>
      <c r="BX288" s="104" t="str">
        <f t="shared" si="94"/>
        <v>MLB 32</v>
      </c>
      <c r="BY288" s="104" t="str">
        <f t="shared" si="95"/>
        <v xml:space="preserve"> v </v>
      </c>
      <c r="BZ288" s="104" t="str">
        <f t="shared" si="110"/>
        <v>Inc 1st 5</v>
      </c>
      <c r="CB288" s="131"/>
      <c r="CC288" s="132">
        <f t="shared" si="96"/>
        <v>0</v>
      </c>
      <c r="CD288" s="132">
        <f t="shared" si="111"/>
        <v>0.125</v>
      </c>
      <c r="CE288" s="133" t="e">
        <f t="shared" si="97"/>
        <v>#N/A</v>
      </c>
      <c r="CF288" s="131" t="str">
        <f t="shared" si="98"/>
        <v>MLB 32</v>
      </c>
      <c r="CG288" s="131" t="str">
        <f t="shared" si="99"/>
        <v xml:space="preserve"> v </v>
      </c>
      <c r="CH288" s="131" t="str">
        <f t="shared" si="112"/>
        <v>Primary</v>
      </c>
    </row>
    <row r="289" spans="5:86">
      <c r="E289">
        <v>71</v>
      </c>
      <c r="F289" t="e">
        <f>LOOKUP(R147,$A$219:$A$248,$B$219:$B$248)</f>
        <v>#N/A</v>
      </c>
      <c r="G289" t="e">
        <f>LOOKUP(S147,$A$219:$A$248,$B$219:$B$248)</f>
        <v>#N/A</v>
      </c>
      <c r="H289" t="s">
        <v>62</v>
      </c>
      <c r="J289" t="e">
        <f t="shared" si="53"/>
        <v>#N/A</v>
      </c>
      <c r="L289" t="str">
        <f t="shared" si="54"/>
        <v xml:space="preserve"> v </v>
      </c>
      <c r="M289" t="str">
        <f>IF(ISERROR(INDEX($C:$C,MATCH(R147,$A:$A,0)))*1=1,"",INDEX($C:$C,MATCH(R147,$A:$A,0)))</f>
        <v/>
      </c>
      <c r="N289" t="str">
        <f>IF(ISERROR(INDEX($C:$C,MATCH(S147,$A:$A,0)))*1=1,"",INDEX($C:$C,MATCH(S147,$A:$A,0)))</f>
        <v/>
      </c>
      <c r="O289" t="s">
        <v>62</v>
      </c>
      <c r="Q289" s="11"/>
      <c r="R289" s="15">
        <f>T146-TIME(3,0,0)</f>
        <v>-0.125</v>
      </c>
      <c r="S289" s="11" t="e">
        <f t="shared" si="55"/>
        <v>#N/A</v>
      </c>
      <c r="T289" s="14" t="str">
        <f t="shared" si="100"/>
        <v>MLB 32</v>
      </c>
      <c r="U289" s="14" t="str">
        <f t="shared" si="56"/>
        <v xml:space="preserve"> v </v>
      </c>
      <c r="V289" s="14" t="str">
        <f t="shared" si="101"/>
        <v>FULL</v>
      </c>
      <c r="X289" s="78"/>
      <c r="Y289" s="79">
        <f t="shared" si="77"/>
        <v>-0.125</v>
      </c>
      <c r="Z289" s="79">
        <f t="shared" si="57"/>
        <v>-4.1666666666666671E-2</v>
      </c>
      <c r="AA289" s="80" t="e">
        <f t="shared" si="78"/>
        <v>#N/A</v>
      </c>
      <c r="AB289" s="78" t="str">
        <f t="shared" si="79"/>
        <v>MLB 32</v>
      </c>
      <c r="AC289" s="78" t="str">
        <f t="shared" si="80"/>
        <v xml:space="preserve"> v </v>
      </c>
      <c r="AD289" s="78" t="str">
        <f t="shared" si="81"/>
        <v>Inc 1st 5 &amp; 7</v>
      </c>
      <c r="AF289" s="43"/>
      <c r="AG289" s="41">
        <f t="shared" si="58"/>
        <v>-0.125</v>
      </c>
      <c r="AH289" s="41">
        <f t="shared" si="59"/>
        <v>0</v>
      </c>
      <c r="AI289" s="42" t="e">
        <f t="shared" si="60"/>
        <v>#N/A</v>
      </c>
      <c r="AJ289" s="43" t="str">
        <f t="shared" si="61"/>
        <v>MLB 32</v>
      </c>
      <c r="AK289" s="43" t="str">
        <f t="shared" si="62"/>
        <v xml:space="preserve"> v </v>
      </c>
      <c r="AL289" s="43" t="str">
        <f t="shared" si="102"/>
        <v>Inc 1st 5</v>
      </c>
      <c r="AN289" s="104"/>
      <c r="AO289" s="105">
        <f t="shared" si="63"/>
        <v>-0.125</v>
      </c>
      <c r="AP289" s="105">
        <f t="shared" si="64"/>
        <v>-4.1666666666666671E-2</v>
      </c>
      <c r="AQ289" s="106" t="e">
        <f t="shared" si="65"/>
        <v>#N/A</v>
      </c>
      <c r="AR289" s="104" t="str">
        <f t="shared" si="66"/>
        <v>MLB 32</v>
      </c>
      <c r="AS289" s="104" t="str">
        <f t="shared" si="67"/>
        <v xml:space="preserve"> v </v>
      </c>
      <c r="AT289" s="104" t="str">
        <f t="shared" si="103"/>
        <v>Inc 1st 5</v>
      </c>
      <c r="AV289" s="84"/>
      <c r="AW289" s="85">
        <f t="shared" si="82"/>
        <v>-0.125</v>
      </c>
      <c r="AX289" s="85">
        <f t="shared" si="104"/>
        <v>0</v>
      </c>
      <c r="AY289" s="86" t="e">
        <f t="shared" si="83"/>
        <v>#N/A</v>
      </c>
      <c r="AZ289" s="84" t="str">
        <f t="shared" si="84"/>
        <v>MLB 32</v>
      </c>
      <c r="BA289" s="84" t="str">
        <f t="shared" si="85"/>
        <v xml:space="preserve"> v </v>
      </c>
      <c r="BB289" s="84" t="str">
        <f t="shared" si="105"/>
        <v>Primary</v>
      </c>
      <c r="BD289" s="110"/>
      <c r="BE289" s="111">
        <f t="shared" si="113"/>
        <v>-0.125</v>
      </c>
      <c r="BF289" s="111">
        <f t="shared" si="114"/>
        <v>-4.1666666666666671E-2</v>
      </c>
      <c r="BG289" s="112" t="e">
        <f t="shared" si="86"/>
        <v>#N/A</v>
      </c>
      <c r="BH289" s="110" t="str">
        <f t="shared" si="87"/>
        <v>MLB 32</v>
      </c>
      <c r="BI289" s="110" t="str">
        <f t="shared" si="88"/>
        <v xml:space="preserve"> v </v>
      </c>
      <c r="BJ289" s="110" t="str">
        <f t="shared" si="106"/>
        <v>Inc 1st 5</v>
      </c>
      <c r="BL289" s="115"/>
      <c r="BM289" s="116">
        <f t="shared" si="115"/>
        <v>-0.125</v>
      </c>
      <c r="BN289" s="116">
        <f t="shared" si="107"/>
        <v>0</v>
      </c>
      <c r="BO289" s="117" t="e">
        <f t="shared" si="89"/>
        <v>#N/A</v>
      </c>
      <c r="BP289" s="115" t="str">
        <f t="shared" si="90"/>
        <v>MLB 32</v>
      </c>
      <c r="BQ289" s="115" t="str">
        <f t="shared" si="91"/>
        <v xml:space="preserve"> v </v>
      </c>
      <c r="BR289" s="115" t="str">
        <f t="shared" si="108"/>
        <v>Inc 1st 5</v>
      </c>
      <c r="BT289" s="125"/>
      <c r="BU289" s="126">
        <f t="shared" si="109"/>
        <v>-4.1666666666666671E-2</v>
      </c>
      <c r="BV289" s="126">
        <f t="shared" si="92"/>
        <v>4.1666666666666657E-2</v>
      </c>
      <c r="BW289" s="127" t="e">
        <f t="shared" si="93"/>
        <v>#N/A</v>
      </c>
      <c r="BX289" s="125" t="str">
        <f t="shared" si="94"/>
        <v>MLB 32</v>
      </c>
      <c r="BY289" s="125" t="str">
        <f t="shared" si="95"/>
        <v xml:space="preserve"> v </v>
      </c>
      <c r="BZ289" s="125" t="str">
        <f t="shared" si="110"/>
        <v>Inc 1st 5</v>
      </c>
      <c r="CB289" s="78"/>
      <c r="CC289" s="79">
        <f t="shared" si="96"/>
        <v>0</v>
      </c>
      <c r="CD289" s="79">
        <f t="shared" si="111"/>
        <v>0.125</v>
      </c>
      <c r="CE289" s="80" t="e">
        <f t="shared" si="97"/>
        <v>#N/A</v>
      </c>
      <c r="CF289" s="78" t="str">
        <f t="shared" si="98"/>
        <v>MLB 32</v>
      </c>
      <c r="CG289" s="78" t="str">
        <f t="shared" si="99"/>
        <v xml:space="preserve"> v </v>
      </c>
      <c r="CH289" s="78" t="str">
        <f t="shared" si="112"/>
        <v>Primary</v>
      </c>
    </row>
    <row r="290" spans="5:86">
      <c r="E290">
        <v>72</v>
      </c>
      <c r="F290" t="e">
        <f>LOOKUP(R149,$A$219:$A$248,$B$219:$B$248)</f>
        <v>#N/A</v>
      </c>
      <c r="G290" t="e">
        <f>LOOKUP(S149,$A$219:$A$248,$B$219:$B$248)</f>
        <v>#N/A</v>
      </c>
      <c r="H290" t="s">
        <v>62</v>
      </c>
      <c r="J290" t="e">
        <f t="shared" si="53"/>
        <v>#N/A</v>
      </c>
      <c r="L290" t="str">
        <f t="shared" si="54"/>
        <v xml:space="preserve"> v </v>
      </c>
      <c r="M290" t="str">
        <f>IF(ISERROR(INDEX($C:$C,MATCH(R149,$A:$A,0)))*1=1,"",INDEX($C:$C,MATCH(R149,$A:$A,0)))</f>
        <v/>
      </c>
      <c r="N290" t="str">
        <f>IF(ISERROR(INDEX($C:$C,MATCH(S149,$A:$A,0)))*1=1,"",INDEX($C:$C,MATCH(S149,$A:$A,0)))</f>
        <v/>
      </c>
      <c r="O290" t="s">
        <v>62</v>
      </c>
      <c r="Q290" s="11"/>
      <c r="R290" s="15">
        <f>T148-TIME(3,0,0)</f>
        <v>-0.125</v>
      </c>
      <c r="S290" s="11" t="e">
        <f t="shared" si="55"/>
        <v>#N/A</v>
      </c>
      <c r="T290" s="14" t="str">
        <f t="shared" si="100"/>
        <v>MLB 32</v>
      </c>
      <c r="U290" s="14" t="str">
        <f t="shared" si="56"/>
        <v xml:space="preserve"> v </v>
      </c>
      <c r="V290" s="14" t="str">
        <f t="shared" si="101"/>
        <v>FULL</v>
      </c>
      <c r="X290" s="78"/>
      <c r="Y290" s="79">
        <f t="shared" si="77"/>
        <v>-0.125</v>
      </c>
      <c r="Z290" s="79">
        <f t="shared" si="57"/>
        <v>-4.1666666666666671E-2</v>
      </c>
      <c r="AA290" s="80" t="e">
        <f t="shared" si="78"/>
        <v>#N/A</v>
      </c>
      <c r="AB290" s="78" t="str">
        <f t="shared" si="79"/>
        <v>MLB 32</v>
      </c>
      <c r="AC290" s="78" t="str">
        <f t="shared" si="80"/>
        <v xml:space="preserve"> v </v>
      </c>
      <c r="AD290" s="78" t="str">
        <f t="shared" si="81"/>
        <v>Inc 1st 5 &amp; 7</v>
      </c>
      <c r="AF290" s="43"/>
      <c r="AG290" s="41">
        <f t="shared" si="58"/>
        <v>-0.125</v>
      </c>
      <c r="AH290" s="41">
        <f t="shared" si="59"/>
        <v>0</v>
      </c>
      <c r="AI290" s="42" t="e">
        <f t="shared" si="60"/>
        <v>#N/A</v>
      </c>
      <c r="AJ290" s="43" t="str">
        <f t="shared" si="61"/>
        <v>MLB 32</v>
      </c>
      <c r="AK290" s="43" t="str">
        <f t="shared" si="62"/>
        <v xml:space="preserve"> v </v>
      </c>
      <c r="AL290" s="43" t="str">
        <f t="shared" si="102"/>
        <v>Inc 1st 5</v>
      </c>
      <c r="AN290" s="104"/>
      <c r="AO290" s="105">
        <f t="shared" si="63"/>
        <v>-0.125</v>
      </c>
      <c r="AP290" s="105">
        <f t="shared" si="64"/>
        <v>-4.1666666666666671E-2</v>
      </c>
      <c r="AQ290" s="106" t="e">
        <f t="shared" si="65"/>
        <v>#N/A</v>
      </c>
      <c r="AR290" s="104" t="str">
        <f t="shared" si="66"/>
        <v>MLB 32</v>
      </c>
      <c r="AS290" s="104" t="str">
        <f t="shared" si="67"/>
        <v xml:space="preserve"> v </v>
      </c>
      <c r="AT290" s="104" t="str">
        <f t="shared" si="103"/>
        <v>Inc 1st 5</v>
      </c>
      <c r="AV290" s="84"/>
      <c r="AW290" s="85">
        <f t="shared" si="82"/>
        <v>-0.125</v>
      </c>
      <c r="AX290" s="85">
        <f t="shared" si="104"/>
        <v>0</v>
      </c>
      <c r="AY290" s="86" t="e">
        <f t="shared" si="83"/>
        <v>#N/A</v>
      </c>
      <c r="AZ290" s="84" t="str">
        <f t="shared" si="84"/>
        <v>MLB 32</v>
      </c>
      <c r="BA290" s="84" t="str">
        <f t="shared" si="85"/>
        <v xml:space="preserve"> v </v>
      </c>
      <c r="BB290" s="84" t="str">
        <f t="shared" si="105"/>
        <v>Primary</v>
      </c>
      <c r="BD290" s="43"/>
      <c r="BE290" s="41">
        <f t="shared" si="113"/>
        <v>-0.125</v>
      </c>
      <c r="BF290" s="41">
        <f t="shared" si="114"/>
        <v>-4.1666666666666671E-2</v>
      </c>
      <c r="BG290" s="42" t="e">
        <f t="shared" si="86"/>
        <v>#N/A</v>
      </c>
      <c r="BH290" s="43" t="str">
        <f t="shared" si="87"/>
        <v>MLB 32</v>
      </c>
      <c r="BI290" s="43" t="str">
        <f t="shared" si="88"/>
        <v xml:space="preserve"> v </v>
      </c>
      <c r="BJ290" s="43" t="str">
        <f t="shared" si="106"/>
        <v>Inc 1st 5</v>
      </c>
      <c r="BL290" s="120"/>
      <c r="BM290" s="121">
        <f t="shared" si="115"/>
        <v>-0.125</v>
      </c>
      <c r="BN290" s="121">
        <f t="shared" si="107"/>
        <v>0</v>
      </c>
      <c r="BO290" s="122" t="e">
        <f t="shared" si="89"/>
        <v>#N/A</v>
      </c>
      <c r="BP290" s="120" t="str">
        <f t="shared" si="90"/>
        <v>MLB 32</v>
      </c>
      <c r="BQ290" s="120" t="str">
        <f t="shared" si="91"/>
        <v xml:space="preserve"> v </v>
      </c>
      <c r="BR290" s="120" t="str">
        <f t="shared" si="108"/>
        <v>Inc 1st 5</v>
      </c>
      <c r="BT290" s="104"/>
      <c r="BU290" s="105">
        <f t="shared" si="109"/>
        <v>-4.1666666666666671E-2</v>
      </c>
      <c r="BV290" s="105">
        <f t="shared" si="92"/>
        <v>4.1666666666666657E-2</v>
      </c>
      <c r="BW290" s="106" t="e">
        <f t="shared" si="93"/>
        <v>#N/A</v>
      </c>
      <c r="BX290" s="104" t="str">
        <f t="shared" si="94"/>
        <v>MLB 32</v>
      </c>
      <c r="BY290" s="104" t="str">
        <f t="shared" si="95"/>
        <v xml:space="preserve"> v </v>
      </c>
      <c r="BZ290" s="104" t="str">
        <f t="shared" si="110"/>
        <v>Inc 1st 5</v>
      </c>
      <c r="CB290" s="131"/>
      <c r="CC290" s="132">
        <f t="shared" si="96"/>
        <v>0</v>
      </c>
      <c r="CD290" s="132">
        <f t="shared" si="111"/>
        <v>0.125</v>
      </c>
      <c r="CE290" s="133" t="e">
        <f t="shared" si="97"/>
        <v>#N/A</v>
      </c>
      <c r="CF290" s="131" t="str">
        <f t="shared" si="98"/>
        <v>MLB 32</v>
      </c>
      <c r="CG290" s="131" t="str">
        <f t="shared" si="99"/>
        <v xml:space="preserve"> v </v>
      </c>
      <c r="CH290" s="131" t="str">
        <f t="shared" si="112"/>
        <v>Primary</v>
      </c>
    </row>
    <row r="291" spans="5:86">
      <c r="E291">
        <v>73</v>
      </c>
      <c r="F291" t="e">
        <f>LOOKUP(R151,$A$219:$A$248,$B$219:$B$248)</f>
        <v>#N/A</v>
      </c>
      <c r="G291" t="e">
        <f>LOOKUP(S151,$A$219:$A$248,$B$219:$B$248)</f>
        <v>#N/A</v>
      </c>
      <c r="H291" t="s">
        <v>62</v>
      </c>
      <c r="J291" t="e">
        <f t="shared" si="53"/>
        <v>#N/A</v>
      </c>
      <c r="L291" t="str">
        <f t="shared" si="54"/>
        <v xml:space="preserve"> v </v>
      </c>
      <c r="M291" t="str">
        <f>IF(ISERROR(INDEX($C:$C,MATCH(R151,$A:$A,0)))*1=1,"",INDEX($C:$C,MATCH(R151,$A:$A,0)))</f>
        <v/>
      </c>
      <c r="N291" t="str">
        <f>IF(ISERROR(INDEX($C:$C,MATCH(S151,$A:$A,0)))*1=1,"",INDEX($C:$C,MATCH(S151,$A:$A,0)))</f>
        <v/>
      </c>
      <c r="O291" t="s">
        <v>62</v>
      </c>
      <c r="Q291" s="11"/>
      <c r="R291" s="15">
        <f>T150-TIME(3,0,0)</f>
        <v>-0.125</v>
      </c>
      <c r="S291" s="11" t="e">
        <f t="shared" si="55"/>
        <v>#N/A</v>
      </c>
      <c r="T291" s="14" t="str">
        <f t="shared" si="100"/>
        <v>MLB 32</v>
      </c>
      <c r="U291" s="14" t="str">
        <f t="shared" si="56"/>
        <v xml:space="preserve"> v </v>
      </c>
      <c r="V291" s="14" t="str">
        <f t="shared" si="101"/>
        <v>FULL</v>
      </c>
      <c r="X291" s="78"/>
      <c r="Y291" s="79">
        <f t="shared" si="77"/>
        <v>-0.125</v>
      </c>
      <c r="Z291" s="79">
        <f t="shared" si="57"/>
        <v>-4.1666666666666671E-2</v>
      </c>
      <c r="AA291" s="80" t="e">
        <f t="shared" si="78"/>
        <v>#N/A</v>
      </c>
      <c r="AB291" s="78" t="str">
        <f t="shared" si="79"/>
        <v>MLB 32</v>
      </c>
      <c r="AC291" s="78" t="str">
        <f t="shared" si="80"/>
        <v xml:space="preserve"> v </v>
      </c>
      <c r="AD291" s="78" t="str">
        <f t="shared" si="81"/>
        <v>Inc 1st 5 &amp; 7</v>
      </c>
      <c r="AF291" s="43"/>
      <c r="AG291" s="41">
        <f t="shared" si="58"/>
        <v>-0.125</v>
      </c>
      <c r="AH291" s="41">
        <f t="shared" si="59"/>
        <v>0</v>
      </c>
      <c r="AI291" s="42" t="e">
        <f t="shared" si="60"/>
        <v>#N/A</v>
      </c>
      <c r="AJ291" s="43" t="str">
        <f t="shared" si="61"/>
        <v>MLB 32</v>
      </c>
      <c r="AK291" s="43" t="str">
        <f t="shared" si="62"/>
        <v xml:space="preserve"> v </v>
      </c>
      <c r="AL291" s="43" t="str">
        <f t="shared" si="102"/>
        <v>Inc 1st 5</v>
      </c>
      <c r="AN291" s="104"/>
      <c r="AO291" s="105">
        <f t="shared" si="63"/>
        <v>-0.125</v>
      </c>
      <c r="AP291" s="105">
        <f t="shared" si="64"/>
        <v>-4.1666666666666671E-2</v>
      </c>
      <c r="AQ291" s="106" t="e">
        <f t="shared" si="65"/>
        <v>#N/A</v>
      </c>
      <c r="AR291" s="104" t="str">
        <f t="shared" si="66"/>
        <v>MLB 32</v>
      </c>
      <c r="AS291" s="104" t="str">
        <f t="shared" si="67"/>
        <v xml:space="preserve"> v </v>
      </c>
      <c r="AT291" s="104" t="str">
        <f t="shared" si="103"/>
        <v>Inc 1st 5</v>
      </c>
      <c r="AV291" s="84"/>
      <c r="AW291" s="85">
        <f t="shared" si="82"/>
        <v>-0.125</v>
      </c>
      <c r="AX291" s="85">
        <f t="shared" si="104"/>
        <v>0</v>
      </c>
      <c r="AY291" s="86" t="e">
        <f t="shared" si="83"/>
        <v>#N/A</v>
      </c>
      <c r="AZ291" s="84" t="str">
        <f t="shared" si="84"/>
        <v>MLB 32</v>
      </c>
      <c r="BA291" s="84" t="str">
        <f t="shared" si="85"/>
        <v xml:space="preserve"> v </v>
      </c>
      <c r="BB291" s="84" t="str">
        <f t="shared" si="105"/>
        <v>Primary</v>
      </c>
      <c r="BD291" s="110"/>
      <c r="BE291" s="111">
        <f t="shared" si="113"/>
        <v>-0.125</v>
      </c>
      <c r="BF291" s="111">
        <f t="shared" si="114"/>
        <v>-4.1666666666666671E-2</v>
      </c>
      <c r="BG291" s="112" t="e">
        <f t="shared" si="86"/>
        <v>#N/A</v>
      </c>
      <c r="BH291" s="110" t="str">
        <f t="shared" si="87"/>
        <v>MLB 32</v>
      </c>
      <c r="BI291" s="110" t="str">
        <f t="shared" si="88"/>
        <v xml:space="preserve"> v </v>
      </c>
      <c r="BJ291" s="110" t="str">
        <f t="shared" si="106"/>
        <v>Inc 1st 5</v>
      </c>
      <c r="BL291" s="115"/>
      <c r="BM291" s="116">
        <f t="shared" si="115"/>
        <v>-0.125</v>
      </c>
      <c r="BN291" s="116">
        <f t="shared" si="107"/>
        <v>0</v>
      </c>
      <c r="BO291" s="117" t="e">
        <f t="shared" si="89"/>
        <v>#N/A</v>
      </c>
      <c r="BP291" s="115" t="str">
        <f t="shared" si="90"/>
        <v>MLB 32</v>
      </c>
      <c r="BQ291" s="115" t="str">
        <f t="shared" si="91"/>
        <v xml:space="preserve"> v </v>
      </c>
      <c r="BR291" s="115" t="str">
        <f t="shared" si="108"/>
        <v>Inc 1st 5</v>
      </c>
      <c r="BT291" s="125"/>
      <c r="BU291" s="126">
        <f t="shared" si="109"/>
        <v>-4.1666666666666671E-2</v>
      </c>
      <c r="BV291" s="126">
        <f t="shared" si="92"/>
        <v>4.1666666666666657E-2</v>
      </c>
      <c r="BW291" s="127" t="e">
        <f t="shared" si="93"/>
        <v>#N/A</v>
      </c>
      <c r="BX291" s="125" t="str">
        <f t="shared" si="94"/>
        <v>MLB 32</v>
      </c>
      <c r="BY291" s="125" t="str">
        <f t="shared" si="95"/>
        <v xml:space="preserve"> v </v>
      </c>
      <c r="BZ291" s="125" t="str">
        <f t="shared" si="110"/>
        <v>Inc 1st 5</v>
      </c>
      <c r="CB291" s="78"/>
      <c r="CC291" s="79">
        <f t="shared" si="96"/>
        <v>0</v>
      </c>
      <c r="CD291" s="79">
        <f t="shared" si="111"/>
        <v>0.125</v>
      </c>
      <c r="CE291" s="80" t="e">
        <f t="shared" si="97"/>
        <v>#N/A</v>
      </c>
      <c r="CF291" s="78" t="str">
        <f t="shared" si="98"/>
        <v>MLB 32</v>
      </c>
      <c r="CG291" s="78" t="str">
        <f t="shared" si="99"/>
        <v xml:space="preserve"> v </v>
      </c>
      <c r="CH291" s="78" t="str">
        <f t="shared" si="112"/>
        <v>Primary</v>
      </c>
    </row>
    <row r="292" spans="5:86">
      <c r="E292">
        <v>74</v>
      </c>
      <c r="F292" t="e">
        <f>LOOKUP(R153,$A$219:$A$248,$B$219:$B$248)</f>
        <v>#N/A</v>
      </c>
      <c r="G292" t="e">
        <f>LOOKUP(S153,$A$219:$A$248,$B$219:$B$248)</f>
        <v>#N/A</v>
      </c>
      <c r="H292" t="s">
        <v>62</v>
      </c>
      <c r="J292" t="e">
        <f t="shared" si="53"/>
        <v>#N/A</v>
      </c>
      <c r="L292" t="str">
        <f t="shared" si="54"/>
        <v xml:space="preserve"> v </v>
      </c>
      <c r="M292" t="str">
        <f>IF(ISERROR(INDEX($C:$C,MATCH(R153,$A:$A,0)))*1=1,"",INDEX($C:$C,MATCH(R153,$A:$A,0)))</f>
        <v/>
      </c>
      <c r="N292" t="str">
        <f>IF(ISERROR(INDEX($C:$C,MATCH(S153,$A:$A,0)))*1=1,"",INDEX($C:$C,MATCH(S153,$A:$A,0)))</f>
        <v/>
      </c>
      <c r="O292" t="s">
        <v>62</v>
      </c>
      <c r="Q292" s="11"/>
      <c r="R292" s="15">
        <f>T152-TIME(3,0,0)</f>
        <v>-0.125</v>
      </c>
      <c r="S292" s="11" t="e">
        <f t="shared" si="55"/>
        <v>#N/A</v>
      </c>
      <c r="T292" s="14" t="str">
        <f t="shared" si="100"/>
        <v>MLB 32</v>
      </c>
      <c r="U292" s="14" t="str">
        <f t="shared" si="56"/>
        <v xml:space="preserve"> v </v>
      </c>
      <c r="V292" s="14" t="str">
        <f t="shared" si="101"/>
        <v>FULL</v>
      </c>
      <c r="X292" s="78"/>
      <c r="Y292" s="79">
        <f t="shared" si="77"/>
        <v>-0.125</v>
      </c>
      <c r="Z292" s="79">
        <f t="shared" si="57"/>
        <v>-4.1666666666666671E-2</v>
      </c>
      <c r="AA292" s="80" t="e">
        <f t="shared" si="78"/>
        <v>#N/A</v>
      </c>
      <c r="AB292" s="78" t="str">
        <f t="shared" si="79"/>
        <v>MLB 32</v>
      </c>
      <c r="AC292" s="78" t="str">
        <f t="shared" si="80"/>
        <v xml:space="preserve"> v </v>
      </c>
      <c r="AD292" s="78" t="str">
        <f t="shared" si="81"/>
        <v>Inc 1st 5 &amp; 7</v>
      </c>
      <c r="AF292" s="43"/>
      <c r="AG292" s="41">
        <f t="shared" si="58"/>
        <v>-0.125</v>
      </c>
      <c r="AH292" s="41">
        <f t="shared" si="59"/>
        <v>0</v>
      </c>
      <c r="AI292" s="42" t="e">
        <f t="shared" si="60"/>
        <v>#N/A</v>
      </c>
      <c r="AJ292" s="43" t="str">
        <f t="shared" si="61"/>
        <v>MLB 32</v>
      </c>
      <c r="AK292" s="43" t="str">
        <f t="shared" si="62"/>
        <v xml:space="preserve"> v </v>
      </c>
      <c r="AL292" s="43" t="str">
        <f t="shared" si="102"/>
        <v>Inc 1st 5</v>
      </c>
      <c r="AN292" s="104"/>
      <c r="AO292" s="105">
        <f t="shared" si="63"/>
        <v>-0.125</v>
      </c>
      <c r="AP292" s="105">
        <f t="shared" si="64"/>
        <v>-4.1666666666666671E-2</v>
      </c>
      <c r="AQ292" s="106" t="e">
        <f t="shared" si="65"/>
        <v>#N/A</v>
      </c>
      <c r="AR292" s="104" t="str">
        <f t="shared" si="66"/>
        <v>MLB 32</v>
      </c>
      <c r="AS292" s="104" t="str">
        <f t="shared" si="67"/>
        <v xml:space="preserve"> v </v>
      </c>
      <c r="AT292" s="104" t="str">
        <f t="shared" si="103"/>
        <v>Inc 1st 5</v>
      </c>
      <c r="AV292" s="84"/>
      <c r="AW292" s="85">
        <f t="shared" si="82"/>
        <v>-0.125</v>
      </c>
      <c r="AX292" s="85">
        <f t="shared" si="104"/>
        <v>0</v>
      </c>
      <c r="AY292" s="86" t="e">
        <f t="shared" si="83"/>
        <v>#N/A</v>
      </c>
      <c r="AZ292" s="84" t="str">
        <f t="shared" si="84"/>
        <v>MLB 32</v>
      </c>
      <c r="BA292" s="84" t="str">
        <f t="shared" si="85"/>
        <v xml:space="preserve"> v </v>
      </c>
      <c r="BB292" s="84" t="str">
        <f t="shared" si="105"/>
        <v>Primary</v>
      </c>
      <c r="BD292" s="43"/>
      <c r="BE292" s="41">
        <f t="shared" si="113"/>
        <v>-0.125</v>
      </c>
      <c r="BF292" s="41">
        <f t="shared" si="114"/>
        <v>-4.1666666666666671E-2</v>
      </c>
      <c r="BG292" s="42" t="e">
        <f t="shared" si="86"/>
        <v>#N/A</v>
      </c>
      <c r="BH292" s="43" t="str">
        <f t="shared" si="87"/>
        <v>MLB 32</v>
      </c>
      <c r="BI292" s="43" t="str">
        <f t="shared" si="88"/>
        <v xml:space="preserve"> v </v>
      </c>
      <c r="BJ292" s="43" t="str">
        <f t="shared" si="106"/>
        <v>Inc 1st 5</v>
      </c>
      <c r="BL292" s="120"/>
      <c r="BM292" s="121">
        <f t="shared" si="115"/>
        <v>-0.125</v>
      </c>
      <c r="BN292" s="121">
        <f t="shared" si="107"/>
        <v>0</v>
      </c>
      <c r="BO292" s="122" t="e">
        <f t="shared" si="89"/>
        <v>#N/A</v>
      </c>
      <c r="BP292" s="120" t="str">
        <f t="shared" si="90"/>
        <v>MLB 32</v>
      </c>
      <c r="BQ292" s="120" t="str">
        <f t="shared" si="91"/>
        <v xml:space="preserve"> v </v>
      </c>
      <c r="BR292" s="120" t="str">
        <f t="shared" si="108"/>
        <v>Inc 1st 5</v>
      </c>
      <c r="BT292" s="104"/>
      <c r="BU292" s="105">
        <f t="shared" si="109"/>
        <v>-4.1666666666666671E-2</v>
      </c>
      <c r="BV292" s="105">
        <f t="shared" si="92"/>
        <v>4.1666666666666657E-2</v>
      </c>
      <c r="BW292" s="106" t="e">
        <f t="shared" si="93"/>
        <v>#N/A</v>
      </c>
      <c r="BX292" s="104" t="str">
        <f t="shared" si="94"/>
        <v>MLB 32</v>
      </c>
      <c r="BY292" s="104" t="str">
        <f t="shared" si="95"/>
        <v xml:space="preserve"> v </v>
      </c>
      <c r="BZ292" s="104" t="str">
        <f t="shared" si="110"/>
        <v>Inc 1st 5</v>
      </c>
      <c r="CB292" s="131"/>
      <c r="CC292" s="132">
        <f t="shared" si="96"/>
        <v>0</v>
      </c>
      <c r="CD292" s="132">
        <f t="shared" si="111"/>
        <v>0.125</v>
      </c>
      <c r="CE292" s="133" t="e">
        <f t="shared" si="97"/>
        <v>#N/A</v>
      </c>
      <c r="CF292" s="131" t="str">
        <f t="shared" si="98"/>
        <v>MLB 32</v>
      </c>
      <c r="CG292" s="131" t="str">
        <f t="shared" si="99"/>
        <v xml:space="preserve"> v </v>
      </c>
      <c r="CH292" s="131" t="str">
        <f t="shared" si="112"/>
        <v>Primary</v>
      </c>
    </row>
    <row r="293" spans="5:86">
      <c r="E293">
        <v>75</v>
      </c>
      <c r="F293" t="e">
        <f>LOOKUP(R155,$A$219:$A$248,$B$219:$B$248)</f>
        <v>#N/A</v>
      </c>
      <c r="G293" t="e">
        <f>LOOKUP(S155,$A$219:$A$248,$B$219:$B$248)</f>
        <v>#N/A</v>
      </c>
      <c r="H293" t="s">
        <v>62</v>
      </c>
      <c r="J293" t="e">
        <f t="shared" si="53"/>
        <v>#N/A</v>
      </c>
      <c r="L293" t="str">
        <f t="shared" si="54"/>
        <v xml:space="preserve"> v </v>
      </c>
      <c r="M293" t="str">
        <f>IF(ISERROR(INDEX($C:$C,MATCH(R155,$A:$A,0)))*1=1,"",INDEX($C:$C,MATCH(R155,$A:$A,0)))</f>
        <v/>
      </c>
      <c r="N293" t="str">
        <f>IF(ISERROR(INDEX($C:$C,MATCH(S155,$A:$A,0)))*1=1,"",INDEX($C:$C,MATCH(S155,$A:$A,0)))</f>
        <v/>
      </c>
      <c r="O293" t="s">
        <v>62</v>
      </c>
      <c r="Q293" s="11"/>
      <c r="R293" s="15">
        <f>T154-TIME(3,0,0)</f>
        <v>-0.125</v>
      </c>
      <c r="S293" s="11" t="e">
        <f t="shared" si="55"/>
        <v>#N/A</v>
      </c>
      <c r="T293" s="14" t="str">
        <f t="shared" si="100"/>
        <v>MLB 32</v>
      </c>
      <c r="U293" s="14" t="str">
        <f t="shared" si="56"/>
        <v xml:space="preserve"> v </v>
      </c>
      <c r="V293" s="14" t="str">
        <f t="shared" si="101"/>
        <v>FULL</v>
      </c>
      <c r="X293" s="78"/>
      <c r="Y293" s="79">
        <f t="shared" si="77"/>
        <v>-0.125</v>
      </c>
      <c r="Z293" s="79">
        <f t="shared" si="57"/>
        <v>-4.1666666666666671E-2</v>
      </c>
      <c r="AA293" s="80" t="e">
        <f t="shared" si="78"/>
        <v>#N/A</v>
      </c>
      <c r="AB293" s="78" t="str">
        <f t="shared" si="79"/>
        <v>MLB 32</v>
      </c>
      <c r="AC293" s="78" t="str">
        <f t="shared" si="80"/>
        <v xml:space="preserve"> v </v>
      </c>
      <c r="AD293" s="78" t="str">
        <f t="shared" si="81"/>
        <v>Inc 1st 5 &amp; 7</v>
      </c>
      <c r="AF293" s="43"/>
      <c r="AG293" s="41">
        <f t="shared" si="58"/>
        <v>-0.125</v>
      </c>
      <c r="AH293" s="41">
        <f t="shared" si="59"/>
        <v>0</v>
      </c>
      <c r="AI293" s="42" t="e">
        <f t="shared" si="60"/>
        <v>#N/A</v>
      </c>
      <c r="AJ293" s="43" t="str">
        <f t="shared" si="61"/>
        <v>MLB 32</v>
      </c>
      <c r="AK293" s="43" t="str">
        <f t="shared" si="62"/>
        <v xml:space="preserve"> v </v>
      </c>
      <c r="AL293" s="43" t="str">
        <f t="shared" si="102"/>
        <v>Inc 1st 5</v>
      </c>
      <c r="AN293" s="104"/>
      <c r="AO293" s="105">
        <f t="shared" si="63"/>
        <v>-0.125</v>
      </c>
      <c r="AP293" s="105">
        <f t="shared" si="64"/>
        <v>-4.1666666666666671E-2</v>
      </c>
      <c r="AQ293" s="106" t="e">
        <f t="shared" si="65"/>
        <v>#N/A</v>
      </c>
      <c r="AR293" s="104" t="str">
        <f t="shared" si="66"/>
        <v>MLB 32</v>
      </c>
      <c r="AS293" s="104" t="str">
        <f t="shared" si="67"/>
        <v xml:space="preserve"> v </v>
      </c>
      <c r="AT293" s="104" t="str">
        <f t="shared" si="103"/>
        <v>Inc 1st 5</v>
      </c>
      <c r="AV293" s="84"/>
      <c r="AW293" s="85">
        <f t="shared" si="82"/>
        <v>-0.125</v>
      </c>
      <c r="AX293" s="85">
        <f t="shared" si="104"/>
        <v>0</v>
      </c>
      <c r="AY293" s="86" t="e">
        <f t="shared" si="83"/>
        <v>#N/A</v>
      </c>
      <c r="AZ293" s="84" t="str">
        <f t="shared" si="84"/>
        <v>MLB 32</v>
      </c>
      <c r="BA293" s="84" t="str">
        <f t="shared" si="85"/>
        <v xml:space="preserve"> v </v>
      </c>
      <c r="BB293" s="84" t="str">
        <f t="shared" si="105"/>
        <v>Primary</v>
      </c>
      <c r="BD293" s="110"/>
      <c r="BE293" s="111">
        <f t="shared" si="113"/>
        <v>-0.125</v>
      </c>
      <c r="BF293" s="111">
        <f t="shared" si="114"/>
        <v>-4.1666666666666671E-2</v>
      </c>
      <c r="BG293" s="112" t="e">
        <f t="shared" si="86"/>
        <v>#N/A</v>
      </c>
      <c r="BH293" s="110" t="str">
        <f t="shared" si="87"/>
        <v>MLB 32</v>
      </c>
      <c r="BI293" s="110" t="str">
        <f t="shared" si="88"/>
        <v xml:space="preserve"> v </v>
      </c>
      <c r="BJ293" s="110" t="str">
        <f t="shared" si="106"/>
        <v>Inc 1st 5</v>
      </c>
      <c r="BL293" s="115"/>
      <c r="BM293" s="116">
        <f t="shared" si="115"/>
        <v>-0.125</v>
      </c>
      <c r="BN293" s="116">
        <f t="shared" si="107"/>
        <v>0</v>
      </c>
      <c r="BO293" s="117" t="e">
        <f t="shared" si="89"/>
        <v>#N/A</v>
      </c>
      <c r="BP293" s="115" t="str">
        <f t="shared" si="90"/>
        <v>MLB 32</v>
      </c>
      <c r="BQ293" s="115" t="str">
        <f t="shared" si="91"/>
        <v xml:space="preserve"> v </v>
      </c>
      <c r="BR293" s="115" t="str">
        <f t="shared" si="108"/>
        <v>Inc 1st 5</v>
      </c>
      <c r="BT293" s="125"/>
      <c r="BU293" s="126">
        <f t="shared" si="109"/>
        <v>-4.1666666666666671E-2</v>
      </c>
      <c r="BV293" s="126">
        <f t="shared" si="92"/>
        <v>4.1666666666666657E-2</v>
      </c>
      <c r="BW293" s="127" t="e">
        <f t="shared" si="93"/>
        <v>#N/A</v>
      </c>
      <c r="BX293" s="125" t="str">
        <f t="shared" si="94"/>
        <v>MLB 32</v>
      </c>
      <c r="BY293" s="125" t="str">
        <f t="shared" si="95"/>
        <v xml:space="preserve"> v </v>
      </c>
      <c r="BZ293" s="125" t="str">
        <f t="shared" si="110"/>
        <v>Inc 1st 5</v>
      </c>
      <c r="CB293" s="78"/>
      <c r="CC293" s="79">
        <f t="shared" si="96"/>
        <v>0</v>
      </c>
      <c r="CD293" s="79">
        <f t="shared" si="111"/>
        <v>0.125</v>
      </c>
      <c r="CE293" s="80" t="e">
        <f t="shared" si="97"/>
        <v>#N/A</v>
      </c>
      <c r="CF293" s="78" t="str">
        <f t="shared" si="98"/>
        <v>MLB 32</v>
      </c>
      <c r="CG293" s="78" t="str">
        <f t="shared" si="99"/>
        <v xml:space="preserve"> v </v>
      </c>
      <c r="CH293" s="78" t="str">
        <f t="shared" si="112"/>
        <v>Primary</v>
      </c>
    </row>
    <row r="294" spans="5:86">
      <c r="E294">
        <v>76</v>
      </c>
      <c r="F294" t="e">
        <f>LOOKUP(R157,$A$219:$A$248,$B$219:$B$248)</f>
        <v>#N/A</v>
      </c>
      <c r="G294" t="e">
        <f>LOOKUP(S157,$A$219:$A$248,$B$219:$B$248)</f>
        <v>#N/A</v>
      </c>
      <c r="H294" t="s">
        <v>62</v>
      </c>
      <c r="J294" t="e">
        <f t="shared" si="53"/>
        <v>#N/A</v>
      </c>
      <c r="L294" t="str">
        <f t="shared" si="54"/>
        <v xml:space="preserve"> v </v>
      </c>
      <c r="M294" t="str">
        <f>IF(ISERROR(INDEX($C:$C,MATCH(R157,$A:$A,0)))*1=1,"",INDEX($C:$C,MATCH(R157,$A:$A,0)))</f>
        <v/>
      </c>
      <c r="N294" t="str">
        <f>IF(ISERROR(INDEX($C:$C,MATCH(S157,$A:$A,0)))*1=1,"",INDEX($C:$C,MATCH(S157,$A:$A,0)))</f>
        <v/>
      </c>
      <c r="O294" t="s">
        <v>62</v>
      </c>
      <c r="Q294" s="11"/>
      <c r="R294" s="15">
        <f>T156-TIME(3,0,0)</f>
        <v>-0.125</v>
      </c>
      <c r="S294" s="11" t="e">
        <f t="shared" si="55"/>
        <v>#N/A</v>
      </c>
      <c r="T294" s="14" t="str">
        <f t="shared" si="100"/>
        <v>MLB 32</v>
      </c>
      <c r="U294" s="14" t="str">
        <f t="shared" si="56"/>
        <v xml:space="preserve"> v </v>
      </c>
      <c r="V294" s="14" t="str">
        <f t="shared" si="101"/>
        <v>FULL</v>
      </c>
      <c r="X294" s="78"/>
      <c r="Y294" s="79">
        <f t="shared" si="77"/>
        <v>-0.125</v>
      </c>
      <c r="Z294" s="79">
        <f t="shared" si="57"/>
        <v>-4.1666666666666671E-2</v>
      </c>
      <c r="AA294" s="80" t="e">
        <f t="shared" si="78"/>
        <v>#N/A</v>
      </c>
      <c r="AB294" s="78" t="str">
        <f t="shared" si="79"/>
        <v>MLB 32</v>
      </c>
      <c r="AC294" s="78" t="str">
        <f t="shared" si="80"/>
        <v xml:space="preserve"> v </v>
      </c>
      <c r="AD294" s="78" t="str">
        <f t="shared" si="81"/>
        <v>Inc 1st 5 &amp; 7</v>
      </c>
      <c r="AF294" s="43"/>
      <c r="AG294" s="41">
        <f t="shared" si="58"/>
        <v>-0.125</v>
      </c>
      <c r="AH294" s="41">
        <f t="shared" si="59"/>
        <v>0</v>
      </c>
      <c r="AI294" s="42" t="e">
        <f t="shared" si="60"/>
        <v>#N/A</v>
      </c>
      <c r="AJ294" s="43" t="str">
        <f t="shared" si="61"/>
        <v>MLB 32</v>
      </c>
      <c r="AK294" s="43" t="str">
        <f t="shared" si="62"/>
        <v xml:space="preserve"> v </v>
      </c>
      <c r="AL294" s="43" t="str">
        <f t="shared" si="102"/>
        <v>Inc 1st 5</v>
      </c>
      <c r="AN294" s="104"/>
      <c r="AO294" s="105">
        <f t="shared" si="63"/>
        <v>-0.125</v>
      </c>
      <c r="AP294" s="105">
        <f t="shared" si="64"/>
        <v>-4.1666666666666671E-2</v>
      </c>
      <c r="AQ294" s="106" t="e">
        <f t="shared" si="65"/>
        <v>#N/A</v>
      </c>
      <c r="AR294" s="104" t="str">
        <f t="shared" si="66"/>
        <v>MLB 32</v>
      </c>
      <c r="AS294" s="104" t="str">
        <f t="shared" si="67"/>
        <v xml:space="preserve"> v </v>
      </c>
      <c r="AT294" s="104" t="str">
        <f t="shared" si="103"/>
        <v>Inc 1st 5</v>
      </c>
      <c r="AV294" s="84"/>
      <c r="AW294" s="85">
        <f t="shared" si="82"/>
        <v>-0.125</v>
      </c>
      <c r="AX294" s="85">
        <f t="shared" si="104"/>
        <v>0</v>
      </c>
      <c r="AY294" s="86" t="e">
        <f t="shared" si="83"/>
        <v>#N/A</v>
      </c>
      <c r="AZ294" s="84" t="str">
        <f t="shared" si="84"/>
        <v>MLB 32</v>
      </c>
      <c r="BA294" s="84" t="str">
        <f t="shared" si="85"/>
        <v xml:space="preserve"> v </v>
      </c>
      <c r="BB294" s="84" t="str">
        <f t="shared" si="105"/>
        <v>Primary</v>
      </c>
      <c r="BD294" s="43"/>
      <c r="BE294" s="41">
        <f t="shared" si="113"/>
        <v>-0.125</v>
      </c>
      <c r="BF294" s="41">
        <f t="shared" si="114"/>
        <v>-4.1666666666666671E-2</v>
      </c>
      <c r="BG294" s="42" t="e">
        <f t="shared" si="86"/>
        <v>#N/A</v>
      </c>
      <c r="BH294" s="43" t="str">
        <f t="shared" si="87"/>
        <v>MLB 32</v>
      </c>
      <c r="BI294" s="43" t="str">
        <f t="shared" si="88"/>
        <v xml:space="preserve"> v </v>
      </c>
      <c r="BJ294" s="43" t="str">
        <f t="shared" si="106"/>
        <v>Inc 1st 5</v>
      </c>
      <c r="BL294" s="120"/>
      <c r="BM294" s="121">
        <f t="shared" si="115"/>
        <v>-0.125</v>
      </c>
      <c r="BN294" s="121">
        <f t="shared" si="107"/>
        <v>0</v>
      </c>
      <c r="BO294" s="122" t="e">
        <f t="shared" si="89"/>
        <v>#N/A</v>
      </c>
      <c r="BP294" s="120" t="str">
        <f t="shared" si="90"/>
        <v>MLB 32</v>
      </c>
      <c r="BQ294" s="120" t="str">
        <f t="shared" si="91"/>
        <v xml:space="preserve"> v </v>
      </c>
      <c r="BR294" s="120" t="str">
        <f t="shared" si="108"/>
        <v>Inc 1st 5</v>
      </c>
      <c r="BT294" s="104"/>
      <c r="BU294" s="105">
        <f t="shared" si="109"/>
        <v>-4.1666666666666671E-2</v>
      </c>
      <c r="BV294" s="105">
        <f t="shared" si="92"/>
        <v>4.1666666666666657E-2</v>
      </c>
      <c r="BW294" s="106" t="e">
        <f t="shared" si="93"/>
        <v>#N/A</v>
      </c>
      <c r="BX294" s="104" t="str">
        <f t="shared" si="94"/>
        <v>MLB 32</v>
      </c>
      <c r="BY294" s="104" t="str">
        <f t="shared" si="95"/>
        <v xml:space="preserve"> v </v>
      </c>
      <c r="BZ294" s="104" t="str">
        <f t="shared" si="110"/>
        <v>Inc 1st 5</v>
      </c>
      <c r="CB294" s="131"/>
      <c r="CC294" s="132">
        <f t="shared" si="96"/>
        <v>0</v>
      </c>
      <c r="CD294" s="132">
        <f t="shared" si="111"/>
        <v>0.125</v>
      </c>
      <c r="CE294" s="133" t="e">
        <f t="shared" si="97"/>
        <v>#N/A</v>
      </c>
      <c r="CF294" s="131" t="str">
        <f t="shared" si="98"/>
        <v>MLB 32</v>
      </c>
      <c r="CG294" s="131" t="str">
        <f t="shared" si="99"/>
        <v xml:space="preserve"> v </v>
      </c>
      <c r="CH294" s="131" t="str">
        <f t="shared" si="112"/>
        <v>Primary</v>
      </c>
    </row>
    <row r="295" spans="5:86">
      <c r="E295">
        <v>77</v>
      </c>
      <c r="F295" t="e">
        <f>LOOKUP(R159,$A$219:$A$248,$B$219:$B$248)</f>
        <v>#N/A</v>
      </c>
      <c r="G295" t="e">
        <f>LOOKUP(S159,$A$219:$A$248,$B$219:$B$248)</f>
        <v>#N/A</v>
      </c>
      <c r="H295" t="s">
        <v>62</v>
      </c>
      <c r="J295" t="e">
        <f t="shared" si="53"/>
        <v>#N/A</v>
      </c>
      <c r="L295" t="str">
        <f t="shared" si="54"/>
        <v xml:space="preserve"> v </v>
      </c>
      <c r="M295" t="str">
        <f>IF(ISERROR(INDEX($C:$C,MATCH(R159,$A:$A,0)))*1=1,"",INDEX($C:$C,MATCH(R159,$A:$A,0)))</f>
        <v/>
      </c>
      <c r="N295" t="str">
        <f>IF(ISERROR(INDEX($C:$C,MATCH(S159,$A:$A,0)))*1=1,"",INDEX($C:$C,MATCH(S159,$A:$A,0)))</f>
        <v/>
      </c>
      <c r="O295" t="s">
        <v>62</v>
      </c>
      <c r="Q295" s="11"/>
      <c r="R295" s="15">
        <f>T158-TIME(3,0,0)</f>
        <v>-0.125</v>
      </c>
      <c r="S295" s="11" t="e">
        <f t="shared" si="55"/>
        <v>#N/A</v>
      </c>
      <c r="T295" s="14" t="str">
        <f t="shared" si="100"/>
        <v>MLB 32</v>
      </c>
      <c r="U295" s="14" t="str">
        <f t="shared" si="56"/>
        <v xml:space="preserve"> v </v>
      </c>
      <c r="V295" s="14" t="str">
        <f t="shared" si="101"/>
        <v>FULL</v>
      </c>
      <c r="X295" s="78"/>
      <c r="Y295" s="79">
        <f t="shared" si="77"/>
        <v>-0.125</v>
      </c>
      <c r="Z295" s="79">
        <f t="shared" si="57"/>
        <v>-4.1666666666666671E-2</v>
      </c>
      <c r="AA295" s="80" t="e">
        <f t="shared" si="78"/>
        <v>#N/A</v>
      </c>
      <c r="AB295" s="78" t="str">
        <f t="shared" si="79"/>
        <v>MLB 32</v>
      </c>
      <c r="AC295" s="78" t="str">
        <f t="shared" si="80"/>
        <v xml:space="preserve"> v </v>
      </c>
      <c r="AD295" s="78" t="str">
        <f t="shared" si="81"/>
        <v>Inc 1st 5 &amp; 7</v>
      </c>
      <c r="AF295" s="43"/>
      <c r="AG295" s="41">
        <f t="shared" si="58"/>
        <v>-0.125</v>
      </c>
      <c r="AH295" s="41">
        <f t="shared" si="59"/>
        <v>0</v>
      </c>
      <c r="AI295" s="42" t="e">
        <f t="shared" si="60"/>
        <v>#N/A</v>
      </c>
      <c r="AJ295" s="43" t="str">
        <f t="shared" si="61"/>
        <v>MLB 32</v>
      </c>
      <c r="AK295" s="43" t="str">
        <f t="shared" si="62"/>
        <v xml:space="preserve"> v </v>
      </c>
      <c r="AL295" s="43" t="str">
        <f t="shared" si="102"/>
        <v>Inc 1st 5</v>
      </c>
      <c r="AN295" s="104"/>
      <c r="AO295" s="105">
        <f t="shared" si="63"/>
        <v>-0.125</v>
      </c>
      <c r="AP295" s="105">
        <f t="shared" si="64"/>
        <v>-4.1666666666666671E-2</v>
      </c>
      <c r="AQ295" s="106" t="e">
        <f t="shared" si="65"/>
        <v>#N/A</v>
      </c>
      <c r="AR295" s="104" t="str">
        <f t="shared" si="66"/>
        <v>MLB 32</v>
      </c>
      <c r="AS295" s="104" t="str">
        <f t="shared" si="67"/>
        <v xml:space="preserve"> v </v>
      </c>
      <c r="AT295" s="104" t="str">
        <f t="shared" si="103"/>
        <v>Inc 1st 5</v>
      </c>
      <c r="AV295" s="84"/>
      <c r="AW295" s="85">
        <f t="shared" si="82"/>
        <v>-0.125</v>
      </c>
      <c r="AX295" s="85">
        <f t="shared" si="104"/>
        <v>0</v>
      </c>
      <c r="AY295" s="86" t="e">
        <f t="shared" si="83"/>
        <v>#N/A</v>
      </c>
      <c r="AZ295" s="84" t="str">
        <f t="shared" si="84"/>
        <v>MLB 32</v>
      </c>
      <c r="BA295" s="84" t="str">
        <f t="shared" si="85"/>
        <v xml:space="preserve"> v </v>
      </c>
      <c r="BB295" s="84" t="str">
        <f t="shared" si="105"/>
        <v>Primary</v>
      </c>
      <c r="BD295" s="110"/>
      <c r="BE295" s="111">
        <f t="shared" si="113"/>
        <v>-0.125</v>
      </c>
      <c r="BF295" s="111">
        <f t="shared" si="114"/>
        <v>-4.1666666666666671E-2</v>
      </c>
      <c r="BG295" s="112" t="e">
        <f t="shared" si="86"/>
        <v>#N/A</v>
      </c>
      <c r="BH295" s="110" t="str">
        <f t="shared" si="87"/>
        <v>MLB 32</v>
      </c>
      <c r="BI295" s="110" t="str">
        <f t="shared" si="88"/>
        <v xml:space="preserve"> v </v>
      </c>
      <c r="BJ295" s="110" t="str">
        <f t="shared" si="106"/>
        <v>Inc 1st 5</v>
      </c>
      <c r="BL295" s="115"/>
      <c r="BM295" s="116">
        <f t="shared" si="115"/>
        <v>-0.125</v>
      </c>
      <c r="BN295" s="116">
        <f t="shared" si="107"/>
        <v>0</v>
      </c>
      <c r="BO295" s="117" t="e">
        <f t="shared" si="89"/>
        <v>#N/A</v>
      </c>
      <c r="BP295" s="115" t="str">
        <f t="shared" si="90"/>
        <v>MLB 32</v>
      </c>
      <c r="BQ295" s="115" t="str">
        <f t="shared" si="91"/>
        <v xml:space="preserve"> v </v>
      </c>
      <c r="BR295" s="115" t="str">
        <f t="shared" si="108"/>
        <v>Inc 1st 5</v>
      </c>
      <c r="BT295" s="125"/>
      <c r="BU295" s="126">
        <f t="shared" si="109"/>
        <v>-4.1666666666666671E-2</v>
      </c>
      <c r="BV295" s="126">
        <f t="shared" si="92"/>
        <v>4.1666666666666657E-2</v>
      </c>
      <c r="BW295" s="127" t="e">
        <f t="shared" si="93"/>
        <v>#N/A</v>
      </c>
      <c r="BX295" s="125" t="str">
        <f t="shared" si="94"/>
        <v>MLB 32</v>
      </c>
      <c r="BY295" s="125" t="str">
        <f t="shared" si="95"/>
        <v xml:space="preserve"> v </v>
      </c>
      <c r="BZ295" s="125" t="str">
        <f t="shared" si="110"/>
        <v>Inc 1st 5</v>
      </c>
      <c r="CB295" s="78"/>
      <c r="CC295" s="79">
        <f t="shared" si="96"/>
        <v>0</v>
      </c>
      <c r="CD295" s="79">
        <f t="shared" si="111"/>
        <v>0.125</v>
      </c>
      <c r="CE295" s="80" t="e">
        <f t="shared" si="97"/>
        <v>#N/A</v>
      </c>
      <c r="CF295" s="78" t="str">
        <f t="shared" si="98"/>
        <v>MLB 32</v>
      </c>
      <c r="CG295" s="78" t="str">
        <f t="shared" si="99"/>
        <v xml:space="preserve"> v </v>
      </c>
      <c r="CH295" s="78" t="str">
        <f t="shared" si="112"/>
        <v>Primary</v>
      </c>
    </row>
    <row r="296" spans="5:86">
      <c r="E296">
        <v>78</v>
      </c>
      <c r="F296" t="e">
        <f>LOOKUP(R161,$A$219:$A$248,$B$219:$B$248)</f>
        <v>#N/A</v>
      </c>
      <c r="G296" t="e">
        <f>LOOKUP(S161,$A$219:$A$248,$B$219:$B$248)</f>
        <v>#N/A</v>
      </c>
      <c r="H296" t="s">
        <v>62</v>
      </c>
      <c r="J296" t="e">
        <f t="shared" si="53"/>
        <v>#N/A</v>
      </c>
      <c r="L296" t="str">
        <f t="shared" si="54"/>
        <v xml:space="preserve"> v </v>
      </c>
      <c r="M296" t="str">
        <f>IF(ISERROR(INDEX($C:$C,MATCH(R161,$A:$A,0)))*1=1,"",INDEX($C:$C,MATCH(R161,$A:$A,0)))</f>
        <v/>
      </c>
      <c r="N296" t="str">
        <f>IF(ISERROR(INDEX($C:$C,MATCH(S161,$A:$A,0)))*1=1,"",INDEX($C:$C,MATCH(S161,$A:$A,0)))</f>
        <v/>
      </c>
      <c r="O296" t="s">
        <v>62</v>
      </c>
      <c r="Q296" s="11"/>
      <c r="R296" s="15">
        <f>T160-TIME(3,0,0)</f>
        <v>-0.125</v>
      </c>
      <c r="S296" s="11" t="e">
        <f t="shared" si="55"/>
        <v>#N/A</v>
      </c>
      <c r="T296" s="14" t="str">
        <f t="shared" si="100"/>
        <v>MLB 32</v>
      </c>
      <c r="U296" s="14" t="str">
        <f t="shared" si="56"/>
        <v xml:space="preserve"> v </v>
      </c>
      <c r="V296" s="14" t="str">
        <f t="shared" si="101"/>
        <v>FULL</v>
      </c>
      <c r="X296" s="78"/>
      <c r="Y296" s="79">
        <f t="shared" si="77"/>
        <v>-0.125</v>
      </c>
      <c r="Z296" s="79">
        <f t="shared" si="57"/>
        <v>-4.1666666666666671E-2</v>
      </c>
      <c r="AA296" s="80" t="e">
        <f t="shared" si="78"/>
        <v>#N/A</v>
      </c>
      <c r="AB296" s="78" t="str">
        <f t="shared" si="79"/>
        <v>MLB 32</v>
      </c>
      <c r="AC296" s="78" t="str">
        <f t="shared" si="80"/>
        <v xml:space="preserve"> v </v>
      </c>
      <c r="AD296" s="78" t="str">
        <f t="shared" si="81"/>
        <v>Inc 1st 5 &amp; 7</v>
      </c>
      <c r="AF296" s="43"/>
      <c r="AG296" s="41">
        <f t="shared" si="58"/>
        <v>-0.125</v>
      </c>
      <c r="AH296" s="41">
        <f t="shared" si="59"/>
        <v>0</v>
      </c>
      <c r="AI296" s="42" t="e">
        <f t="shared" si="60"/>
        <v>#N/A</v>
      </c>
      <c r="AJ296" s="43" t="str">
        <f t="shared" si="61"/>
        <v>MLB 32</v>
      </c>
      <c r="AK296" s="43" t="str">
        <f t="shared" si="62"/>
        <v xml:space="preserve"> v </v>
      </c>
      <c r="AL296" s="43" t="str">
        <f t="shared" si="102"/>
        <v>Inc 1st 5</v>
      </c>
      <c r="AN296" s="104"/>
      <c r="AO296" s="105">
        <f t="shared" si="63"/>
        <v>-0.125</v>
      </c>
      <c r="AP296" s="105">
        <f t="shared" si="64"/>
        <v>-4.1666666666666671E-2</v>
      </c>
      <c r="AQ296" s="106" t="e">
        <f t="shared" si="65"/>
        <v>#N/A</v>
      </c>
      <c r="AR296" s="104" t="str">
        <f t="shared" si="66"/>
        <v>MLB 32</v>
      </c>
      <c r="AS296" s="104" t="str">
        <f t="shared" si="67"/>
        <v xml:space="preserve"> v </v>
      </c>
      <c r="AT296" s="104" t="str">
        <f t="shared" si="103"/>
        <v>Inc 1st 5</v>
      </c>
      <c r="AV296" s="84"/>
      <c r="AW296" s="85">
        <f t="shared" si="82"/>
        <v>-0.125</v>
      </c>
      <c r="AX296" s="85">
        <f t="shared" si="104"/>
        <v>0</v>
      </c>
      <c r="AY296" s="86" t="e">
        <f t="shared" si="83"/>
        <v>#N/A</v>
      </c>
      <c r="AZ296" s="84" t="str">
        <f t="shared" si="84"/>
        <v>MLB 32</v>
      </c>
      <c r="BA296" s="84" t="str">
        <f t="shared" si="85"/>
        <v xml:space="preserve"> v </v>
      </c>
      <c r="BB296" s="84" t="str">
        <f t="shared" si="105"/>
        <v>Primary</v>
      </c>
      <c r="BD296" s="43"/>
      <c r="BE296" s="41">
        <f t="shared" si="113"/>
        <v>-0.125</v>
      </c>
      <c r="BF296" s="41">
        <f t="shared" si="114"/>
        <v>-4.1666666666666671E-2</v>
      </c>
      <c r="BG296" s="42" t="e">
        <f t="shared" si="86"/>
        <v>#N/A</v>
      </c>
      <c r="BH296" s="43" t="str">
        <f t="shared" si="87"/>
        <v>MLB 32</v>
      </c>
      <c r="BI296" s="43" t="str">
        <f t="shared" si="88"/>
        <v xml:space="preserve"> v </v>
      </c>
      <c r="BJ296" s="43" t="str">
        <f t="shared" si="106"/>
        <v>Inc 1st 5</v>
      </c>
      <c r="BL296" s="120"/>
      <c r="BM296" s="121">
        <f t="shared" si="115"/>
        <v>-0.125</v>
      </c>
      <c r="BN296" s="121">
        <f t="shared" si="107"/>
        <v>0</v>
      </c>
      <c r="BO296" s="122" t="e">
        <f t="shared" si="89"/>
        <v>#N/A</v>
      </c>
      <c r="BP296" s="120" t="str">
        <f t="shared" si="90"/>
        <v>MLB 32</v>
      </c>
      <c r="BQ296" s="120" t="str">
        <f t="shared" si="91"/>
        <v xml:space="preserve"> v </v>
      </c>
      <c r="BR296" s="120" t="str">
        <f t="shared" si="108"/>
        <v>Inc 1st 5</v>
      </c>
      <c r="BT296" s="104"/>
      <c r="BU296" s="105">
        <f t="shared" si="109"/>
        <v>-4.1666666666666671E-2</v>
      </c>
      <c r="BV296" s="105">
        <f t="shared" si="92"/>
        <v>4.1666666666666657E-2</v>
      </c>
      <c r="BW296" s="106" t="e">
        <f t="shared" si="93"/>
        <v>#N/A</v>
      </c>
      <c r="BX296" s="104" t="str">
        <f t="shared" si="94"/>
        <v>MLB 32</v>
      </c>
      <c r="BY296" s="104" t="str">
        <f t="shared" si="95"/>
        <v xml:space="preserve"> v </v>
      </c>
      <c r="BZ296" s="104" t="str">
        <f t="shared" si="110"/>
        <v>Inc 1st 5</v>
      </c>
      <c r="CB296" s="131"/>
      <c r="CC296" s="132">
        <f t="shared" si="96"/>
        <v>0</v>
      </c>
      <c r="CD296" s="132">
        <f t="shared" si="111"/>
        <v>0.125</v>
      </c>
      <c r="CE296" s="133" t="e">
        <f t="shared" si="97"/>
        <v>#N/A</v>
      </c>
      <c r="CF296" s="131" t="str">
        <f t="shared" si="98"/>
        <v>MLB 32</v>
      </c>
      <c r="CG296" s="131" t="str">
        <f t="shared" si="99"/>
        <v xml:space="preserve"> v </v>
      </c>
      <c r="CH296" s="131" t="str">
        <f t="shared" si="112"/>
        <v>Primary</v>
      </c>
    </row>
    <row r="297" spans="5:86">
      <c r="E297">
        <v>79</v>
      </c>
      <c r="F297" t="e">
        <f>LOOKUP(R163,$A$219:$A$248,$B$219:$B$248)</f>
        <v>#N/A</v>
      </c>
      <c r="G297" t="e">
        <f>LOOKUP(S163,$A$219:$A$248,$B$219:$B$248)</f>
        <v>#N/A</v>
      </c>
      <c r="H297" t="s">
        <v>62</v>
      </c>
      <c r="J297" t="e">
        <f t="shared" si="53"/>
        <v>#N/A</v>
      </c>
      <c r="L297" t="str">
        <f t="shared" si="54"/>
        <v xml:space="preserve"> v </v>
      </c>
      <c r="M297" t="str">
        <f>IF(ISERROR(INDEX($C:$C,MATCH(R163,$A:$A,0)))*1=1,"",INDEX($C:$C,MATCH(R163,$A:$A,0)))</f>
        <v/>
      </c>
      <c r="N297" t="str">
        <f>IF(ISERROR(INDEX($C:$C,MATCH(S163,$A:$A,0)))*1=1,"",INDEX($C:$C,MATCH(S163,$A:$A,0)))</f>
        <v/>
      </c>
      <c r="O297" t="s">
        <v>62</v>
      </c>
      <c r="Q297" s="11"/>
      <c r="R297" s="15">
        <f>T162-TIME(3,0,0)</f>
        <v>-0.125</v>
      </c>
      <c r="S297" s="11" t="e">
        <f t="shared" si="55"/>
        <v>#N/A</v>
      </c>
      <c r="T297" s="14" t="str">
        <f t="shared" si="100"/>
        <v>MLB 32</v>
      </c>
      <c r="U297" s="14" t="str">
        <f t="shared" si="56"/>
        <v xml:space="preserve"> v </v>
      </c>
      <c r="V297" s="14" t="str">
        <f t="shared" si="101"/>
        <v>FULL</v>
      </c>
      <c r="X297" s="78"/>
      <c r="Y297" s="79">
        <f t="shared" si="77"/>
        <v>-0.125</v>
      </c>
      <c r="Z297" s="79">
        <f t="shared" si="57"/>
        <v>-4.1666666666666671E-2</v>
      </c>
      <c r="AA297" s="80" t="e">
        <f t="shared" si="78"/>
        <v>#N/A</v>
      </c>
      <c r="AB297" s="78" t="str">
        <f t="shared" si="79"/>
        <v>MLB 32</v>
      </c>
      <c r="AC297" s="78" t="str">
        <f t="shared" si="80"/>
        <v xml:space="preserve"> v </v>
      </c>
      <c r="AD297" s="78" t="str">
        <f t="shared" si="81"/>
        <v>Inc 1st 5 &amp; 7</v>
      </c>
      <c r="AF297" s="43"/>
      <c r="AG297" s="41">
        <f t="shared" si="58"/>
        <v>-0.125</v>
      </c>
      <c r="AH297" s="41">
        <f t="shared" si="59"/>
        <v>0</v>
      </c>
      <c r="AI297" s="42" t="e">
        <f t="shared" si="60"/>
        <v>#N/A</v>
      </c>
      <c r="AJ297" s="43" t="str">
        <f t="shared" si="61"/>
        <v>MLB 32</v>
      </c>
      <c r="AK297" s="43" t="str">
        <f t="shared" si="62"/>
        <v xml:space="preserve"> v </v>
      </c>
      <c r="AL297" s="43" t="str">
        <f t="shared" si="102"/>
        <v>Inc 1st 5</v>
      </c>
      <c r="AN297" s="104"/>
      <c r="AO297" s="105">
        <f t="shared" si="63"/>
        <v>-0.125</v>
      </c>
      <c r="AP297" s="105">
        <f t="shared" si="64"/>
        <v>-4.1666666666666671E-2</v>
      </c>
      <c r="AQ297" s="106" t="e">
        <f t="shared" si="65"/>
        <v>#N/A</v>
      </c>
      <c r="AR297" s="104" t="str">
        <f t="shared" si="66"/>
        <v>MLB 32</v>
      </c>
      <c r="AS297" s="104" t="str">
        <f t="shared" si="67"/>
        <v xml:space="preserve"> v </v>
      </c>
      <c r="AT297" s="104" t="str">
        <f t="shared" si="103"/>
        <v>Inc 1st 5</v>
      </c>
      <c r="AV297" s="84"/>
      <c r="AW297" s="85">
        <f t="shared" si="82"/>
        <v>-0.125</v>
      </c>
      <c r="AX297" s="85">
        <f t="shared" si="104"/>
        <v>0</v>
      </c>
      <c r="AY297" s="86" t="e">
        <f t="shared" si="83"/>
        <v>#N/A</v>
      </c>
      <c r="AZ297" s="84" t="str">
        <f t="shared" si="84"/>
        <v>MLB 32</v>
      </c>
      <c r="BA297" s="84" t="str">
        <f t="shared" si="85"/>
        <v xml:space="preserve"> v </v>
      </c>
      <c r="BB297" s="84" t="str">
        <f t="shared" si="105"/>
        <v>Primary</v>
      </c>
      <c r="BD297" s="110"/>
      <c r="BE297" s="111">
        <f t="shared" si="113"/>
        <v>-0.125</v>
      </c>
      <c r="BF297" s="111">
        <f t="shared" si="114"/>
        <v>-4.1666666666666671E-2</v>
      </c>
      <c r="BG297" s="112" t="e">
        <f t="shared" si="86"/>
        <v>#N/A</v>
      </c>
      <c r="BH297" s="110" t="str">
        <f t="shared" si="87"/>
        <v>MLB 32</v>
      </c>
      <c r="BI297" s="110" t="str">
        <f t="shared" si="88"/>
        <v xml:space="preserve"> v </v>
      </c>
      <c r="BJ297" s="110" t="str">
        <f t="shared" si="106"/>
        <v>Inc 1st 5</v>
      </c>
      <c r="BL297" s="115"/>
      <c r="BM297" s="116">
        <f t="shared" si="115"/>
        <v>-0.125</v>
      </c>
      <c r="BN297" s="116">
        <f t="shared" si="107"/>
        <v>0</v>
      </c>
      <c r="BO297" s="117" t="e">
        <f t="shared" si="89"/>
        <v>#N/A</v>
      </c>
      <c r="BP297" s="115" t="str">
        <f t="shared" si="90"/>
        <v>MLB 32</v>
      </c>
      <c r="BQ297" s="115" t="str">
        <f t="shared" si="91"/>
        <v xml:space="preserve"> v </v>
      </c>
      <c r="BR297" s="115" t="str">
        <f t="shared" si="108"/>
        <v>Inc 1st 5</v>
      </c>
      <c r="BT297" s="125"/>
      <c r="BU297" s="126">
        <f t="shared" si="109"/>
        <v>-4.1666666666666671E-2</v>
      </c>
      <c r="BV297" s="126">
        <f t="shared" si="92"/>
        <v>4.1666666666666657E-2</v>
      </c>
      <c r="BW297" s="127" t="e">
        <f t="shared" si="93"/>
        <v>#N/A</v>
      </c>
      <c r="BX297" s="125" t="str">
        <f t="shared" si="94"/>
        <v>MLB 32</v>
      </c>
      <c r="BY297" s="125" t="str">
        <f t="shared" si="95"/>
        <v xml:space="preserve"> v </v>
      </c>
      <c r="BZ297" s="125" t="str">
        <f t="shared" si="110"/>
        <v>Inc 1st 5</v>
      </c>
      <c r="CB297" s="78"/>
      <c r="CC297" s="79">
        <f t="shared" si="96"/>
        <v>0</v>
      </c>
      <c r="CD297" s="79">
        <f t="shared" si="111"/>
        <v>0.125</v>
      </c>
      <c r="CE297" s="80" t="e">
        <f t="shared" si="97"/>
        <v>#N/A</v>
      </c>
      <c r="CF297" s="78" t="str">
        <f t="shared" si="98"/>
        <v>MLB 32</v>
      </c>
      <c r="CG297" s="78" t="str">
        <f t="shared" si="99"/>
        <v xml:space="preserve"> v </v>
      </c>
      <c r="CH297" s="78" t="str">
        <f t="shared" si="112"/>
        <v>Primary</v>
      </c>
    </row>
    <row r="298" spans="5:86">
      <c r="E298">
        <v>80</v>
      </c>
      <c r="F298" t="e">
        <f>LOOKUP(R165,$A$219:$A$248,$B$219:$B$248)</f>
        <v>#N/A</v>
      </c>
      <c r="G298" t="e">
        <f>LOOKUP(S165,$A$219:$A$248,$B$219:$B$248)</f>
        <v>#N/A</v>
      </c>
      <c r="H298" t="s">
        <v>62</v>
      </c>
      <c r="J298" t="e">
        <f t="shared" si="53"/>
        <v>#N/A</v>
      </c>
      <c r="L298" t="str">
        <f t="shared" si="54"/>
        <v xml:space="preserve"> v </v>
      </c>
      <c r="M298" t="str">
        <f>IF(ISERROR(INDEX($C:$C,MATCH(R165,$A:$A,0)))*1=1,"",INDEX($C:$C,MATCH(R165,$A:$A,0)))</f>
        <v/>
      </c>
      <c r="N298" t="str">
        <f>IF(ISERROR(INDEX($C:$C,MATCH(S165,$A:$A,0)))*1=1,"",INDEX($C:$C,MATCH(S165,$A:$A,0)))</f>
        <v/>
      </c>
      <c r="O298" t="s">
        <v>62</v>
      </c>
      <c r="Q298" s="11"/>
      <c r="R298" s="15">
        <f>T164-TIME(3,0,0)</f>
        <v>-0.125</v>
      </c>
      <c r="S298" s="11" t="e">
        <f t="shared" si="55"/>
        <v>#N/A</v>
      </c>
      <c r="T298" s="14" t="str">
        <f t="shared" si="100"/>
        <v>MLB 32</v>
      </c>
      <c r="U298" s="14" t="str">
        <f t="shared" si="56"/>
        <v xml:space="preserve"> v </v>
      </c>
      <c r="V298" s="14" t="str">
        <f t="shared" si="101"/>
        <v>FULL</v>
      </c>
      <c r="X298" s="78"/>
      <c r="Y298" s="79">
        <f t="shared" si="77"/>
        <v>-0.125</v>
      </c>
      <c r="Z298" s="79">
        <f t="shared" si="57"/>
        <v>-4.1666666666666671E-2</v>
      </c>
      <c r="AA298" s="80" t="e">
        <f t="shared" si="78"/>
        <v>#N/A</v>
      </c>
      <c r="AB298" s="78" t="str">
        <f t="shared" si="79"/>
        <v>MLB 32</v>
      </c>
      <c r="AC298" s="78" t="str">
        <f t="shared" si="80"/>
        <v xml:space="preserve"> v </v>
      </c>
      <c r="AD298" s="78" t="str">
        <f t="shared" si="81"/>
        <v>Inc 1st 5 &amp; 7</v>
      </c>
      <c r="AF298" s="43"/>
      <c r="AG298" s="41">
        <f t="shared" si="58"/>
        <v>-0.125</v>
      </c>
      <c r="AH298" s="41">
        <f t="shared" si="59"/>
        <v>0</v>
      </c>
      <c r="AI298" s="42" t="e">
        <f t="shared" si="60"/>
        <v>#N/A</v>
      </c>
      <c r="AJ298" s="43" t="str">
        <f t="shared" si="61"/>
        <v>MLB 32</v>
      </c>
      <c r="AK298" s="43" t="str">
        <f t="shared" si="62"/>
        <v xml:space="preserve"> v </v>
      </c>
      <c r="AL298" s="43" t="str">
        <f t="shared" si="102"/>
        <v>Inc 1st 5</v>
      </c>
      <c r="AN298" s="104"/>
      <c r="AO298" s="105">
        <f t="shared" si="63"/>
        <v>-0.125</v>
      </c>
      <c r="AP298" s="105">
        <f t="shared" si="64"/>
        <v>-4.1666666666666671E-2</v>
      </c>
      <c r="AQ298" s="106" t="e">
        <f t="shared" si="65"/>
        <v>#N/A</v>
      </c>
      <c r="AR298" s="104" t="str">
        <f t="shared" si="66"/>
        <v>MLB 32</v>
      </c>
      <c r="AS298" s="104" t="str">
        <f t="shared" si="67"/>
        <v xml:space="preserve"> v </v>
      </c>
      <c r="AT298" s="104" t="str">
        <f t="shared" si="103"/>
        <v>Inc 1st 5</v>
      </c>
      <c r="AV298" s="84"/>
      <c r="AW298" s="85">
        <f t="shared" si="82"/>
        <v>-0.125</v>
      </c>
      <c r="AX298" s="85">
        <f t="shared" si="104"/>
        <v>0</v>
      </c>
      <c r="AY298" s="86" t="e">
        <f t="shared" si="83"/>
        <v>#N/A</v>
      </c>
      <c r="AZ298" s="84" t="str">
        <f t="shared" si="84"/>
        <v>MLB 32</v>
      </c>
      <c r="BA298" s="84" t="str">
        <f t="shared" si="85"/>
        <v xml:space="preserve"> v </v>
      </c>
      <c r="BB298" s="84" t="str">
        <f t="shared" si="105"/>
        <v>Primary</v>
      </c>
      <c r="BD298" s="43"/>
      <c r="BE298" s="41">
        <f t="shared" si="113"/>
        <v>-0.125</v>
      </c>
      <c r="BF298" s="41">
        <f t="shared" si="114"/>
        <v>-4.1666666666666671E-2</v>
      </c>
      <c r="BG298" s="42" t="e">
        <f t="shared" si="86"/>
        <v>#N/A</v>
      </c>
      <c r="BH298" s="43" t="str">
        <f t="shared" si="87"/>
        <v>MLB 32</v>
      </c>
      <c r="BI298" s="43" t="str">
        <f t="shared" si="88"/>
        <v xml:space="preserve"> v </v>
      </c>
      <c r="BJ298" s="43" t="str">
        <f t="shared" si="106"/>
        <v>Inc 1st 5</v>
      </c>
      <c r="BL298" s="120"/>
      <c r="BM298" s="121">
        <f t="shared" si="115"/>
        <v>-0.125</v>
      </c>
      <c r="BN298" s="121">
        <f t="shared" si="107"/>
        <v>0</v>
      </c>
      <c r="BO298" s="122" t="e">
        <f t="shared" si="89"/>
        <v>#N/A</v>
      </c>
      <c r="BP298" s="120" t="str">
        <f t="shared" si="90"/>
        <v>MLB 32</v>
      </c>
      <c r="BQ298" s="120" t="str">
        <f t="shared" si="91"/>
        <v xml:space="preserve"> v </v>
      </c>
      <c r="BR298" s="120" t="str">
        <f t="shared" si="108"/>
        <v>Inc 1st 5</v>
      </c>
      <c r="BT298" s="104"/>
      <c r="BU298" s="105">
        <f t="shared" si="109"/>
        <v>-4.1666666666666671E-2</v>
      </c>
      <c r="BV298" s="105">
        <f t="shared" si="92"/>
        <v>4.1666666666666657E-2</v>
      </c>
      <c r="BW298" s="106" t="e">
        <f t="shared" si="93"/>
        <v>#N/A</v>
      </c>
      <c r="BX298" s="104" t="str">
        <f t="shared" si="94"/>
        <v>MLB 32</v>
      </c>
      <c r="BY298" s="104" t="str">
        <f t="shared" si="95"/>
        <v xml:space="preserve"> v </v>
      </c>
      <c r="BZ298" s="104" t="str">
        <f t="shared" si="110"/>
        <v>Inc 1st 5</v>
      </c>
      <c r="CB298" s="131"/>
      <c r="CC298" s="132">
        <f t="shared" si="96"/>
        <v>0</v>
      </c>
      <c r="CD298" s="132">
        <f t="shared" si="111"/>
        <v>0.125</v>
      </c>
      <c r="CE298" s="133" t="e">
        <f t="shared" si="97"/>
        <v>#N/A</v>
      </c>
      <c r="CF298" s="131" t="str">
        <f t="shared" si="98"/>
        <v>MLB 32</v>
      </c>
      <c r="CG298" s="131" t="str">
        <f t="shared" si="99"/>
        <v xml:space="preserve"> v </v>
      </c>
      <c r="CH298" s="131" t="str">
        <f t="shared" si="112"/>
        <v>Primary</v>
      </c>
    </row>
    <row r="299" spans="5:86">
      <c r="E299">
        <v>81</v>
      </c>
      <c r="F299" t="e">
        <f>LOOKUP(R167,$A$219:$A$248,$B$219:$B$248)</f>
        <v>#N/A</v>
      </c>
      <c r="G299" t="e">
        <f>LOOKUP(S167,$A$219:$A$248,$B$219:$B$248)</f>
        <v>#N/A</v>
      </c>
      <c r="H299" t="s">
        <v>62</v>
      </c>
      <c r="J299" t="e">
        <f t="shared" si="53"/>
        <v>#N/A</v>
      </c>
      <c r="L299" t="str">
        <f t="shared" si="54"/>
        <v xml:space="preserve"> v </v>
      </c>
      <c r="M299" t="str">
        <f>IF(ISERROR(INDEX($C:$C,MATCH(R167,$A:$A,0)))*1=1,"",INDEX($C:$C,MATCH(R167,$A:$A,0)))</f>
        <v/>
      </c>
      <c r="N299" t="str">
        <f>IF(ISERROR(INDEX($C:$C,MATCH(S167,$A:$A,0)))*1=1,"",INDEX($C:$C,MATCH(S167,$A:$A,0)))</f>
        <v/>
      </c>
      <c r="O299" t="s">
        <v>62</v>
      </c>
      <c r="Q299" s="11"/>
      <c r="R299" s="15">
        <f>T166-TIME(3,0,0)</f>
        <v>-0.125</v>
      </c>
      <c r="S299" s="11" t="e">
        <f t="shared" si="55"/>
        <v>#N/A</v>
      </c>
      <c r="T299" s="14" t="str">
        <f t="shared" si="100"/>
        <v>MLB 32</v>
      </c>
      <c r="U299" s="14" t="str">
        <f t="shared" si="56"/>
        <v xml:space="preserve"> v </v>
      </c>
      <c r="V299" s="14" t="str">
        <f t="shared" si="101"/>
        <v>FULL</v>
      </c>
      <c r="X299" s="78"/>
      <c r="Y299" s="79">
        <f t="shared" si="77"/>
        <v>-0.125</v>
      </c>
      <c r="Z299" s="79">
        <f t="shared" si="57"/>
        <v>-4.1666666666666671E-2</v>
      </c>
      <c r="AA299" s="80" t="e">
        <f t="shared" si="78"/>
        <v>#N/A</v>
      </c>
      <c r="AB299" s="78" t="str">
        <f t="shared" si="79"/>
        <v>MLB 32</v>
      </c>
      <c r="AC299" s="78" t="str">
        <f t="shared" si="80"/>
        <v xml:space="preserve"> v </v>
      </c>
      <c r="AD299" s="78" t="str">
        <f t="shared" si="81"/>
        <v>Inc 1st 5 &amp; 7</v>
      </c>
      <c r="AF299" s="43"/>
      <c r="AG299" s="41">
        <f t="shared" si="58"/>
        <v>-0.125</v>
      </c>
      <c r="AH299" s="41">
        <f t="shared" si="59"/>
        <v>0</v>
      </c>
      <c r="AI299" s="42" t="e">
        <f t="shared" si="60"/>
        <v>#N/A</v>
      </c>
      <c r="AJ299" s="43" t="str">
        <f t="shared" si="61"/>
        <v>MLB 32</v>
      </c>
      <c r="AK299" s="43" t="str">
        <f t="shared" si="62"/>
        <v xml:space="preserve"> v </v>
      </c>
      <c r="AL299" s="43" t="str">
        <f t="shared" si="102"/>
        <v>Inc 1st 5</v>
      </c>
      <c r="AN299" s="104"/>
      <c r="AO299" s="105">
        <f t="shared" si="63"/>
        <v>-0.125</v>
      </c>
      <c r="AP299" s="105">
        <f t="shared" si="64"/>
        <v>-4.1666666666666671E-2</v>
      </c>
      <c r="AQ299" s="106" t="e">
        <f t="shared" si="65"/>
        <v>#N/A</v>
      </c>
      <c r="AR299" s="104" t="str">
        <f t="shared" si="66"/>
        <v>MLB 32</v>
      </c>
      <c r="AS299" s="104" t="str">
        <f t="shared" si="67"/>
        <v xml:space="preserve"> v </v>
      </c>
      <c r="AT299" s="104" t="str">
        <f t="shared" si="103"/>
        <v>Inc 1st 5</v>
      </c>
      <c r="AV299" s="84"/>
      <c r="AW299" s="85">
        <f t="shared" si="82"/>
        <v>-0.125</v>
      </c>
      <c r="AX299" s="85">
        <f t="shared" si="104"/>
        <v>0</v>
      </c>
      <c r="AY299" s="86" t="e">
        <f t="shared" si="83"/>
        <v>#N/A</v>
      </c>
      <c r="AZ299" s="84" t="str">
        <f t="shared" si="84"/>
        <v>MLB 32</v>
      </c>
      <c r="BA299" s="84" t="str">
        <f t="shared" si="85"/>
        <v xml:space="preserve"> v </v>
      </c>
      <c r="BB299" s="84" t="str">
        <f t="shared" si="105"/>
        <v>Primary</v>
      </c>
      <c r="BD299" s="110"/>
      <c r="BE299" s="111">
        <f t="shared" si="113"/>
        <v>-0.125</v>
      </c>
      <c r="BF299" s="111">
        <f t="shared" si="114"/>
        <v>-4.1666666666666671E-2</v>
      </c>
      <c r="BG299" s="112" t="e">
        <f t="shared" si="86"/>
        <v>#N/A</v>
      </c>
      <c r="BH299" s="110" t="str">
        <f t="shared" si="87"/>
        <v>MLB 32</v>
      </c>
      <c r="BI299" s="110" t="str">
        <f t="shared" si="88"/>
        <v xml:space="preserve"> v </v>
      </c>
      <c r="BJ299" s="110" t="str">
        <f t="shared" si="106"/>
        <v>Inc 1st 5</v>
      </c>
      <c r="BL299" s="115"/>
      <c r="BM299" s="116">
        <f t="shared" si="115"/>
        <v>-0.125</v>
      </c>
      <c r="BN299" s="116">
        <f t="shared" si="107"/>
        <v>0</v>
      </c>
      <c r="BO299" s="117" t="e">
        <f t="shared" si="89"/>
        <v>#N/A</v>
      </c>
      <c r="BP299" s="115" t="str">
        <f t="shared" si="90"/>
        <v>MLB 32</v>
      </c>
      <c r="BQ299" s="115" t="str">
        <f t="shared" si="91"/>
        <v xml:space="preserve"> v </v>
      </c>
      <c r="BR299" s="115" t="str">
        <f t="shared" si="108"/>
        <v>Inc 1st 5</v>
      </c>
      <c r="BT299" s="125"/>
      <c r="BU299" s="126">
        <f t="shared" si="109"/>
        <v>-4.1666666666666671E-2</v>
      </c>
      <c r="BV299" s="126">
        <f t="shared" si="92"/>
        <v>4.1666666666666657E-2</v>
      </c>
      <c r="BW299" s="127" t="e">
        <f t="shared" si="93"/>
        <v>#N/A</v>
      </c>
      <c r="BX299" s="125" t="str">
        <f t="shared" si="94"/>
        <v>MLB 32</v>
      </c>
      <c r="BY299" s="125" t="str">
        <f t="shared" si="95"/>
        <v xml:space="preserve"> v </v>
      </c>
      <c r="BZ299" s="125" t="str">
        <f t="shared" si="110"/>
        <v>Inc 1st 5</v>
      </c>
      <c r="CB299" s="78"/>
      <c r="CC299" s="79">
        <f t="shared" si="96"/>
        <v>0</v>
      </c>
      <c r="CD299" s="79">
        <f t="shared" si="111"/>
        <v>0.125</v>
      </c>
      <c r="CE299" s="80" t="e">
        <f t="shared" si="97"/>
        <v>#N/A</v>
      </c>
      <c r="CF299" s="78" t="str">
        <f t="shared" si="98"/>
        <v>MLB 32</v>
      </c>
      <c r="CG299" s="78" t="str">
        <f t="shared" si="99"/>
        <v xml:space="preserve"> v </v>
      </c>
      <c r="CH299" s="78" t="str">
        <f t="shared" si="112"/>
        <v>Primary</v>
      </c>
    </row>
    <row r="300" spans="5:86">
      <c r="E300">
        <v>82</v>
      </c>
      <c r="F300" t="e">
        <f>LOOKUP(R169,$A$219:$A$248,$B$219:$B$248)</f>
        <v>#N/A</v>
      </c>
      <c r="G300" t="e">
        <f>LOOKUP(S169,$A$219:$A$248,$B$219:$B$248)</f>
        <v>#N/A</v>
      </c>
      <c r="H300" t="s">
        <v>62</v>
      </c>
      <c r="J300" t="e">
        <f t="shared" si="53"/>
        <v>#N/A</v>
      </c>
      <c r="L300" t="str">
        <f t="shared" si="54"/>
        <v xml:space="preserve"> v </v>
      </c>
      <c r="M300" t="str">
        <f>IF(ISERROR(INDEX($C:$C,MATCH(R169,$A:$A,0)))*1=1,"",INDEX($C:$C,MATCH(R169,$A:$A,0)))</f>
        <v/>
      </c>
      <c r="N300" t="str">
        <f>IF(ISERROR(INDEX($C:$C,MATCH(S169,$A:$A,0)))*1=1,"",INDEX($C:$C,MATCH(S169,$A:$A,0)))</f>
        <v/>
      </c>
      <c r="O300" t="s">
        <v>62</v>
      </c>
      <c r="Q300" s="11"/>
      <c r="R300" s="15">
        <f>T168-TIME(3,0,0)</f>
        <v>-0.125</v>
      </c>
      <c r="S300" s="11" t="e">
        <f t="shared" si="55"/>
        <v>#N/A</v>
      </c>
      <c r="T300" s="14" t="str">
        <f t="shared" si="100"/>
        <v>MLB 32</v>
      </c>
      <c r="U300" s="14" t="str">
        <f t="shared" si="56"/>
        <v xml:space="preserve"> v </v>
      </c>
      <c r="V300" s="14" t="str">
        <f t="shared" si="101"/>
        <v>FULL</v>
      </c>
      <c r="X300" s="78"/>
      <c r="Y300" s="79">
        <f t="shared" si="77"/>
        <v>-0.125</v>
      </c>
      <c r="Z300" s="79">
        <f t="shared" si="57"/>
        <v>-4.1666666666666671E-2</v>
      </c>
      <c r="AA300" s="80" t="e">
        <f t="shared" si="78"/>
        <v>#N/A</v>
      </c>
      <c r="AB300" s="78" t="str">
        <f t="shared" si="79"/>
        <v>MLB 32</v>
      </c>
      <c r="AC300" s="78" t="str">
        <f t="shared" si="80"/>
        <v xml:space="preserve"> v </v>
      </c>
      <c r="AD300" s="78" t="str">
        <f t="shared" si="81"/>
        <v>Inc 1st 5 &amp; 7</v>
      </c>
      <c r="AF300" s="43"/>
      <c r="AG300" s="41">
        <f t="shared" si="58"/>
        <v>-0.125</v>
      </c>
      <c r="AH300" s="41">
        <f t="shared" si="59"/>
        <v>0</v>
      </c>
      <c r="AI300" s="42" t="e">
        <f t="shared" si="60"/>
        <v>#N/A</v>
      </c>
      <c r="AJ300" s="43" t="str">
        <f t="shared" si="61"/>
        <v>MLB 32</v>
      </c>
      <c r="AK300" s="43" t="str">
        <f t="shared" si="62"/>
        <v xml:space="preserve"> v </v>
      </c>
      <c r="AL300" s="43" t="str">
        <f t="shared" si="102"/>
        <v>Inc 1st 5</v>
      </c>
      <c r="AN300" s="104"/>
      <c r="AO300" s="105">
        <f t="shared" si="63"/>
        <v>-0.125</v>
      </c>
      <c r="AP300" s="105">
        <f t="shared" si="64"/>
        <v>-4.1666666666666671E-2</v>
      </c>
      <c r="AQ300" s="106" t="e">
        <f t="shared" si="65"/>
        <v>#N/A</v>
      </c>
      <c r="AR300" s="104" t="str">
        <f t="shared" si="66"/>
        <v>MLB 32</v>
      </c>
      <c r="AS300" s="104" t="str">
        <f t="shared" si="67"/>
        <v xml:space="preserve"> v </v>
      </c>
      <c r="AT300" s="104" t="str">
        <f t="shared" si="103"/>
        <v>Inc 1st 5</v>
      </c>
      <c r="AV300" s="84"/>
      <c r="AW300" s="85">
        <f t="shared" si="82"/>
        <v>-0.125</v>
      </c>
      <c r="AX300" s="85">
        <f t="shared" si="104"/>
        <v>0</v>
      </c>
      <c r="AY300" s="86" t="e">
        <f t="shared" si="83"/>
        <v>#N/A</v>
      </c>
      <c r="AZ300" s="84" t="str">
        <f t="shared" si="84"/>
        <v>MLB 32</v>
      </c>
      <c r="BA300" s="84" t="str">
        <f t="shared" si="85"/>
        <v xml:space="preserve"> v </v>
      </c>
      <c r="BB300" s="84" t="str">
        <f t="shared" si="105"/>
        <v>Primary</v>
      </c>
      <c r="BD300" s="43"/>
      <c r="BE300" s="41">
        <f t="shared" si="113"/>
        <v>-0.125</v>
      </c>
      <c r="BF300" s="41">
        <f t="shared" si="114"/>
        <v>-4.1666666666666671E-2</v>
      </c>
      <c r="BG300" s="42" t="e">
        <f t="shared" si="86"/>
        <v>#N/A</v>
      </c>
      <c r="BH300" s="43" t="str">
        <f t="shared" si="87"/>
        <v>MLB 32</v>
      </c>
      <c r="BI300" s="43" t="str">
        <f t="shared" si="88"/>
        <v xml:space="preserve"> v </v>
      </c>
      <c r="BJ300" s="43" t="str">
        <f t="shared" si="106"/>
        <v>Inc 1st 5</v>
      </c>
      <c r="BL300" s="120"/>
      <c r="BM300" s="121">
        <f t="shared" si="115"/>
        <v>-0.125</v>
      </c>
      <c r="BN300" s="121">
        <f t="shared" si="107"/>
        <v>0</v>
      </c>
      <c r="BO300" s="122" t="e">
        <f t="shared" si="89"/>
        <v>#N/A</v>
      </c>
      <c r="BP300" s="120" t="str">
        <f t="shared" si="90"/>
        <v>MLB 32</v>
      </c>
      <c r="BQ300" s="120" t="str">
        <f t="shared" si="91"/>
        <v xml:space="preserve"> v </v>
      </c>
      <c r="BR300" s="120" t="str">
        <f t="shared" si="108"/>
        <v>Inc 1st 5</v>
      </c>
      <c r="BT300" s="104"/>
      <c r="BU300" s="105">
        <f t="shared" si="109"/>
        <v>-4.1666666666666671E-2</v>
      </c>
      <c r="BV300" s="105">
        <f t="shared" si="92"/>
        <v>4.1666666666666657E-2</v>
      </c>
      <c r="BW300" s="106" t="e">
        <f t="shared" si="93"/>
        <v>#N/A</v>
      </c>
      <c r="BX300" s="104" t="str">
        <f t="shared" si="94"/>
        <v>MLB 32</v>
      </c>
      <c r="BY300" s="104" t="str">
        <f t="shared" si="95"/>
        <v xml:space="preserve"> v </v>
      </c>
      <c r="BZ300" s="104" t="str">
        <f t="shared" si="110"/>
        <v>Inc 1st 5</v>
      </c>
      <c r="CB300" s="131"/>
      <c r="CC300" s="132">
        <f t="shared" si="96"/>
        <v>0</v>
      </c>
      <c r="CD300" s="132">
        <f t="shared" si="111"/>
        <v>0.125</v>
      </c>
      <c r="CE300" s="133" t="e">
        <f t="shared" si="97"/>
        <v>#N/A</v>
      </c>
      <c r="CF300" s="131" t="str">
        <f t="shared" si="98"/>
        <v>MLB 32</v>
      </c>
      <c r="CG300" s="131" t="str">
        <f t="shared" si="99"/>
        <v xml:space="preserve"> v </v>
      </c>
      <c r="CH300" s="131" t="str">
        <f t="shared" si="112"/>
        <v>Primary</v>
      </c>
    </row>
    <row r="301" spans="5:86">
      <c r="E301">
        <v>83</v>
      </c>
      <c r="F301" t="e">
        <f>LOOKUP(R171,$A$219:$A$248,$B$219:$B$248)</f>
        <v>#N/A</v>
      </c>
      <c r="G301" t="e">
        <f>LOOKUP(S171,$A$219:$A$248,$B$219:$B$248)</f>
        <v>#N/A</v>
      </c>
      <c r="H301" t="s">
        <v>62</v>
      </c>
      <c r="J301" t="e">
        <f t="shared" si="53"/>
        <v>#N/A</v>
      </c>
      <c r="L301" t="str">
        <f t="shared" si="54"/>
        <v xml:space="preserve"> v </v>
      </c>
      <c r="M301" t="str">
        <f>IF(ISERROR(INDEX($C:$C,MATCH(R171,$A:$A,0)))*1=1,"",INDEX($C:$C,MATCH(R171,$A:$A,0)))</f>
        <v/>
      </c>
      <c r="N301" t="str">
        <f>IF(ISERROR(INDEX($C:$C,MATCH(S171,$A:$A,0)))*1=1,"",INDEX($C:$C,MATCH(S171,$A:$A,0)))</f>
        <v/>
      </c>
      <c r="O301" t="s">
        <v>62</v>
      </c>
      <c r="Q301" s="11"/>
      <c r="R301" s="15">
        <f>T170-TIME(3,0,0)</f>
        <v>-0.125</v>
      </c>
      <c r="S301" s="11" t="e">
        <f t="shared" si="55"/>
        <v>#N/A</v>
      </c>
      <c r="T301" s="14" t="str">
        <f t="shared" si="100"/>
        <v>MLB 32</v>
      </c>
      <c r="U301" s="14" t="str">
        <f t="shared" si="56"/>
        <v xml:space="preserve"> v </v>
      </c>
      <c r="V301" s="14" t="str">
        <f t="shared" si="101"/>
        <v>FULL</v>
      </c>
      <c r="X301" s="78"/>
      <c r="Y301" s="79">
        <f t="shared" si="77"/>
        <v>-0.125</v>
      </c>
      <c r="Z301" s="79">
        <f t="shared" si="57"/>
        <v>-4.1666666666666671E-2</v>
      </c>
      <c r="AA301" s="80" t="e">
        <f t="shared" si="78"/>
        <v>#N/A</v>
      </c>
      <c r="AB301" s="78" t="str">
        <f t="shared" si="79"/>
        <v>MLB 32</v>
      </c>
      <c r="AC301" s="78" t="str">
        <f t="shared" si="80"/>
        <v xml:space="preserve"> v </v>
      </c>
      <c r="AD301" s="78" t="str">
        <f t="shared" si="81"/>
        <v>Inc 1st 5 &amp; 7</v>
      </c>
      <c r="AF301" s="43"/>
      <c r="AG301" s="41">
        <f t="shared" si="58"/>
        <v>-0.125</v>
      </c>
      <c r="AH301" s="41">
        <f t="shared" si="59"/>
        <v>0</v>
      </c>
      <c r="AI301" s="42" t="e">
        <f t="shared" si="60"/>
        <v>#N/A</v>
      </c>
      <c r="AJ301" s="43" t="str">
        <f t="shared" si="61"/>
        <v>MLB 32</v>
      </c>
      <c r="AK301" s="43" t="str">
        <f t="shared" si="62"/>
        <v xml:space="preserve"> v </v>
      </c>
      <c r="AL301" s="43" t="str">
        <f t="shared" si="102"/>
        <v>Inc 1st 5</v>
      </c>
      <c r="AN301" s="104"/>
      <c r="AO301" s="105">
        <f t="shared" si="63"/>
        <v>-0.125</v>
      </c>
      <c r="AP301" s="105">
        <f t="shared" si="64"/>
        <v>-4.1666666666666671E-2</v>
      </c>
      <c r="AQ301" s="106" t="e">
        <f t="shared" si="65"/>
        <v>#N/A</v>
      </c>
      <c r="AR301" s="104" t="str">
        <f t="shared" si="66"/>
        <v>MLB 32</v>
      </c>
      <c r="AS301" s="104" t="str">
        <f t="shared" si="67"/>
        <v xml:space="preserve"> v </v>
      </c>
      <c r="AT301" s="104" t="str">
        <f t="shared" si="103"/>
        <v>Inc 1st 5</v>
      </c>
      <c r="AV301" s="84"/>
      <c r="AW301" s="85">
        <f t="shared" si="82"/>
        <v>-0.125</v>
      </c>
      <c r="AX301" s="85">
        <f t="shared" si="104"/>
        <v>0</v>
      </c>
      <c r="AY301" s="86" t="e">
        <f t="shared" si="83"/>
        <v>#N/A</v>
      </c>
      <c r="AZ301" s="84" t="str">
        <f t="shared" si="84"/>
        <v>MLB 32</v>
      </c>
      <c r="BA301" s="84" t="str">
        <f t="shared" si="85"/>
        <v xml:space="preserve"> v </v>
      </c>
      <c r="BB301" s="84" t="str">
        <f t="shared" si="105"/>
        <v>Primary</v>
      </c>
      <c r="BD301" s="110"/>
      <c r="BE301" s="111">
        <f t="shared" si="113"/>
        <v>-0.125</v>
      </c>
      <c r="BF301" s="111">
        <f t="shared" si="114"/>
        <v>-4.1666666666666671E-2</v>
      </c>
      <c r="BG301" s="112" t="e">
        <f t="shared" si="86"/>
        <v>#N/A</v>
      </c>
      <c r="BH301" s="110" t="str">
        <f t="shared" si="87"/>
        <v>MLB 32</v>
      </c>
      <c r="BI301" s="110" t="str">
        <f t="shared" si="88"/>
        <v xml:space="preserve"> v </v>
      </c>
      <c r="BJ301" s="110" t="str">
        <f t="shared" si="106"/>
        <v>Inc 1st 5</v>
      </c>
      <c r="BL301" s="115"/>
      <c r="BM301" s="116">
        <f t="shared" si="115"/>
        <v>-0.125</v>
      </c>
      <c r="BN301" s="116">
        <f t="shared" si="107"/>
        <v>0</v>
      </c>
      <c r="BO301" s="117" t="e">
        <f t="shared" si="89"/>
        <v>#N/A</v>
      </c>
      <c r="BP301" s="115" t="str">
        <f t="shared" si="90"/>
        <v>MLB 32</v>
      </c>
      <c r="BQ301" s="115" t="str">
        <f t="shared" si="91"/>
        <v xml:space="preserve"> v </v>
      </c>
      <c r="BR301" s="115" t="str">
        <f t="shared" si="108"/>
        <v>Inc 1st 5</v>
      </c>
      <c r="BT301" s="125"/>
      <c r="BU301" s="126">
        <f t="shared" si="109"/>
        <v>-4.1666666666666671E-2</v>
      </c>
      <c r="BV301" s="126">
        <f t="shared" si="92"/>
        <v>4.1666666666666657E-2</v>
      </c>
      <c r="BW301" s="127" t="e">
        <f t="shared" si="93"/>
        <v>#N/A</v>
      </c>
      <c r="BX301" s="125" t="str">
        <f t="shared" si="94"/>
        <v>MLB 32</v>
      </c>
      <c r="BY301" s="125" t="str">
        <f t="shared" si="95"/>
        <v xml:space="preserve"> v </v>
      </c>
      <c r="BZ301" s="125" t="str">
        <f t="shared" si="110"/>
        <v>Inc 1st 5</v>
      </c>
      <c r="CB301" s="78"/>
      <c r="CC301" s="79">
        <f t="shared" si="96"/>
        <v>0</v>
      </c>
      <c r="CD301" s="79">
        <f t="shared" si="111"/>
        <v>0.125</v>
      </c>
      <c r="CE301" s="80" t="e">
        <f t="shared" si="97"/>
        <v>#N/A</v>
      </c>
      <c r="CF301" s="78" t="str">
        <f t="shared" si="98"/>
        <v>MLB 32</v>
      </c>
      <c r="CG301" s="78" t="str">
        <f t="shared" si="99"/>
        <v xml:space="preserve"> v </v>
      </c>
      <c r="CH301" s="78" t="str">
        <f t="shared" si="112"/>
        <v>Primary</v>
      </c>
    </row>
    <row r="302" spans="5:86">
      <c r="E302">
        <v>84</v>
      </c>
      <c r="F302" t="e">
        <f>LOOKUP(R173,$A$219:$A$248,$B$219:$B$248)</f>
        <v>#N/A</v>
      </c>
      <c r="G302" t="e">
        <f>LOOKUP(S173,$A$219:$A$248,$B$219:$B$248)</f>
        <v>#N/A</v>
      </c>
      <c r="H302" t="s">
        <v>62</v>
      </c>
      <c r="J302" t="e">
        <f t="shared" si="53"/>
        <v>#N/A</v>
      </c>
      <c r="L302" t="str">
        <f t="shared" si="54"/>
        <v xml:space="preserve"> v </v>
      </c>
      <c r="M302" t="str">
        <f>IF(ISERROR(INDEX($C:$C,MATCH(R173,$A:$A,0)))*1=1,"",INDEX($C:$C,MATCH(R173,$A:$A,0)))</f>
        <v/>
      </c>
      <c r="N302" t="str">
        <f>IF(ISERROR(INDEX($C:$C,MATCH(S173,$A:$A,0)))*1=1,"",INDEX($C:$C,MATCH(S173,$A:$A,0)))</f>
        <v/>
      </c>
      <c r="O302" t="s">
        <v>62</v>
      </c>
      <c r="Q302" s="11"/>
      <c r="R302" s="15">
        <f>T172-TIME(3,0,0)</f>
        <v>-0.125</v>
      </c>
      <c r="S302" s="11" t="e">
        <f t="shared" si="55"/>
        <v>#N/A</v>
      </c>
      <c r="T302" s="14" t="str">
        <f t="shared" si="100"/>
        <v>MLB 32</v>
      </c>
      <c r="U302" s="14" t="str">
        <f t="shared" si="56"/>
        <v xml:space="preserve"> v </v>
      </c>
      <c r="V302" s="14" t="str">
        <f t="shared" si="101"/>
        <v>FULL</v>
      </c>
      <c r="X302" s="78"/>
      <c r="Y302" s="79">
        <f t="shared" si="77"/>
        <v>-0.125</v>
      </c>
      <c r="Z302" s="79">
        <f t="shared" si="57"/>
        <v>-4.1666666666666671E-2</v>
      </c>
      <c r="AA302" s="80" t="e">
        <f t="shared" si="78"/>
        <v>#N/A</v>
      </c>
      <c r="AB302" s="78" t="str">
        <f t="shared" si="79"/>
        <v>MLB 32</v>
      </c>
      <c r="AC302" s="78" t="str">
        <f t="shared" si="80"/>
        <v xml:space="preserve"> v </v>
      </c>
      <c r="AD302" s="78" t="str">
        <f t="shared" si="81"/>
        <v>Inc 1st 5 &amp; 7</v>
      </c>
      <c r="AF302" s="43"/>
      <c r="AG302" s="41">
        <f t="shared" si="58"/>
        <v>-0.125</v>
      </c>
      <c r="AH302" s="41">
        <f t="shared" si="59"/>
        <v>0</v>
      </c>
      <c r="AI302" s="42" t="e">
        <f t="shared" si="60"/>
        <v>#N/A</v>
      </c>
      <c r="AJ302" s="43" t="str">
        <f t="shared" si="61"/>
        <v>MLB 32</v>
      </c>
      <c r="AK302" s="43" t="str">
        <f t="shared" si="62"/>
        <v xml:space="preserve"> v </v>
      </c>
      <c r="AL302" s="43" t="str">
        <f t="shared" si="102"/>
        <v>Inc 1st 5</v>
      </c>
      <c r="AN302" s="104"/>
      <c r="AO302" s="105">
        <f t="shared" si="63"/>
        <v>-0.125</v>
      </c>
      <c r="AP302" s="105">
        <f t="shared" si="64"/>
        <v>-4.1666666666666671E-2</v>
      </c>
      <c r="AQ302" s="106" t="e">
        <f t="shared" si="65"/>
        <v>#N/A</v>
      </c>
      <c r="AR302" s="104" t="str">
        <f t="shared" si="66"/>
        <v>MLB 32</v>
      </c>
      <c r="AS302" s="104" t="str">
        <f t="shared" si="67"/>
        <v xml:space="preserve"> v </v>
      </c>
      <c r="AT302" s="104" t="str">
        <f t="shared" si="103"/>
        <v>Inc 1st 5</v>
      </c>
      <c r="AV302" s="84"/>
      <c r="AW302" s="85">
        <f t="shared" si="82"/>
        <v>-0.125</v>
      </c>
      <c r="AX302" s="85">
        <f t="shared" si="104"/>
        <v>0</v>
      </c>
      <c r="AY302" s="86" t="e">
        <f t="shared" si="83"/>
        <v>#N/A</v>
      </c>
      <c r="AZ302" s="84" t="str">
        <f t="shared" si="84"/>
        <v>MLB 32</v>
      </c>
      <c r="BA302" s="84" t="str">
        <f t="shared" si="85"/>
        <v xml:space="preserve"> v </v>
      </c>
      <c r="BB302" s="84" t="str">
        <f t="shared" si="105"/>
        <v>Primary</v>
      </c>
      <c r="BD302" s="43"/>
      <c r="BE302" s="41">
        <f t="shared" si="113"/>
        <v>-0.125</v>
      </c>
      <c r="BF302" s="41">
        <f t="shared" si="114"/>
        <v>-4.1666666666666671E-2</v>
      </c>
      <c r="BG302" s="42" t="e">
        <f t="shared" si="86"/>
        <v>#N/A</v>
      </c>
      <c r="BH302" s="43" t="str">
        <f t="shared" si="87"/>
        <v>MLB 32</v>
      </c>
      <c r="BI302" s="43" t="str">
        <f t="shared" si="88"/>
        <v xml:space="preserve"> v </v>
      </c>
      <c r="BJ302" s="43" t="str">
        <f t="shared" si="106"/>
        <v>Inc 1st 5</v>
      </c>
      <c r="BL302" s="120"/>
      <c r="BM302" s="121">
        <f t="shared" si="115"/>
        <v>-0.125</v>
      </c>
      <c r="BN302" s="121">
        <f t="shared" si="107"/>
        <v>0</v>
      </c>
      <c r="BO302" s="122" t="e">
        <f t="shared" si="89"/>
        <v>#N/A</v>
      </c>
      <c r="BP302" s="120" t="str">
        <f t="shared" si="90"/>
        <v>MLB 32</v>
      </c>
      <c r="BQ302" s="120" t="str">
        <f t="shared" si="91"/>
        <v xml:space="preserve"> v </v>
      </c>
      <c r="BR302" s="120" t="str">
        <f t="shared" si="108"/>
        <v>Inc 1st 5</v>
      </c>
      <c r="BT302" s="104"/>
      <c r="BU302" s="105">
        <f t="shared" si="109"/>
        <v>-4.1666666666666671E-2</v>
      </c>
      <c r="BV302" s="105">
        <f t="shared" si="92"/>
        <v>4.1666666666666657E-2</v>
      </c>
      <c r="BW302" s="106" t="e">
        <f t="shared" si="93"/>
        <v>#N/A</v>
      </c>
      <c r="BX302" s="104" t="str">
        <f t="shared" si="94"/>
        <v>MLB 32</v>
      </c>
      <c r="BY302" s="104" t="str">
        <f t="shared" si="95"/>
        <v xml:space="preserve"> v </v>
      </c>
      <c r="BZ302" s="104" t="str">
        <f t="shared" si="110"/>
        <v>Inc 1st 5</v>
      </c>
      <c r="CB302" s="131"/>
      <c r="CC302" s="132">
        <f t="shared" si="96"/>
        <v>0</v>
      </c>
      <c r="CD302" s="132">
        <f t="shared" si="111"/>
        <v>0.125</v>
      </c>
      <c r="CE302" s="133" t="e">
        <f t="shared" si="97"/>
        <v>#N/A</v>
      </c>
      <c r="CF302" s="131" t="str">
        <f t="shared" si="98"/>
        <v>MLB 32</v>
      </c>
      <c r="CG302" s="131" t="str">
        <f t="shared" si="99"/>
        <v xml:space="preserve"> v </v>
      </c>
      <c r="CH302" s="131" t="str">
        <f t="shared" si="112"/>
        <v>Primary</v>
      </c>
    </row>
    <row r="303" spans="5:86">
      <c r="E303">
        <v>85</v>
      </c>
      <c r="F303" t="e">
        <f>LOOKUP(R175,$A$219:$A$248,$B$219:$B$248)</f>
        <v>#N/A</v>
      </c>
      <c r="G303" t="e">
        <f>LOOKUP(S175,$A$219:$A$248,$B$219:$B$248)</f>
        <v>#N/A</v>
      </c>
      <c r="H303" t="s">
        <v>62</v>
      </c>
      <c r="J303" t="e">
        <f t="shared" ref="J303:J323" si="116">CONCATENATE(F303," ", H303, " ",G303)</f>
        <v>#N/A</v>
      </c>
      <c r="L303" t="str">
        <f t="shared" ref="L303:L323" si="117">CONCATENATE(M303, " ", O303, " ", N303)</f>
        <v xml:space="preserve"> v </v>
      </c>
      <c r="M303" t="str">
        <f>IF(ISERROR(INDEX($C:$C,MATCH(R175,$A:$A,0)))*1=1,"",INDEX($C:$C,MATCH(R175,$A:$A,0)))</f>
        <v/>
      </c>
      <c r="N303" t="str">
        <f>IF(ISERROR(INDEX($C:$C,MATCH(S175,$A:$A,0)))*1=1,"",INDEX($C:$C,MATCH(S175,$A:$A,0)))</f>
        <v/>
      </c>
      <c r="O303" t="s">
        <v>62</v>
      </c>
      <c r="Q303" s="11"/>
      <c r="R303" s="15">
        <f>T174-TIME(3,0,0)</f>
        <v>-0.125</v>
      </c>
      <c r="S303" s="11" t="e">
        <f t="shared" ref="S303:S323" si="118">J303</f>
        <v>#N/A</v>
      </c>
      <c r="T303" s="14" t="str">
        <f t="shared" si="100"/>
        <v>MLB 32</v>
      </c>
      <c r="U303" s="14" t="str">
        <f t="shared" ref="U303:U323" si="119">L303</f>
        <v xml:space="preserve"> v </v>
      </c>
      <c r="V303" s="14" t="str">
        <f t="shared" si="101"/>
        <v>FULL</v>
      </c>
      <c r="X303" s="78"/>
      <c r="Y303" s="79">
        <f t="shared" si="77"/>
        <v>-0.125</v>
      </c>
      <c r="Z303" s="79">
        <f>Y303+TIME(2,0,0)</f>
        <v>-4.1666666666666671E-2</v>
      </c>
      <c r="AA303" s="80" t="e">
        <f t="shared" si="78"/>
        <v>#N/A</v>
      </c>
      <c r="AB303" s="78" t="str">
        <f t="shared" si="79"/>
        <v>MLB 32</v>
      </c>
      <c r="AC303" s="78" t="str">
        <f t="shared" si="80"/>
        <v xml:space="preserve"> v </v>
      </c>
      <c r="AD303" s="78" t="str">
        <f t="shared" si="81"/>
        <v>Inc 1st 5 &amp; 7</v>
      </c>
      <c r="AF303" s="43"/>
      <c r="AG303" s="41">
        <f t="shared" ref="AG303:AG323" si="120">R303</f>
        <v>-0.125</v>
      </c>
      <c r="AH303" s="41">
        <f t="shared" ref="AH303:AH323" si="121">AG303+TIME(3,0,0)</f>
        <v>0</v>
      </c>
      <c r="AI303" s="42" t="e">
        <f t="shared" ref="AI303:AI323" si="122">S303</f>
        <v>#N/A</v>
      </c>
      <c r="AJ303" s="43" t="str">
        <f t="shared" ref="AJ303:AJ323" si="123">T303</f>
        <v>MLB 32</v>
      </c>
      <c r="AK303" s="43" t="str">
        <f t="shared" ref="AK303:AK323" si="124">U303</f>
        <v xml:space="preserve"> v </v>
      </c>
      <c r="AL303" s="43" t="str">
        <f t="shared" si="102"/>
        <v>Inc 1st 5</v>
      </c>
      <c r="AN303" s="104"/>
      <c r="AO303" s="105">
        <f t="shared" ref="AO303:AO323" si="125">R303</f>
        <v>-0.125</v>
      </c>
      <c r="AP303" s="105">
        <f>AO303+TIME(2,0,0)</f>
        <v>-4.1666666666666671E-2</v>
      </c>
      <c r="AQ303" s="106" t="e">
        <f t="shared" ref="AQ303:AQ323" si="126">AI303</f>
        <v>#N/A</v>
      </c>
      <c r="AR303" s="104" t="str">
        <f t="shared" ref="AR303:AR323" si="127">AJ303</f>
        <v>MLB 32</v>
      </c>
      <c r="AS303" s="104" t="str">
        <f t="shared" ref="AS303:AS323" si="128">AK303</f>
        <v xml:space="preserve"> v </v>
      </c>
      <c r="AT303" s="104" t="str">
        <f t="shared" si="103"/>
        <v>Inc 1st 5</v>
      </c>
      <c r="AV303" s="84"/>
      <c r="AW303" s="85">
        <f t="shared" si="82"/>
        <v>-0.125</v>
      </c>
      <c r="AX303" s="85">
        <f t="shared" si="104"/>
        <v>0</v>
      </c>
      <c r="AY303" s="86" t="e">
        <f t="shared" si="83"/>
        <v>#N/A</v>
      </c>
      <c r="AZ303" s="84" t="str">
        <f t="shared" si="84"/>
        <v>MLB 32</v>
      </c>
      <c r="BA303" s="84" t="str">
        <f t="shared" si="85"/>
        <v xml:space="preserve"> v </v>
      </c>
      <c r="BB303" s="84" t="str">
        <f t="shared" si="105"/>
        <v>Primary</v>
      </c>
      <c r="BD303" s="110"/>
      <c r="BE303" s="111">
        <f t="shared" si="113"/>
        <v>-0.125</v>
      </c>
      <c r="BF303" s="111">
        <f t="shared" si="114"/>
        <v>-4.1666666666666671E-2</v>
      </c>
      <c r="BG303" s="112" t="e">
        <f t="shared" si="86"/>
        <v>#N/A</v>
      </c>
      <c r="BH303" s="110" t="str">
        <f t="shared" si="87"/>
        <v>MLB 32</v>
      </c>
      <c r="BI303" s="110" t="str">
        <f t="shared" si="88"/>
        <v xml:space="preserve"> v </v>
      </c>
      <c r="BJ303" s="110" t="str">
        <f t="shared" si="106"/>
        <v>Inc 1st 5</v>
      </c>
      <c r="BL303" s="115"/>
      <c r="BM303" s="116">
        <f t="shared" si="115"/>
        <v>-0.125</v>
      </c>
      <c r="BN303" s="116">
        <f t="shared" si="107"/>
        <v>0</v>
      </c>
      <c r="BO303" s="117" t="e">
        <f t="shared" si="89"/>
        <v>#N/A</v>
      </c>
      <c r="BP303" s="115" t="str">
        <f t="shared" si="90"/>
        <v>MLB 32</v>
      </c>
      <c r="BQ303" s="115" t="str">
        <f t="shared" si="91"/>
        <v xml:space="preserve"> v </v>
      </c>
      <c r="BR303" s="115" t="str">
        <f t="shared" si="108"/>
        <v>Inc 1st 5</v>
      </c>
      <c r="BT303" s="125"/>
      <c r="BU303" s="126">
        <f t="shared" si="109"/>
        <v>-4.1666666666666671E-2</v>
      </c>
      <c r="BV303" s="126">
        <f t="shared" si="92"/>
        <v>4.1666666666666657E-2</v>
      </c>
      <c r="BW303" s="127" t="e">
        <f t="shared" si="93"/>
        <v>#N/A</v>
      </c>
      <c r="BX303" s="125" t="str">
        <f t="shared" si="94"/>
        <v>MLB 32</v>
      </c>
      <c r="BY303" s="125" t="str">
        <f t="shared" si="95"/>
        <v xml:space="preserve"> v </v>
      </c>
      <c r="BZ303" s="125" t="str">
        <f t="shared" si="110"/>
        <v>Inc 1st 5</v>
      </c>
      <c r="CB303" s="78"/>
      <c r="CC303" s="79">
        <f t="shared" si="96"/>
        <v>0</v>
      </c>
      <c r="CD303" s="79">
        <f t="shared" si="111"/>
        <v>0.125</v>
      </c>
      <c r="CE303" s="80" t="e">
        <f t="shared" si="97"/>
        <v>#N/A</v>
      </c>
      <c r="CF303" s="78" t="str">
        <f t="shared" si="98"/>
        <v>MLB 32</v>
      </c>
      <c r="CG303" s="78" t="str">
        <f t="shared" si="99"/>
        <v xml:space="preserve"> v </v>
      </c>
      <c r="CH303" s="78" t="str">
        <f t="shared" si="112"/>
        <v>Primary</v>
      </c>
    </row>
    <row r="304" spans="5:86">
      <c r="E304">
        <v>86</v>
      </c>
      <c r="F304" t="e">
        <f>LOOKUP(R177,$A$219:$A$248,$B$219:$B$248)</f>
        <v>#N/A</v>
      </c>
      <c r="G304" t="e">
        <f>LOOKUP(S177,$A$219:$A$248,$B$219:$B$248)</f>
        <v>#N/A</v>
      </c>
      <c r="H304" t="s">
        <v>62</v>
      </c>
      <c r="J304" t="e">
        <f t="shared" si="116"/>
        <v>#N/A</v>
      </c>
      <c r="L304" t="str">
        <f t="shared" si="117"/>
        <v xml:space="preserve"> v </v>
      </c>
      <c r="M304" t="str">
        <f>IF(ISERROR(INDEX($C:$C,MATCH(R177,$A:$A,0)))*1=1,"",INDEX($C:$C,MATCH(R177,$A:$A,0)))</f>
        <v/>
      </c>
      <c r="N304" t="str">
        <f>IF(ISERROR(INDEX($C:$C,MATCH(S177,$A:$A,0)))*1=1,"",INDEX($C:$C,MATCH(S177,$A:$A,0)))</f>
        <v/>
      </c>
      <c r="O304" t="s">
        <v>62</v>
      </c>
      <c r="Q304" s="11"/>
      <c r="R304" s="15">
        <f>T176-TIME(3,0,0)</f>
        <v>-0.125</v>
      </c>
      <c r="S304" s="11" t="e">
        <f t="shared" si="118"/>
        <v>#N/A</v>
      </c>
      <c r="T304" s="14" t="str">
        <f t="shared" si="100"/>
        <v>MLB 32</v>
      </c>
      <c r="U304" s="14" t="str">
        <f t="shared" si="119"/>
        <v xml:space="preserve"> v </v>
      </c>
      <c r="V304" s="14" t="str">
        <f t="shared" si="101"/>
        <v>FULL</v>
      </c>
      <c r="X304" s="78"/>
      <c r="Y304" s="79">
        <f t="shared" si="77"/>
        <v>-0.125</v>
      </c>
      <c r="Z304" s="79">
        <f t="shared" ref="Z304:Z318" si="129">Y304+TIME(2,0,0)</f>
        <v>-4.1666666666666671E-2</v>
      </c>
      <c r="AA304" s="80" t="e">
        <f t="shared" si="78"/>
        <v>#N/A</v>
      </c>
      <c r="AB304" s="78" t="str">
        <f t="shared" si="79"/>
        <v>MLB 32</v>
      </c>
      <c r="AC304" s="78" t="str">
        <f t="shared" si="80"/>
        <v xml:space="preserve"> v </v>
      </c>
      <c r="AD304" s="78" t="str">
        <f t="shared" si="81"/>
        <v>Inc 1st 5 &amp; 7</v>
      </c>
      <c r="AF304" s="43"/>
      <c r="AG304" s="41">
        <f t="shared" si="120"/>
        <v>-0.125</v>
      </c>
      <c r="AH304" s="41">
        <f t="shared" si="121"/>
        <v>0</v>
      </c>
      <c r="AI304" s="42" t="e">
        <f t="shared" si="122"/>
        <v>#N/A</v>
      </c>
      <c r="AJ304" s="43" t="str">
        <f t="shared" si="123"/>
        <v>MLB 32</v>
      </c>
      <c r="AK304" s="43" t="str">
        <f t="shared" si="124"/>
        <v xml:space="preserve"> v </v>
      </c>
      <c r="AL304" s="43" t="str">
        <f t="shared" si="102"/>
        <v>Inc 1st 5</v>
      </c>
      <c r="AN304" s="104"/>
      <c r="AO304" s="105">
        <f t="shared" si="125"/>
        <v>-0.125</v>
      </c>
      <c r="AP304" s="105">
        <f t="shared" ref="AP304:AP318" si="130">AO304+TIME(2,0,0)</f>
        <v>-4.1666666666666671E-2</v>
      </c>
      <c r="AQ304" s="106" t="e">
        <f t="shared" si="126"/>
        <v>#N/A</v>
      </c>
      <c r="AR304" s="104" t="str">
        <f t="shared" si="127"/>
        <v>MLB 32</v>
      </c>
      <c r="AS304" s="104" t="str">
        <f t="shared" si="128"/>
        <v xml:space="preserve"> v </v>
      </c>
      <c r="AT304" s="104" t="str">
        <f t="shared" si="103"/>
        <v>Inc 1st 5</v>
      </c>
      <c r="AV304" s="84"/>
      <c r="AW304" s="85">
        <f t="shared" si="82"/>
        <v>-0.125</v>
      </c>
      <c r="AX304" s="85">
        <f t="shared" si="104"/>
        <v>0</v>
      </c>
      <c r="AY304" s="86" t="e">
        <f t="shared" si="83"/>
        <v>#N/A</v>
      </c>
      <c r="AZ304" s="84" t="str">
        <f t="shared" si="84"/>
        <v>MLB 32</v>
      </c>
      <c r="BA304" s="84" t="str">
        <f t="shared" si="85"/>
        <v xml:space="preserve"> v </v>
      </c>
      <c r="BB304" s="84" t="str">
        <f t="shared" si="105"/>
        <v>Primary</v>
      </c>
      <c r="BD304" s="43"/>
      <c r="BE304" s="41">
        <f t="shared" si="113"/>
        <v>-0.125</v>
      </c>
      <c r="BF304" s="41">
        <f t="shared" si="114"/>
        <v>-4.1666666666666671E-2</v>
      </c>
      <c r="BG304" s="42" t="e">
        <f t="shared" si="86"/>
        <v>#N/A</v>
      </c>
      <c r="BH304" s="43" t="str">
        <f t="shared" si="87"/>
        <v>MLB 32</v>
      </c>
      <c r="BI304" s="43" t="str">
        <f t="shared" si="88"/>
        <v xml:space="preserve"> v </v>
      </c>
      <c r="BJ304" s="43" t="str">
        <f t="shared" si="106"/>
        <v>Inc 1st 5</v>
      </c>
      <c r="BL304" s="120"/>
      <c r="BM304" s="121">
        <f t="shared" si="115"/>
        <v>-0.125</v>
      </c>
      <c r="BN304" s="121">
        <f t="shared" si="107"/>
        <v>0</v>
      </c>
      <c r="BO304" s="122" t="e">
        <f t="shared" si="89"/>
        <v>#N/A</v>
      </c>
      <c r="BP304" s="120" t="str">
        <f t="shared" si="90"/>
        <v>MLB 32</v>
      </c>
      <c r="BQ304" s="120" t="str">
        <f t="shared" si="91"/>
        <v xml:space="preserve"> v </v>
      </c>
      <c r="BR304" s="120" t="str">
        <f t="shared" si="108"/>
        <v>Inc 1st 5</v>
      </c>
      <c r="BT304" s="104"/>
      <c r="BU304" s="105">
        <f t="shared" si="109"/>
        <v>-4.1666666666666671E-2</v>
      </c>
      <c r="BV304" s="105">
        <f t="shared" si="92"/>
        <v>4.1666666666666657E-2</v>
      </c>
      <c r="BW304" s="106" t="e">
        <f t="shared" si="93"/>
        <v>#N/A</v>
      </c>
      <c r="BX304" s="104" t="str">
        <f t="shared" si="94"/>
        <v>MLB 32</v>
      </c>
      <c r="BY304" s="104" t="str">
        <f t="shared" si="95"/>
        <v xml:space="preserve"> v </v>
      </c>
      <c r="BZ304" s="104" t="str">
        <f t="shared" si="110"/>
        <v>Inc 1st 5</v>
      </c>
      <c r="CB304" s="131"/>
      <c r="CC304" s="132">
        <f t="shared" si="96"/>
        <v>0</v>
      </c>
      <c r="CD304" s="132">
        <f t="shared" si="111"/>
        <v>0.125</v>
      </c>
      <c r="CE304" s="133" t="e">
        <f t="shared" si="97"/>
        <v>#N/A</v>
      </c>
      <c r="CF304" s="131" t="str">
        <f t="shared" si="98"/>
        <v>MLB 32</v>
      </c>
      <c r="CG304" s="131" t="str">
        <f t="shared" si="99"/>
        <v xml:space="preserve"> v </v>
      </c>
      <c r="CH304" s="131" t="str">
        <f t="shared" si="112"/>
        <v>Primary</v>
      </c>
    </row>
    <row r="305" spans="5:86">
      <c r="E305">
        <v>87</v>
      </c>
      <c r="F305" t="e">
        <f>LOOKUP(R179,$A$219:$A$248,$B$219:$B$248)</f>
        <v>#N/A</v>
      </c>
      <c r="G305" t="e">
        <f>LOOKUP(S179,$A$219:$A$248,$B$219:$B$248)</f>
        <v>#N/A</v>
      </c>
      <c r="H305" t="s">
        <v>62</v>
      </c>
      <c r="J305" t="e">
        <f t="shared" si="116"/>
        <v>#N/A</v>
      </c>
      <c r="L305" t="str">
        <f t="shared" si="117"/>
        <v xml:space="preserve"> v </v>
      </c>
      <c r="M305" t="str">
        <f>IF(ISERROR(INDEX($C:$C,MATCH(R179,$A:$A,0)))*1=1,"",INDEX($C:$C,MATCH(R179,$A:$A,0)))</f>
        <v/>
      </c>
      <c r="N305" t="str">
        <f>IF(ISERROR(INDEX($C:$C,MATCH(S179,$A:$A,0)))*1=1,"",INDEX($C:$C,MATCH(S179,$A:$A,0)))</f>
        <v/>
      </c>
      <c r="O305" t="s">
        <v>62</v>
      </c>
      <c r="Q305" s="11"/>
      <c r="R305" s="15">
        <f>T178-TIME(3,0,0)</f>
        <v>-0.125</v>
      </c>
      <c r="S305" s="11" t="e">
        <f t="shared" si="118"/>
        <v>#N/A</v>
      </c>
      <c r="T305" s="14" t="str">
        <f t="shared" si="100"/>
        <v>MLB 32</v>
      </c>
      <c r="U305" s="14" t="str">
        <f t="shared" si="119"/>
        <v xml:space="preserve"> v </v>
      </c>
      <c r="V305" s="14" t="str">
        <f t="shared" si="101"/>
        <v>FULL</v>
      </c>
      <c r="X305" s="78"/>
      <c r="Y305" s="79">
        <f t="shared" si="77"/>
        <v>-0.125</v>
      </c>
      <c r="Z305" s="79">
        <f t="shared" si="129"/>
        <v>-4.1666666666666671E-2</v>
      </c>
      <c r="AA305" s="80" t="e">
        <f t="shared" si="78"/>
        <v>#N/A</v>
      </c>
      <c r="AB305" s="78" t="str">
        <f t="shared" si="79"/>
        <v>MLB 32</v>
      </c>
      <c r="AC305" s="78" t="str">
        <f t="shared" si="80"/>
        <v xml:space="preserve"> v </v>
      </c>
      <c r="AD305" s="78" t="str">
        <f t="shared" si="81"/>
        <v>Inc 1st 5 &amp; 7</v>
      </c>
      <c r="AF305" s="43"/>
      <c r="AG305" s="41">
        <f t="shared" si="120"/>
        <v>-0.125</v>
      </c>
      <c r="AH305" s="41">
        <f t="shared" si="121"/>
        <v>0</v>
      </c>
      <c r="AI305" s="42" t="e">
        <f t="shared" si="122"/>
        <v>#N/A</v>
      </c>
      <c r="AJ305" s="43" t="str">
        <f t="shared" si="123"/>
        <v>MLB 32</v>
      </c>
      <c r="AK305" s="43" t="str">
        <f t="shared" si="124"/>
        <v xml:space="preserve"> v </v>
      </c>
      <c r="AL305" s="43" t="str">
        <f t="shared" si="102"/>
        <v>Inc 1st 5</v>
      </c>
      <c r="AN305" s="104"/>
      <c r="AO305" s="105">
        <f t="shared" si="125"/>
        <v>-0.125</v>
      </c>
      <c r="AP305" s="105">
        <f t="shared" si="130"/>
        <v>-4.1666666666666671E-2</v>
      </c>
      <c r="AQ305" s="106" t="e">
        <f t="shared" si="126"/>
        <v>#N/A</v>
      </c>
      <c r="AR305" s="104" t="str">
        <f t="shared" si="127"/>
        <v>MLB 32</v>
      </c>
      <c r="AS305" s="104" t="str">
        <f t="shared" si="128"/>
        <v xml:space="preserve"> v </v>
      </c>
      <c r="AT305" s="104" t="str">
        <f t="shared" si="103"/>
        <v>Inc 1st 5</v>
      </c>
      <c r="AV305" s="84"/>
      <c r="AW305" s="85">
        <f t="shared" si="82"/>
        <v>-0.125</v>
      </c>
      <c r="AX305" s="85">
        <f t="shared" si="104"/>
        <v>0</v>
      </c>
      <c r="AY305" s="86" t="e">
        <f t="shared" si="83"/>
        <v>#N/A</v>
      </c>
      <c r="AZ305" s="84" t="str">
        <f t="shared" si="84"/>
        <v>MLB 32</v>
      </c>
      <c r="BA305" s="84" t="str">
        <f t="shared" si="85"/>
        <v xml:space="preserve"> v </v>
      </c>
      <c r="BB305" s="84" t="str">
        <f t="shared" si="105"/>
        <v>Primary</v>
      </c>
      <c r="BD305" s="110"/>
      <c r="BE305" s="111">
        <f t="shared" si="113"/>
        <v>-0.125</v>
      </c>
      <c r="BF305" s="111">
        <f t="shared" si="114"/>
        <v>-4.1666666666666671E-2</v>
      </c>
      <c r="BG305" s="112" t="e">
        <f t="shared" si="86"/>
        <v>#N/A</v>
      </c>
      <c r="BH305" s="110" t="str">
        <f t="shared" si="87"/>
        <v>MLB 32</v>
      </c>
      <c r="BI305" s="110" t="str">
        <f t="shared" si="88"/>
        <v xml:space="preserve"> v </v>
      </c>
      <c r="BJ305" s="110" t="str">
        <f t="shared" si="106"/>
        <v>Inc 1st 5</v>
      </c>
      <c r="BL305" s="115"/>
      <c r="BM305" s="116">
        <f t="shared" si="115"/>
        <v>-0.125</v>
      </c>
      <c r="BN305" s="116">
        <f t="shared" si="107"/>
        <v>0</v>
      </c>
      <c r="BO305" s="117" t="e">
        <f t="shared" si="89"/>
        <v>#N/A</v>
      </c>
      <c r="BP305" s="115" t="str">
        <f t="shared" si="90"/>
        <v>MLB 32</v>
      </c>
      <c r="BQ305" s="115" t="str">
        <f t="shared" si="91"/>
        <v xml:space="preserve"> v </v>
      </c>
      <c r="BR305" s="115" t="str">
        <f t="shared" si="108"/>
        <v>Inc 1st 5</v>
      </c>
      <c r="BT305" s="125"/>
      <c r="BU305" s="126">
        <f t="shared" si="109"/>
        <v>-4.1666666666666671E-2</v>
      </c>
      <c r="BV305" s="126">
        <f t="shared" si="92"/>
        <v>4.1666666666666657E-2</v>
      </c>
      <c r="BW305" s="127" t="e">
        <f t="shared" si="93"/>
        <v>#N/A</v>
      </c>
      <c r="BX305" s="125" t="str">
        <f t="shared" si="94"/>
        <v>MLB 32</v>
      </c>
      <c r="BY305" s="125" t="str">
        <f t="shared" si="95"/>
        <v xml:space="preserve"> v </v>
      </c>
      <c r="BZ305" s="125" t="str">
        <f t="shared" si="110"/>
        <v>Inc 1st 5</v>
      </c>
      <c r="CB305" s="78"/>
      <c r="CC305" s="79">
        <f t="shared" si="96"/>
        <v>0</v>
      </c>
      <c r="CD305" s="79">
        <f t="shared" si="111"/>
        <v>0.125</v>
      </c>
      <c r="CE305" s="80" t="e">
        <f t="shared" si="97"/>
        <v>#N/A</v>
      </c>
      <c r="CF305" s="78" t="str">
        <f t="shared" si="98"/>
        <v>MLB 32</v>
      </c>
      <c r="CG305" s="78" t="str">
        <f t="shared" si="99"/>
        <v xml:space="preserve"> v </v>
      </c>
      <c r="CH305" s="78" t="str">
        <f t="shared" si="112"/>
        <v>Primary</v>
      </c>
    </row>
    <row r="306" spans="5:86">
      <c r="E306">
        <v>88</v>
      </c>
      <c r="F306" t="e">
        <f>LOOKUP(R181,$A$219:$A$248,$B$219:$B$248)</f>
        <v>#N/A</v>
      </c>
      <c r="G306" t="e">
        <f>LOOKUP(S181,$A$219:$A$248,$B$219:$B$248)</f>
        <v>#N/A</v>
      </c>
      <c r="H306" t="s">
        <v>62</v>
      </c>
      <c r="J306" t="e">
        <f t="shared" si="116"/>
        <v>#N/A</v>
      </c>
      <c r="L306" t="str">
        <f t="shared" si="117"/>
        <v xml:space="preserve"> v </v>
      </c>
      <c r="M306" t="str">
        <f>IF(ISERROR(INDEX($C:$C,MATCH(R181,$A:$A,0)))*1=1,"",INDEX($C:$C,MATCH(R181,$A:$A,0)))</f>
        <v/>
      </c>
      <c r="N306" t="str">
        <f>IF(ISERROR(INDEX($C:$C,MATCH(S181,$A:$A,0)))*1=1,"",INDEX($C:$C,MATCH(S181,$A:$A,0)))</f>
        <v/>
      </c>
      <c r="O306" t="s">
        <v>62</v>
      </c>
      <c r="Q306" s="11"/>
      <c r="R306" s="15">
        <f>T180-TIME(3,0,0)</f>
        <v>-0.125</v>
      </c>
      <c r="S306" s="11" t="e">
        <f t="shared" si="118"/>
        <v>#N/A</v>
      </c>
      <c r="T306" s="14" t="str">
        <f t="shared" si="100"/>
        <v>MLB 32</v>
      </c>
      <c r="U306" s="14" t="str">
        <f t="shared" si="119"/>
        <v xml:space="preserve"> v </v>
      </c>
      <c r="V306" s="14" t="str">
        <f t="shared" si="101"/>
        <v>FULL</v>
      </c>
      <c r="X306" s="78"/>
      <c r="Y306" s="79">
        <f t="shared" si="77"/>
        <v>-0.125</v>
      </c>
      <c r="Z306" s="79">
        <f t="shared" si="129"/>
        <v>-4.1666666666666671E-2</v>
      </c>
      <c r="AA306" s="80" t="e">
        <f t="shared" si="78"/>
        <v>#N/A</v>
      </c>
      <c r="AB306" s="78" t="str">
        <f t="shared" si="79"/>
        <v>MLB 32</v>
      </c>
      <c r="AC306" s="78" t="str">
        <f t="shared" si="80"/>
        <v xml:space="preserve"> v </v>
      </c>
      <c r="AD306" s="78" t="str">
        <f t="shared" si="81"/>
        <v>Inc 1st 5 &amp; 7</v>
      </c>
      <c r="AF306" s="43"/>
      <c r="AG306" s="41">
        <f t="shared" si="120"/>
        <v>-0.125</v>
      </c>
      <c r="AH306" s="41">
        <f t="shared" si="121"/>
        <v>0</v>
      </c>
      <c r="AI306" s="42" t="e">
        <f t="shared" si="122"/>
        <v>#N/A</v>
      </c>
      <c r="AJ306" s="43" t="str">
        <f t="shared" si="123"/>
        <v>MLB 32</v>
      </c>
      <c r="AK306" s="43" t="str">
        <f t="shared" si="124"/>
        <v xml:space="preserve"> v </v>
      </c>
      <c r="AL306" s="43" t="str">
        <f t="shared" si="102"/>
        <v>Inc 1st 5</v>
      </c>
      <c r="AN306" s="104"/>
      <c r="AO306" s="105">
        <f t="shared" si="125"/>
        <v>-0.125</v>
      </c>
      <c r="AP306" s="105">
        <f t="shared" si="130"/>
        <v>-4.1666666666666671E-2</v>
      </c>
      <c r="AQ306" s="106" t="e">
        <f t="shared" si="126"/>
        <v>#N/A</v>
      </c>
      <c r="AR306" s="104" t="str">
        <f t="shared" si="127"/>
        <v>MLB 32</v>
      </c>
      <c r="AS306" s="104" t="str">
        <f t="shared" si="128"/>
        <v xml:space="preserve"> v </v>
      </c>
      <c r="AT306" s="104" t="str">
        <f t="shared" si="103"/>
        <v>Inc 1st 5</v>
      </c>
      <c r="AV306" s="84"/>
      <c r="AW306" s="85">
        <f t="shared" si="82"/>
        <v>-0.125</v>
      </c>
      <c r="AX306" s="85">
        <f t="shared" si="104"/>
        <v>0</v>
      </c>
      <c r="AY306" s="86" t="e">
        <f t="shared" si="83"/>
        <v>#N/A</v>
      </c>
      <c r="AZ306" s="84" t="str">
        <f t="shared" si="84"/>
        <v>MLB 32</v>
      </c>
      <c r="BA306" s="84" t="str">
        <f t="shared" si="85"/>
        <v xml:space="preserve"> v </v>
      </c>
      <c r="BB306" s="84" t="str">
        <f t="shared" si="105"/>
        <v>Primary</v>
      </c>
      <c r="BD306" s="43"/>
      <c r="BE306" s="41">
        <f t="shared" si="113"/>
        <v>-0.125</v>
      </c>
      <c r="BF306" s="41">
        <f t="shared" si="114"/>
        <v>-4.1666666666666671E-2</v>
      </c>
      <c r="BG306" s="42" t="e">
        <f t="shared" si="86"/>
        <v>#N/A</v>
      </c>
      <c r="BH306" s="43" t="str">
        <f t="shared" si="87"/>
        <v>MLB 32</v>
      </c>
      <c r="BI306" s="43" t="str">
        <f t="shared" si="88"/>
        <v xml:space="preserve"> v </v>
      </c>
      <c r="BJ306" s="43" t="str">
        <f t="shared" si="106"/>
        <v>Inc 1st 5</v>
      </c>
      <c r="BL306" s="120"/>
      <c r="BM306" s="121">
        <f t="shared" si="115"/>
        <v>-0.125</v>
      </c>
      <c r="BN306" s="121">
        <f t="shared" si="107"/>
        <v>0</v>
      </c>
      <c r="BO306" s="122" t="e">
        <f t="shared" si="89"/>
        <v>#N/A</v>
      </c>
      <c r="BP306" s="120" t="str">
        <f t="shared" si="90"/>
        <v>MLB 32</v>
      </c>
      <c r="BQ306" s="120" t="str">
        <f t="shared" si="91"/>
        <v xml:space="preserve"> v </v>
      </c>
      <c r="BR306" s="120" t="str">
        <f t="shared" si="108"/>
        <v>Inc 1st 5</v>
      </c>
      <c r="BT306" s="104"/>
      <c r="BU306" s="105">
        <f t="shared" si="109"/>
        <v>-4.1666666666666671E-2</v>
      </c>
      <c r="BV306" s="105">
        <f t="shared" si="92"/>
        <v>4.1666666666666657E-2</v>
      </c>
      <c r="BW306" s="106" t="e">
        <f t="shared" si="93"/>
        <v>#N/A</v>
      </c>
      <c r="BX306" s="104" t="str">
        <f t="shared" si="94"/>
        <v>MLB 32</v>
      </c>
      <c r="BY306" s="104" t="str">
        <f t="shared" si="95"/>
        <v xml:space="preserve"> v </v>
      </c>
      <c r="BZ306" s="104" t="str">
        <f t="shared" si="110"/>
        <v>Inc 1st 5</v>
      </c>
      <c r="CB306" s="131"/>
      <c r="CC306" s="132">
        <f t="shared" si="96"/>
        <v>0</v>
      </c>
      <c r="CD306" s="132">
        <f t="shared" si="111"/>
        <v>0.125</v>
      </c>
      <c r="CE306" s="133" t="e">
        <f t="shared" si="97"/>
        <v>#N/A</v>
      </c>
      <c r="CF306" s="131" t="str">
        <f t="shared" si="98"/>
        <v>MLB 32</v>
      </c>
      <c r="CG306" s="131" t="str">
        <f t="shared" si="99"/>
        <v xml:space="preserve"> v </v>
      </c>
      <c r="CH306" s="131" t="str">
        <f t="shared" si="112"/>
        <v>Primary</v>
      </c>
    </row>
    <row r="307" spans="5:86">
      <c r="E307">
        <v>89</v>
      </c>
      <c r="F307" t="e">
        <f>LOOKUP(R183,$A$219:$A$248,$B$219:$B$248)</f>
        <v>#N/A</v>
      </c>
      <c r="G307" t="e">
        <f>LOOKUP(S183,$A$219:$A$248,$B$219:$B$248)</f>
        <v>#N/A</v>
      </c>
      <c r="H307" t="s">
        <v>62</v>
      </c>
      <c r="J307" t="e">
        <f t="shared" si="116"/>
        <v>#N/A</v>
      </c>
      <c r="L307" t="str">
        <f t="shared" si="117"/>
        <v xml:space="preserve"> v </v>
      </c>
      <c r="M307" t="str">
        <f>IF(ISERROR(INDEX($C:$C,MATCH(R183,$A:$A,0)))*1=1,"",INDEX($C:$C,MATCH(R183,$A:$A,0)))</f>
        <v/>
      </c>
      <c r="N307" t="str">
        <f>IF(ISERROR(INDEX($C:$C,MATCH(S183,$A:$A,0)))*1=1,"",INDEX($C:$C,MATCH(S183,$A:$A,0)))</f>
        <v/>
      </c>
      <c r="O307" t="s">
        <v>62</v>
      </c>
      <c r="Q307" s="11"/>
      <c r="R307" s="15">
        <f>T182-TIME(3,0,0)</f>
        <v>-0.125</v>
      </c>
      <c r="S307" s="11" t="e">
        <f t="shared" si="118"/>
        <v>#N/A</v>
      </c>
      <c r="T307" s="14" t="str">
        <f t="shared" si="100"/>
        <v>MLB 32</v>
      </c>
      <c r="U307" s="14" t="str">
        <f t="shared" si="119"/>
        <v xml:space="preserve"> v </v>
      </c>
      <c r="V307" s="14" t="str">
        <f t="shared" si="101"/>
        <v>FULL</v>
      </c>
      <c r="X307" s="78"/>
      <c r="Y307" s="79">
        <f t="shared" si="77"/>
        <v>-0.125</v>
      </c>
      <c r="Z307" s="79">
        <f t="shared" si="129"/>
        <v>-4.1666666666666671E-2</v>
      </c>
      <c r="AA307" s="80" t="e">
        <f t="shared" si="78"/>
        <v>#N/A</v>
      </c>
      <c r="AB307" s="78" t="str">
        <f t="shared" si="79"/>
        <v>MLB 32</v>
      </c>
      <c r="AC307" s="78" t="str">
        <f t="shared" si="80"/>
        <v xml:space="preserve"> v </v>
      </c>
      <c r="AD307" s="78" t="str">
        <f t="shared" si="81"/>
        <v>Inc 1st 5 &amp; 7</v>
      </c>
      <c r="AF307" s="43"/>
      <c r="AG307" s="41">
        <f t="shared" si="120"/>
        <v>-0.125</v>
      </c>
      <c r="AH307" s="41">
        <f t="shared" si="121"/>
        <v>0</v>
      </c>
      <c r="AI307" s="42" t="e">
        <f t="shared" si="122"/>
        <v>#N/A</v>
      </c>
      <c r="AJ307" s="43" t="str">
        <f t="shared" si="123"/>
        <v>MLB 32</v>
      </c>
      <c r="AK307" s="43" t="str">
        <f t="shared" si="124"/>
        <v xml:space="preserve"> v </v>
      </c>
      <c r="AL307" s="43" t="str">
        <f t="shared" si="102"/>
        <v>Inc 1st 5</v>
      </c>
      <c r="AN307" s="104"/>
      <c r="AO307" s="105">
        <f t="shared" si="125"/>
        <v>-0.125</v>
      </c>
      <c r="AP307" s="105">
        <f t="shared" si="130"/>
        <v>-4.1666666666666671E-2</v>
      </c>
      <c r="AQ307" s="106" t="e">
        <f t="shared" si="126"/>
        <v>#N/A</v>
      </c>
      <c r="AR307" s="104" t="str">
        <f t="shared" si="127"/>
        <v>MLB 32</v>
      </c>
      <c r="AS307" s="104" t="str">
        <f t="shared" si="128"/>
        <v xml:space="preserve"> v </v>
      </c>
      <c r="AT307" s="104" t="str">
        <f t="shared" si="103"/>
        <v>Inc 1st 5</v>
      </c>
      <c r="AV307" s="84"/>
      <c r="AW307" s="85">
        <f t="shared" si="82"/>
        <v>-0.125</v>
      </c>
      <c r="AX307" s="85">
        <f t="shared" si="104"/>
        <v>0</v>
      </c>
      <c r="AY307" s="86" t="e">
        <f t="shared" si="83"/>
        <v>#N/A</v>
      </c>
      <c r="AZ307" s="84" t="str">
        <f t="shared" si="84"/>
        <v>MLB 32</v>
      </c>
      <c r="BA307" s="84" t="str">
        <f t="shared" si="85"/>
        <v xml:space="preserve"> v </v>
      </c>
      <c r="BB307" s="84" t="str">
        <f t="shared" si="105"/>
        <v>Primary</v>
      </c>
      <c r="BD307" s="110"/>
      <c r="BE307" s="111">
        <f t="shared" si="113"/>
        <v>-0.125</v>
      </c>
      <c r="BF307" s="111">
        <f t="shared" si="114"/>
        <v>-4.1666666666666671E-2</v>
      </c>
      <c r="BG307" s="112" t="e">
        <f t="shared" si="86"/>
        <v>#N/A</v>
      </c>
      <c r="BH307" s="110" t="str">
        <f t="shared" si="87"/>
        <v>MLB 32</v>
      </c>
      <c r="BI307" s="110" t="str">
        <f t="shared" si="88"/>
        <v xml:space="preserve"> v </v>
      </c>
      <c r="BJ307" s="110" t="str">
        <f t="shared" si="106"/>
        <v>Inc 1st 5</v>
      </c>
      <c r="BL307" s="115"/>
      <c r="BM307" s="116">
        <f t="shared" si="115"/>
        <v>-0.125</v>
      </c>
      <c r="BN307" s="116">
        <f t="shared" si="107"/>
        <v>0</v>
      </c>
      <c r="BO307" s="117" t="e">
        <f t="shared" si="89"/>
        <v>#N/A</v>
      </c>
      <c r="BP307" s="115" t="str">
        <f t="shared" si="90"/>
        <v>MLB 32</v>
      </c>
      <c r="BQ307" s="115" t="str">
        <f t="shared" si="91"/>
        <v xml:space="preserve"> v </v>
      </c>
      <c r="BR307" s="115" t="str">
        <f t="shared" si="108"/>
        <v>Inc 1st 5</v>
      </c>
      <c r="BT307" s="125"/>
      <c r="BU307" s="126">
        <f t="shared" si="109"/>
        <v>-4.1666666666666671E-2</v>
      </c>
      <c r="BV307" s="126">
        <f t="shared" si="92"/>
        <v>4.1666666666666657E-2</v>
      </c>
      <c r="BW307" s="127" t="e">
        <f t="shared" si="93"/>
        <v>#N/A</v>
      </c>
      <c r="BX307" s="125" t="str">
        <f t="shared" si="94"/>
        <v>MLB 32</v>
      </c>
      <c r="BY307" s="125" t="str">
        <f t="shared" si="95"/>
        <v xml:space="preserve"> v </v>
      </c>
      <c r="BZ307" s="125" t="str">
        <f t="shared" si="110"/>
        <v>Inc 1st 5</v>
      </c>
      <c r="CB307" s="78"/>
      <c r="CC307" s="79">
        <f t="shared" si="96"/>
        <v>0</v>
      </c>
      <c r="CD307" s="79">
        <f t="shared" si="111"/>
        <v>0.125</v>
      </c>
      <c r="CE307" s="80" t="e">
        <f t="shared" si="97"/>
        <v>#N/A</v>
      </c>
      <c r="CF307" s="78" t="str">
        <f t="shared" si="98"/>
        <v>MLB 32</v>
      </c>
      <c r="CG307" s="78" t="str">
        <f t="shared" si="99"/>
        <v xml:space="preserve"> v </v>
      </c>
      <c r="CH307" s="78" t="str">
        <f t="shared" si="112"/>
        <v>Primary</v>
      </c>
    </row>
    <row r="308" spans="5:86">
      <c r="E308">
        <v>90</v>
      </c>
      <c r="F308" t="e">
        <f>LOOKUP(R185,$A$219:$A$248,$B$219:$B$248)</f>
        <v>#N/A</v>
      </c>
      <c r="G308" t="e">
        <f>LOOKUP(S185,$A$219:$A$248,$B$219:$B$248)</f>
        <v>#N/A</v>
      </c>
      <c r="H308" t="s">
        <v>62</v>
      </c>
      <c r="J308" t="e">
        <f t="shared" si="116"/>
        <v>#N/A</v>
      </c>
      <c r="L308" t="str">
        <f t="shared" si="117"/>
        <v xml:space="preserve"> v </v>
      </c>
      <c r="M308" t="str">
        <f>IF(ISERROR(INDEX($C:$C,MATCH(R185,$A:$A,0)))*1=1,"",INDEX($C:$C,MATCH(R185,$A:$A,0)))</f>
        <v/>
      </c>
      <c r="N308" t="str">
        <f>IF(ISERROR(INDEX($C:$C,MATCH(S185,$A:$A,0)))*1=1,"",INDEX($C:$C,MATCH(S185,$A:$A,0)))</f>
        <v/>
      </c>
      <c r="O308" t="s">
        <v>62</v>
      </c>
      <c r="Q308" s="11"/>
      <c r="R308" s="15">
        <f>T184-TIME(3,0,0)</f>
        <v>-0.125</v>
      </c>
      <c r="S308" s="11" t="e">
        <f t="shared" si="118"/>
        <v>#N/A</v>
      </c>
      <c r="T308" s="14" t="str">
        <f t="shared" si="100"/>
        <v>MLB 32</v>
      </c>
      <c r="U308" s="14" t="str">
        <f t="shared" si="119"/>
        <v xml:space="preserve"> v </v>
      </c>
      <c r="V308" s="14" t="str">
        <f t="shared" si="101"/>
        <v>FULL</v>
      </c>
      <c r="X308" s="78"/>
      <c r="Y308" s="79">
        <f t="shared" si="77"/>
        <v>-0.125</v>
      </c>
      <c r="Z308" s="79">
        <f t="shared" si="129"/>
        <v>-4.1666666666666671E-2</v>
      </c>
      <c r="AA308" s="80" t="e">
        <f t="shared" si="78"/>
        <v>#N/A</v>
      </c>
      <c r="AB308" s="78" t="str">
        <f t="shared" si="79"/>
        <v>MLB 32</v>
      </c>
      <c r="AC308" s="78" t="str">
        <f t="shared" si="80"/>
        <v xml:space="preserve"> v </v>
      </c>
      <c r="AD308" s="78" t="str">
        <f t="shared" si="81"/>
        <v>Inc 1st 5 &amp; 7</v>
      </c>
      <c r="AF308" s="43"/>
      <c r="AG308" s="41">
        <f t="shared" si="120"/>
        <v>-0.125</v>
      </c>
      <c r="AH308" s="41">
        <f t="shared" si="121"/>
        <v>0</v>
      </c>
      <c r="AI308" s="42" t="e">
        <f t="shared" si="122"/>
        <v>#N/A</v>
      </c>
      <c r="AJ308" s="43" t="str">
        <f t="shared" si="123"/>
        <v>MLB 32</v>
      </c>
      <c r="AK308" s="43" t="str">
        <f t="shared" si="124"/>
        <v xml:space="preserve"> v </v>
      </c>
      <c r="AL308" s="43" t="str">
        <f t="shared" si="102"/>
        <v>Inc 1st 5</v>
      </c>
      <c r="AN308" s="104"/>
      <c r="AO308" s="105">
        <f t="shared" si="125"/>
        <v>-0.125</v>
      </c>
      <c r="AP308" s="105">
        <f t="shared" si="130"/>
        <v>-4.1666666666666671E-2</v>
      </c>
      <c r="AQ308" s="106" t="e">
        <f t="shared" si="126"/>
        <v>#N/A</v>
      </c>
      <c r="AR308" s="104" t="str">
        <f t="shared" si="127"/>
        <v>MLB 32</v>
      </c>
      <c r="AS308" s="104" t="str">
        <f t="shared" si="128"/>
        <v xml:space="preserve"> v </v>
      </c>
      <c r="AT308" s="104" t="str">
        <f t="shared" si="103"/>
        <v>Inc 1st 5</v>
      </c>
      <c r="AV308" s="84"/>
      <c r="AW308" s="85">
        <f t="shared" si="82"/>
        <v>-0.125</v>
      </c>
      <c r="AX308" s="85">
        <f t="shared" si="104"/>
        <v>0</v>
      </c>
      <c r="AY308" s="86" t="e">
        <f t="shared" si="83"/>
        <v>#N/A</v>
      </c>
      <c r="AZ308" s="84" t="str">
        <f t="shared" si="84"/>
        <v>MLB 32</v>
      </c>
      <c r="BA308" s="84" t="str">
        <f t="shared" si="85"/>
        <v xml:space="preserve"> v </v>
      </c>
      <c r="BB308" s="84" t="str">
        <f t="shared" si="105"/>
        <v>Primary</v>
      </c>
      <c r="BD308" s="43"/>
      <c r="BE308" s="41">
        <f t="shared" si="113"/>
        <v>-0.125</v>
      </c>
      <c r="BF308" s="41">
        <f t="shared" si="114"/>
        <v>-4.1666666666666671E-2</v>
      </c>
      <c r="BG308" s="42" t="e">
        <f t="shared" si="86"/>
        <v>#N/A</v>
      </c>
      <c r="BH308" s="43" t="str">
        <f t="shared" si="87"/>
        <v>MLB 32</v>
      </c>
      <c r="BI308" s="43" t="str">
        <f t="shared" si="88"/>
        <v xml:space="preserve"> v </v>
      </c>
      <c r="BJ308" s="43" t="str">
        <f t="shared" si="106"/>
        <v>Inc 1st 5</v>
      </c>
      <c r="BL308" s="120"/>
      <c r="BM308" s="121">
        <f t="shared" si="115"/>
        <v>-0.125</v>
      </c>
      <c r="BN308" s="121">
        <f t="shared" si="107"/>
        <v>0</v>
      </c>
      <c r="BO308" s="122" t="e">
        <f t="shared" si="89"/>
        <v>#N/A</v>
      </c>
      <c r="BP308" s="120" t="str">
        <f t="shared" si="90"/>
        <v>MLB 32</v>
      </c>
      <c r="BQ308" s="120" t="str">
        <f t="shared" si="91"/>
        <v xml:space="preserve"> v </v>
      </c>
      <c r="BR308" s="120" t="str">
        <f t="shared" si="108"/>
        <v>Inc 1st 5</v>
      </c>
      <c r="BT308" s="104"/>
      <c r="BU308" s="105">
        <f t="shared" si="109"/>
        <v>-4.1666666666666671E-2</v>
      </c>
      <c r="BV308" s="105">
        <f t="shared" si="92"/>
        <v>4.1666666666666657E-2</v>
      </c>
      <c r="BW308" s="106" t="e">
        <f t="shared" si="93"/>
        <v>#N/A</v>
      </c>
      <c r="BX308" s="104" t="str">
        <f t="shared" si="94"/>
        <v>MLB 32</v>
      </c>
      <c r="BY308" s="104" t="str">
        <f t="shared" si="95"/>
        <v xml:space="preserve"> v </v>
      </c>
      <c r="BZ308" s="104" t="str">
        <f t="shared" si="110"/>
        <v>Inc 1st 5</v>
      </c>
      <c r="CB308" s="131"/>
      <c r="CC308" s="132">
        <f t="shared" si="96"/>
        <v>0</v>
      </c>
      <c r="CD308" s="132">
        <f t="shared" si="111"/>
        <v>0.125</v>
      </c>
      <c r="CE308" s="133" t="e">
        <f t="shared" si="97"/>
        <v>#N/A</v>
      </c>
      <c r="CF308" s="131" t="str">
        <f t="shared" si="98"/>
        <v>MLB 32</v>
      </c>
      <c r="CG308" s="131" t="str">
        <f t="shared" si="99"/>
        <v xml:space="preserve"> v </v>
      </c>
      <c r="CH308" s="131" t="str">
        <f t="shared" si="112"/>
        <v>Primary</v>
      </c>
    </row>
    <row r="309" spans="5:86">
      <c r="E309">
        <v>91</v>
      </c>
      <c r="F309" t="e">
        <f>LOOKUP(R187,$A$219:$A$248,$B$219:$B$248)</f>
        <v>#N/A</v>
      </c>
      <c r="G309" t="e">
        <f>LOOKUP(S187,$A$219:$A$248,$B$219:$B$248)</f>
        <v>#N/A</v>
      </c>
      <c r="H309" t="s">
        <v>62</v>
      </c>
      <c r="J309" t="e">
        <f t="shared" si="116"/>
        <v>#N/A</v>
      </c>
      <c r="L309" t="str">
        <f t="shared" si="117"/>
        <v xml:space="preserve"> v </v>
      </c>
      <c r="M309" t="str">
        <f>IF(ISERROR(INDEX($C:$C,MATCH(R187,$A:$A,0)))*1=1,"",INDEX($C:$C,MATCH(R187,$A:$A,0)))</f>
        <v/>
      </c>
      <c r="N309" t="str">
        <f>IF(ISERROR(INDEX($C:$C,MATCH(S187,$A:$A,0)))*1=1,"",INDEX($C:$C,MATCH(S187,$A:$A,0)))</f>
        <v/>
      </c>
      <c r="O309" t="s">
        <v>62</v>
      </c>
      <c r="Q309" s="11"/>
      <c r="R309" s="15">
        <f>T186-TIME(3,0,0)</f>
        <v>-0.125</v>
      </c>
      <c r="S309" s="11" t="e">
        <f t="shared" si="118"/>
        <v>#N/A</v>
      </c>
      <c r="T309" s="14" t="str">
        <f t="shared" si="100"/>
        <v>MLB 32</v>
      </c>
      <c r="U309" s="14" t="str">
        <f t="shared" si="119"/>
        <v xml:space="preserve"> v </v>
      </c>
      <c r="V309" s="14" t="str">
        <f t="shared" si="101"/>
        <v>FULL</v>
      </c>
      <c r="X309" s="78"/>
      <c r="Y309" s="79">
        <f t="shared" si="77"/>
        <v>-0.125</v>
      </c>
      <c r="Z309" s="79">
        <f t="shared" si="129"/>
        <v>-4.1666666666666671E-2</v>
      </c>
      <c r="AA309" s="80" t="e">
        <f t="shared" si="78"/>
        <v>#N/A</v>
      </c>
      <c r="AB309" s="78" t="str">
        <f t="shared" si="79"/>
        <v>MLB 32</v>
      </c>
      <c r="AC309" s="78" t="str">
        <f t="shared" si="80"/>
        <v xml:space="preserve"> v </v>
      </c>
      <c r="AD309" s="78" t="str">
        <f t="shared" si="81"/>
        <v>Inc 1st 5 &amp; 7</v>
      </c>
      <c r="AF309" s="43"/>
      <c r="AG309" s="41">
        <f t="shared" si="120"/>
        <v>-0.125</v>
      </c>
      <c r="AH309" s="41">
        <f t="shared" si="121"/>
        <v>0</v>
      </c>
      <c r="AI309" s="42" t="e">
        <f t="shared" si="122"/>
        <v>#N/A</v>
      </c>
      <c r="AJ309" s="43" t="str">
        <f t="shared" si="123"/>
        <v>MLB 32</v>
      </c>
      <c r="AK309" s="43" t="str">
        <f t="shared" si="124"/>
        <v xml:space="preserve"> v </v>
      </c>
      <c r="AL309" s="43" t="str">
        <f t="shared" si="102"/>
        <v>Inc 1st 5</v>
      </c>
      <c r="AN309" s="104"/>
      <c r="AO309" s="105">
        <f t="shared" si="125"/>
        <v>-0.125</v>
      </c>
      <c r="AP309" s="105">
        <f t="shared" si="130"/>
        <v>-4.1666666666666671E-2</v>
      </c>
      <c r="AQ309" s="106" t="e">
        <f t="shared" si="126"/>
        <v>#N/A</v>
      </c>
      <c r="AR309" s="104" t="str">
        <f t="shared" si="127"/>
        <v>MLB 32</v>
      </c>
      <c r="AS309" s="104" t="str">
        <f t="shared" si="128"/>
        <v xml:space="preserve"> v </v>
      </c>
      <c r="AT309" s="104" t="str">
        <f t="shared" si="103"/>
        <v>Inc 1st 5</v>
      </c>
      <c r="AV309" s="84"/>
      <c r="AW309" s="85">
        <f t="shared" si="82"/>
        <v>-0.125</v>
      </c>
      <c r="AX309" s="85">
        <f t="shared" si="104"/>
        <v>0</v>
      </c>
      <c r="AY309" s="86" t="e">
        <f t="shared" si="83"/>
        <v>#N/A</v>
      </c>
      <c r="AZ309" s="84" t="str">
        <f t="shared" si="84"/>
        <v>MLB 32</v>
      </c>
      <c r="BA309" s="84" t="str">
        <f t="shared" si="85"/>
        <v xml:space="preserve"> v </v>
      </c>
      <c r="BB309" s="84" t="str">
        <f t="shared" si="105"/>
        <v>Primary</v>
      </c>
      <c r="BD309" s="110"/>
      <c r="BE309" s="111">
        <f t="shared" si="113"/>
        <v>-0.125</v>
      </c>
      <c r="BF309" s="111">
        <f t="shared" si="114"/>
        <v>-4.1666666666666671E-2</v>
      </c>
      <c r="BG309" s="112" t="e">
        <f t="shared" si="86"/>
        <v>#N/A</v>
      </c>
      <c r="BH309" s="110" t="str">
        <f t="shared" si="87"/>
        <v>MLB 32</v>
      </c>
      <c r="BI309" s="110" t="str">
        <f t="shared" si="88"/>
        <v xml:space="preserve"> v </v>
      </c>
      <c r="BJ309" s="110" t="str">
        <f t="shared" si="106"/>
        <v>Inc 1st 5</v>
      </c>
      <c r="BL309" s="115"/>
      <c r="BM309" s="116">
        <f t="shared" si="115"/>
        <v>-0.125</v>
      </c>
      <c r="BN309" s="116">
        <f t="shared" si="107"/>
        <v>0</v>
      </c>
      <c r="BO309" s="117" t="e">
        <f t="shared" si="89"/>
        <v>#N/A</v>
      </c>
      <c r="BP309" s="115" t="str">
        <f t="shared" si="90"/>
        <v>MLB 32</v>
      </c>
      <c r="BQ309" s="115" t="str">
        <f t="shared" si="91"/>
        <v xml:space="preserve"> v </v>
      </c>
      <c r="BR309" s="115" t="str">
        <f t="shared" si="108"/>
        <v>Inc 1st 5</v>
      </c>
      <c r="BT309" s="125"/>
      <c r="BU309" s="126">
        <f t="shared" si="109"/>
        <v>-4.1666666666666671E-2</v>
      </c>
      <c r="BV309" s="126">
        <f t="shared" si="92"/>
        <v>4.1666666666666657E-2</v>
      </c>
      <c r="BW309" s="127" t="e">
        <f t="shared" si="93"/>
        <v>#N/A</v>
      </c>
      <c r="BX309" s="125" t="str">
        <f t="shared" si="94"/>
        <v>MLB 32</v>
      </c>
      <c r="BY309" s="125" t="str">
        <f t="shared" si="95"/>
        <v xml:space="preserve"> v </v>
      </c>
      <c r="BZ309" s="125" t="str">
        <f t="shared" si="110"/>
        <v>Inc 1st 5</v>
      </c>
      <c r="CB309" s="78"/>
      <c r="CC309" s="79">
        <f t="shared" si="96"/>
        <v>0</v>
      </c>
      <c r="CD309" s="79">
        <f t="shared" si="111"/>
        <v>0.125</v>
      </c>
      <c r="CE309" s="80" t="e">
        <f t="shared" si="97"/>
        <v>#N/A</v>
      </c>
      <c r="CF309" s="78" t="str">
        <f t="shared" si="98"/>
        <v>MLB 32</v>
      </c>
      <c r="CG309" s="78" t="str">
        <f t="shared" si="99"/>
        <v xml:space="preserve"> v </v>
      </c>
      <c r="CH309" s="78" t="str">
        <f t="shared" si="112"/>
        <v>Primary</v>
      </c>
    </row>
    <row r="310" spans="5:86">
      <c r="E310">
        <v>92</v>
      </c>
      <c r="F310" t="e">
        <f>LOOKUP(R189,$A$219:$A$248,$B$219:$B$248)</f>
        <v>#N/A</v>
      </c>
      <c r="G310" t="e">
        <f>LOOKUP(S189,$A$219:$A$248,$B$219:$B$248)</f>
        <v>#N/A</v>
      </c>
      <c r="H310" t="s">
        <v>62</v>
      </c>
      <c r="J310" t="e">
        <f t="shared" si="116"/>
        <v>#N/A</v>
      </c>
      <c r="L310" t="str">
        <f t="shared" si="117"/>
        <v xml:space="preserve"> v </v>
      </c>
      <c r="M310" t="str">
        <f>IF(ISERROR(INDEX($C:$C,MATCH(R189,$A:$A,0)))*1=1,"",INDEX($C:$C,MATCH(R189,$A:$A,0)))</f>
        <v/>
      </c>
      <c r="N310" t="str">
        <f>IF(ISERROR(INDEX($C:$C,MATCH(S189,$A:$A,0)))*1=1,"",INDEX($C:$C,MATCH(S189,$A:$A,0)))</f>
        <v/>
      </c>
      <c r="O310" t="s">
        <v>62</v>
      </c>
      <c r="Q310" s="11"/>
      <c r="R310" s="15">
        <f>T188-TIME(3,0,0)</f>
        <v>-0.125</v>
      </c>
      <c r="S310" s="11" t="e">
        <f t="shared" si="118"/>
        <v>#N/A</v>
      </c>
      <c r="T310" s="14" t="str">
        <f t="shared" si="100"/>
        <v>MLB 32</v>
      </c>
      <c r="U310" s="14" t="str">
        <f t="shared" si="119"/>
        <v xml:space="preserve"> v </v>
      </c>
      <c r="V310" s="14" t="str">
        <f t="shared" si="101"/>
        <v>FULL</v>
      </c>
      <c r="X310" s="78"/>
      <c r="Y310" s="79">
        <f t="shared" si="77"/>
        <v>-0.125</v>
      </c>
      <c r="Z310" s="79">
        <f t="shared" si="129"/>
        <v>-4.1666666666666671E-2</v>
      </c>
      <c r="AA310" s="80" t="e">
        <f t="shared" si="78"/>
        <v>#N/A</v>
      </c>
      <c r="AB310" s="78" t="str">
        <f t="shared" si="79"/>
        <v>MLB 32</v>
      </c>
      <c r="AC310" s="78" t="str">
        <f t="shared" si="80"/>
        <v xml:space="preserve"> v </v>
      </c>
      <c r="AD310" s="78" t="str">
        <f t="shared" si="81"/>
        <v>Inc 1st 5 &amp; 7</v>
      </c>
      <c r="AF310" s="43"/>
      <c r="AG310" s="41">
        <f t="shared" si="120"/>
        <v>-0.125</v>
      </c>
      <c r="AH310" s="41">
        <f t="shared" si="121"/>
        <v>0</v>
      </c>
      <c r="AI310" s="42" t="e">
        <f t="shared" si="122"/>
        <v>#N/A</v>
      </c>
      <c r="AJ310" s="43" t="str">
        <f t="shared" si="123"/>
        <v>MLB 32</v>
      </c>
      <c r="AK310" s="43" t="str">
        <f t="shared" si="124"/>
        <v xml:space="preserve"> v </v>
      </c>
      <c r="AL310" s="43" t="str">
        <f t="shared" si="102"/>
        <v>Inc 1st 5</v>
      </c>
      <c r="AN310" s="104"/>
      <c r="AO310" s="105">
        <f t="shared" si="125"/>
        <v>-0.125</v>
      </c>
      <c r="AP310" s="105">
        <f t="shared" si="130"/>
        <v>-4.1666666666666671E-2</v>
      </c>
      <c r="AQ310" s="106" t="e">
        <f t="shared" si="126"/>
        <v>#N/A</v>
      </c>
      <c r="AR310" s="104" t="str">
        <f t="shared" si="127"/>
        <v>MLB 32</v>
      </c>
      <c r="AS310" s="104" t="str">
        <f t="shared" si="128"/>
        <v xml:space="preserve"> v </v>
      </c>
      <c r="AT310" s="104" t="str">
        <f t="shared" si="103"/>
        <v>Inc 1st 5</v>
      </c>
      <c r="AV310" s="84"/>
      <c r="AW310" s="85">
        <f t="shared" si="82"/>
        <v>-0.125</v>
      </c>
      <c r="AX310" s="85">
        <f t="shared" si="104"/>
        <v>0</v>
      </c>
      <c r="AY310" s="86" t="e">
        <f t="shared" si="83"/>
        <v>#N/A</v>
      </c>
      <c r="AZ310" s="84" t="str">
        <f t="shared" si="84"/>
        <v>MLB 32</v>
      </c>
      <c r="BA310" s="84" t="str">
        <f t="shared" si="85"/>
        <v xml:space="preserve"> v </v>
      </c>
      <c r="BB310" s="84" t="str">
        <f t="shared" si="105"/>
        <v>Primary</v>
      </c>
      <c r="BD310" s="43"/>
      <c r="BE310" s="41">
        <f t="shared" si="113"/>
        <v>-0.125</v>
      </c>
      <c r="BF310" s="41">
        <f t="shared" si="114"/>
        <v>-4.1666666666666671E-2</v>
      </c>
      <c r="BG310" s="42" t="e">
        <f t="shared" si="86"/>
        <v>#N/A</v>
      </c>
      <c r="BH310" s="43" t="str">
        <f t="shared" si="87"/>
        <v>MLB 32</v>
      </c>
      <c r="BI310" s="43" t="str">
        <f t="shared" si="88"/>
        <v xml:space="preserve"> v </v>
      </c>
      <c r="BJ310" s="43" t="str">
        <f t="shared" si="106"/>
        <v>Inc 1st 5</v>
      </c>
      <c r="BL310" s="120"/>
      <c r="BM310" s="121">
        <f t="shared" si="115"/>
        <v>-0.125</v>
      </c>
      <c r="BN310" s="121">
        <f t="shared" si="107"/>
        <v>0</v>
      </c>
      <c r="BO310" s="122" t="e">
        <f t="shared" si="89"/>
        <v>#N/A</v>
      </c>
      <c r="BP310" s="120" t="str">
        <f t="shared" si="90"/>
        <v>MLB 32</v>
      </c>
      <c r="BQ310" s="120" t="str">
        <f t="shared" si="91"/>
        <v xml:space="preserve"> v </v>
      </c>
      <c r="BR310" s="120" t="str">
        <f t="shared" si="108"/>
        <v>Inc 1st 5</v>
      </c>
      <c r="BT310" s="104"/>
      <c r="BU310" s="105">
        <f t="shared" si="109"/>
        <v>-4.1666666666666671E-2</v>
      </c>
      <c r="BV310" s="105">
        <f t="shared" si="92"/>
        <v>4.1666666666666657E-2</v>
      </c>
      <c r="BW310" s="106" t="e">
        <f t="shared" si="93"/>
        <v>#N/A</v>
      </c>
      <c r="BX310" s="104" t="str">
        <f t="shared" si="94"/>
        <v>MLB 32</v>
      </c>
      <c r="BY310" s="104" t="str">
        <f t="shared" si="95"/>
        <v xml:space="preserve"> v </v>
      </c>
      <c r="BZ310" s="104" t="str">
        <f t="shared" si="110"/>
        <v>Inc 1st 5</v>
      </c>
      <c r="CB310" s="131"/>
      <c r="CC310" s="132">
        <f t="shared" si="96"/>
        <v>0</v>
      </c>
      <c r="CD310" s="132">
        <f t="shared" si="111"/>
        <v>0.125</v>
      </c>
      <c r="CE310" s="133" t="e">
        <f t="shared" si="97"/>
        <v>#N/A</v>
      </c>
      <c r="CF310" s="131" t="str">
        <f t="shared" si="98"/>
        <v>MLB 32</v>
      </c>
      <c r="CG310" s="131" t="str">
        <f t="shared" si="99"/>
        <v xml:space="preserve"> v </v>
      </c>
      <c r="CH310" s="131" t="str">
        <f t="shared" si="112"/>
        <v>Primary</v>
      </c>
    </row>
    <row r="311" spans="5:86">
      <c r="E311">
        <v>93</v>
      </c>
      <c r="F311" t="e">
        <f>LOOKUP(R191,$A$219:$A$248,$B$219:$B$248)</f>
        <v>#N/A</v>
      </c>
      <c r="G311" t="e">
        <f>LOOKUP(S191,$A$219:$A$248,$B$219:$B$248)</f>
        <v>#N/A</v>
      </c>
      <c r="H311" t="s">
        <v>62</v>
      </c>
      <c r="J311" t="e">
        <f t="shared" si="116"/>
        <v>#N/A</v>
      </c>
      <c r="L311" t="str">
        <f t="shared" si="117"/>
        <v xml:space="preserve"> v </v>
      </c>
      <c r="M311" t="str">
        <f>IF(ISERROR(INDEX($C:$C,MATCH(R191,$A:$A,0)))*1=1,"",INDEX($C:$C,MATCH(R191,$A:$A,0)))</f>
        <v/>
      </c>
      <c r="N311" t="str">
        <f>IF(ISERROR(INDEX($C:$C,MATCH(S191,$A:$A,0)))*1=1,"",INDEX($C:$C,MATCH(S191,$A:$A,0)))</f>
        <v/>
      </c>
      <c r="O311" t="s">
        <v>62</v>
      </c>
      <c r="Q311" s="11"/>
      <c r="R311" s="15">
        <f>T190-TIME(3,0,0)</f>
        <v>-0.125</v>
      </c>
      <c r="S311" s="11" t="e">
        <f t="shared" si="118"/>
        <v>#N/A</v>
      </c>
      <c r="T311" s="14" t="str">
        <f t="shared" si="100"/>
        <v>MLB 32</v>
      </c>
      <c r="U311" s="14" t="str">
        <f t="shared" si="119"/>
        <v xml:space="preserve"> v </v>
      </c>
      <c r="V311" s="14" t="str">
        <f t="shared" si="101"/>
        <v>FULL</v>
      </c>
      <c r="X311" s="78"/>
      <c r="Y311" s="79">
        <f t="shared" si="77"/>
        <v>-0.125</v>
      </c>
      <c r="Z311" s="79">
        <f t="shared" si="129"/>
        <v>-4.1666666666666671E-2</v>
      </c>
      <c r="AA311" s="80" t="e">
        <f t="shared" si="78"/>
        <v>#N/A</v>
      </c>
      <c r="AB311" s="78" t="str">
        <f t="shared" si="79"/>
        <v>MLB 32</v>
      </c>
      <c r="AC311" s="78" t="str">
        <f t="shared" si="80"/>
        <v xml:space="preserve"> v </v>
      </c>
      <c r="AD311" s="78" t="str">
        <f t="shared" si="81"/>
        <v>Inc 1st 5 &amp; 7</v>
      </c>
      <c r="AF311" s="43"/>
      <c r="AG311" s="41">
        <f t="shared" si="120"/>
        <v>-0.125</v>
      </c>
      <c r="AH311" s="41">
        <f t="shared" si="121"/>
        <v>0</v>
      </c>
      <c r="AI311" s="42" t="e">
        <f t="shared" si="122"/>
        <v>#N/A</v>
      </c>
      <c r="AJ311" s="43" t="str">
        <f t="shared" si="123"/>
        <v>MLB 32</v>
      </c>
      <c r="AK311" s="43" t="str">
        <f t="shared" si="124"/>
        <v xml:space="preserve"> v </v>
      </c>
      <c r="AL311" s="43" t="str">
        <f t="shared" si="102"/>
        <v>Inc 1st 5</v>
      </c>
      <c r="AN311" s="104"/>
      <c r="AO311" s="105">
        <f t="shared" si="125"/>
        <v>-0.125</v>
      </c>
      <c r="AP311" s="105">
        <f t="shared" si="130"/>
        <v>-4.1666666666666671E-2</v>
      </c>
      <c r="AQ311" s="106" t="e">
        <f t="shared" si="126"/>
        <v>#N/A</v>
      </c>
      <c r="AR311" s="104" t="str">
        <f t="shared" si="127"/>
        <v>MLB 32</v>
      </c>
      <c r="AS311" s="104" t="str">
        <f t="shared" si="128"/>
        <v xml:space="preserve"> v </v>
      </c>
      <c r="AT311" s="104" t="str">
        <f t="shared" si="103"/>
        <v>Inc 1st 5</v>
      </c>
      <c r="AV311" s="84"/>
      <c r="AW311" s="85">
        <f t="shared" si="82"/>
        <v>-0.125</v>
      </c>
      <c r="AX311" s="85">
        <f t="shared" si="104"/>
        <v>0</v>
      </c>
      <c r="AY311" s="86" t="e">
        <f t="shared" si="83"/>
        <v>#N/A</v>
      </c>
      <c r="AZ311" s="84" t="str">
        <f t="shared" si="84"/>
        <v>MLB 32</v>
      </c>
      <c r="BA311" s="84" t="str">
        <f t="shared" si="85"/>
        <v xml:space="preserve"> v </v>
      </c>
      <c r="BB311" s="84" t="str">
        <f t="shared" si="105"/>
        <v>Primary</v>
      </c>
      <c r="BD311" s="110"/>
      <c r="BE311" s="111">
        <f t="shared" si="113"/>
        <v>-0.125</v>
      </c>
      <c r="BF311" s="111">
        <f t="shared" si="114"/>
        <v>-4.1666666666666671E-2</v>
      </c>
      <c r="BG311" s="112" t="e">
        <f t="shared" si="86"/>
        <v>#N/A</v>
      </c>
      <c r="BH311" s="110" t="str">
        <f t="shared" si="87"/>
        <v>MLB 32</v>
      </c>
      <c r="BI311" s="110" t="str">
        <f t="shared" si="88"/>
        <v xml:space="preserve"> v </v>
      </c>
      <c r="BJ311" s="110" t="str">
        <f t="shared" si="106"/>
        <v>Inc 1st 5</v>
      </c>
      <c r="BL311" s="115"/>
      <c r="BM311" s="116">
        <f t="shared" si="115"/>
        <v>-0.125</v>
      </c>
      <c r="BN311" s="116">
        <f t="shared" si="107"/>
        <v>0</v>
      </c>
      <c r="BO311" s="117" t="e">
        <f t="shared" si="89"/>
        <v>#N/A</v>
      </c>
      <c r="BP311" s="115" t="str">
        <f t="shared" si="90"/>
        <v>MLB 32</v>
      </c>
      <c r="BQ311" s="115" t="str">
        <f t="shared" si="91"/>
        <v xml:space="preserve"> v </v>
      </c>
      <c r="BR311" s="115" t="str">
        <f t="shared" si="108"/>
        <v>Inc 1st 5</v>
      </c>
      <c r="BT311" s="125"/>
      <c r="BU311" s="126">
        <f t="shared" si="109"/>
        <v>-4.1666666666666671E-2</v>
      </c>
      <c r="BV311" s="126">
        <f t="shared" si="92"/>
        <v>4.1666666666666657E-2</v>
      </c>
      <c r="BW311" s="127" t="e">
        <f t="shared" si="93"/>
        <v>#N/A</v>
      </c>
      <c r="BX311" s="125" t="str">
        <f t="shared" si="94"/>
        <v>MLB 32</v>
      </c>
      <c r="BY311" s="125" t="str">
        <f t="shared" si="95"/>
        <v xml:space="preserve"> v </v>
      </c>
      <c r="BZ311" s="125" t="str">
        <f t="shared" si="110"/>
        <v>Inc 1st 5</v>
      </c>
      <c r="CB311" s="78"/>
      <c r="CC311" s="79">
        <f t="shared" si="96"/>
        <v>0</v>
      </c>
      <c r="CD311" s="79">
        <f t="shared" si="111"/>
        <v>0.125</v>
      </c>
      <c r="CE311" s="80" t="e">
        <f t="shared" si="97"/>
        <v>#N/A</v>
      </c>
      <c r="CF311" s="78" t="str">
        <f t="shared" si="98"/>
        <v>MLB 32</v>
      </c>
      <c r="CG311" s="78" t="str">
        <f t="shared" si="99"/>
        <v xml:space="preserve"> v </v>
      </c>
      <c r="CH311" s="78" t="str">
        <f t="shared" si="112"/>
        <v>Primary</v>
      </c>
    </row>
    <row r="312" spans="5:86">
      <c r="E312">
        <v>94</v>
      </c>
      <c r="F312" t="e">
        <f>LOOKUP(R193,$A$219:$A$248,$B$219:$B$248)</f>
        <v>#N/A</v>
      </c>
      <c r="G312" t="e">
        <f>LOOKUP(S193,$A$219:$A$248,$B$219:$B$248)</f>
        <v>#N/A</v>
      </c>
      <c r="H312" t="s">
        <v>62</v>
      </c>
      <c r="J312" t="e">
        <f t="shared" si="116"/>
        <v>#N/A</v>
      </c>
      <c r="L312" t="str">
        <f t="shared" si="117"/>
        <v xml:space="preserve"> v </v>
      </c>
      <c r="M312" t="str">
        <f>IF(ISERROR(INDEX($C:$C,MATCH(R193,$A:$A,0)))*1=1,"",INDEX($C:$C,MATCH(R193,$A:$A,0)))</f>
        <v/>
      </c>
      <c r="N312" t="str">
        <f>IF(ISERROR(INDEX($C:$C,MATCH(S193,$A:$A,0)))*1=1,"",INDEX($C:$C,MATCH(S193,$A:$A,0)))</f>
        <v/>
      </c>
      <c r="O312" t="s">
        <v>62</v>
      </c>
      <c r="Q312" s="11"/>
      <c r="R312" s="15">
        <f>T192-TIME(3,0,0)</f>
        <v>-0.125</v>
      </c>
      <c r="S312" s="11" t="e">
        <f t="shared" si="118"/>
        <v>#N/A</v>
      </c>
      <c r="T312" s="14" t="str">
        <f t="shared" si="100"/>
        <v>MLB 32</v>
      </c>
      <c r="U312" s="14" t="str">
        <f t="shared" si="119"/>
        <v xml:space="preserve"> v </v>
      </c>
      <c r="V312" s="14" t="str">
        <f t="shared" si="101"/>
        <v>FULL</v>
      </c>
      <c r="X312" s="78"/>
      <c r="Y312" s="79">
        <f t="shared" si="77"/>
        <v>-0.125</v>
      </c>
      <c r="Z312" s="79">
        <f t="shared" si="129"/>
        <v>-4.1666666666666671E-2</v>
      </c>
      <c r="AA312" s="80" t="e">
        <f t="shared" si="78"/>
        <v>#N/A</v>
      </c>
      <c r="AB312" s="78" t="str">
        <f t="shared" si="79"/>
        <v>MLB 32</v>
      </c>
      <c r="AC312" s="78" t="str">
        <f t="shared" si="80"/>
        <v xml:space="preserve"> v </v>
      </c>
      <c r="AD312" s="78" t="str">
        <f t="shared" si="81"/>
        <v>Inc 1st 5 &amp; 7</v>
      </c>
      <c r="AF312" s="43"/>
      <c r="AG312" s="41">
        <f t="shared" si="120"/>
        <v>-0.125</v>
      </c>
      <c r="AH312" s="41">
        <f t="shared" si="121"/>
        <v>0</v>
      </c>
      <c r="AI312" s="42" t="e">
        <f t="shared" si="122"/>
        <v>#N/A</v>
      </c>
      <c r="AJ312" s="43" t="str">
        <f t="shared" si="123"/>
        <v>MLB 32</v>
      </c>
      <c r="AK312" s="43" t="str">
        <f t="shared" si="124"/>
        <v xml:space="preserve"> v </v>
      </c>
      <c r="AL312" s="43" t="str">
        <f t="shared" si="102"/>
        <v>Inc 1st 5</v>
      </c>
      <c r="AN312" s="104"/>
      <c r="AO312" s="105">
        <f t="shared" si="125"/>
        <v>-0.125</v>
      </c>
      <c r="AP312" s="105">
        <f t="shared" si="130"/>
        <v>-4.1666666666666671E-2</v>
      </c>
      <c r="AQ312" s="106" t="e">
        <f t="shared" si="126"/>
        <v>#N/A</v>
      </c>
      <c r="AR312" s="104" t="str">
        <f t="shared" si="127"/>
        <v>MLB 32</v>
      </c>
      <c r="AS312" s="104" t="str">
        <f t="shared" si="128"/>
        <v xml:space="preserve"> v </v>
      </c>
      <c r="AT312" s="104" t="str">
        <f t="shared" si="103"/>
        <v>Inc 1st 5</v>
      </c>
      <c r="AV312" s="84"/>
      <c r="AW312" s="85">
        <f t="shared" si="82"/>
        <v>-0.125</v>
      </c>
      <c r="AX312" s="85">
        <f t="shared" si="104"/>
        <v>0</v>
      </c>
      <c r="AY312" s="86" t="e">
        <f t="shared" si="83"/>
        <v>#N/A</v>
      </c>
      <c r="AZ312" s="84" t="str">
        <f t="shared" si="84"/>
        <v>MLB 32</v>
      </c>
      <c r="BA312" s="84" t="str">
        <f t="shared" si="85"/>
        <v xml:space="preserve"> v </v>
      </c>
      <c r="BB312" s="84" t="str">
        <f t="shared" si="105"/>
        <v>Primary</v>
      </c>
      <c r="BD312" s="43"/>
      <c r="BE312" s="41">
        <f t="shared" si="113"/>
        <v>-0.125</v>
      </c>
      <c r="BF312" s="41">
        <f t="shared" si="114"/>
        <v>-4.1666666666666671E-2</v>
      </c>
      <c r="BG312" s="42" t="e">
        <f t="shared" si="86"/>
        <v>#N/A</v>
      </c>
      <c r="BH312" s="43" t="str">
        <f t="shared" si="87"/>
        <v>MLB 32</v>
      </c>
      <c r="BI312" s="43" t="str">
        <f t="shared" si="88"/>
        <v xml:space="preserve"> v </v>
      </c>
      <c r="BJ312" s="43" t="str">
        <f t="shared" si="106"/>
        <v>Inc 1st 5</v>
      </c>
      <c r="BL312" s="120"/>
      <c r="BM312" s="121">
        <f t="shared" si="115"/>
        <v>-0.125</v>
      </c>
      <c r="BN312" s="121">
        <f t="shared" si="107"/>
        <v>0</v>
      </c>
      <c r="BO312" s="122" t="e">
        <f t="shared" si="89"/>
        <v>#N/A</v>
      </c>
      <c r="BP312" s="120" t="str">
        <f t="shared" si="90"/>
        <v>MLB 32</v>
      </c>
      <c r="BQ312" s="120" t="str">
        <f t="shared" si="91"/>
        <v xml:space="preserve"> v </v>
      </c>
      <c r="BR312" s="120" t="str">
        <f t="shared" si="108"/>
        <v>Inc 1st 5</v>
      </c>
      <c r="BT312" s="104"/>
      <c r="BU312" s="105">
        <f t="shared" si="109"/>
        <v>-4.1666666666666671E-2</v>
      </c>
      <c r="BV312" s="105">
        <f t="shared" si="92"/>
        <v>4.1666666666666657E-2</v>
      </c>
      <c r="BW312" s="106" t="e">
        <f t="shared" si="93"/>
        <v>#N/A</v>
      </c>
      <c r="BX312" s="104" t="str">
        <f t="shared" si="94"/>
        <v>MLB 32</v>
      </c>
      <c r="BY312" s="104" t="str">
        <f t="shared" si="95"/>
        <v xml:space="preserve"> v </v>
      </c>
      <c r="BZ312" s="104" t="str">
        <f t="shared" si="110"/>
        <v>Inc 1st 5</v>
      </c>
      <c r="CB312" s="131"/>
      <c r="CC312" s="132">
        <f t="shared" si="96"/>
        <v>0</v>
      </c>
      <c r="CD312" s="132">
        <f t="shared" si="111"/>
        <v>0.125</v>
      </c>
      <c r="CE312" s="133" t="e">
        <f t="shared" si="97"/>
        <v>#N/A</v>
      </c>
      <c r="CF312" s="131" t="str">
        <f t="shared" si="98"/>
        <v>MLB 32</v>
      </c>
      <c r="CG312" s="131" t="str">
        <f t="shared" si="99"/>
        <v xml:space="preserve"> v </v>
      </c>
      <c r="CH312" s="131" t="str">
        <f t="shared" si="112"/>
        <v>Primary</v>
      </c>
    </row>
    <row r="313" spans="5:86">
      <c r="E313">
        <v>95</v>
      </c>
      <c r="F313" t="e">
        <f>LOOKUP(R195,$A$219:$A$248,$B$219:$B$248)</f>
        <v>#N/A</v>
      </c>
      <c r="G313" t="e">
        <f>LOOKUP(S195,$A$219:$A$248,$B$219:$B$248)</f>
        <v>#N/A</v>
      </c>
      <c r="H313" t="s">
        <v>62</v>
      </c>
      <c r="J313" t="e">
        <f t="shared" si="116"/>
        <v>#N/A</v>
      </c>
      <c r="L313" t="str">
        <f t="shared" si="117"/>
        <v xml:space="preserve"> v </v>
      </c>
      <c r="M313" t="str">
        <f>IF(ISERROR(INDEX($C:$C,MATCH(R195,$A:$A,0)))*1=1,"",INDEX($C:$C,MATCH(R195,$A:$A,0)))</f>
        <v/>
      </c>
      <c r="N313" t="str">
        <f>IF(ISERROR(INDEX($C:$C,MATCH(S195,$A:$A,0)))*1=1,"",INDEX($C:$C,MATCH(S195,$A:$A,0)))</f>
        <v/>
      </c>
      <c r="O313" t="s">
        <v>62</v>
      </c>
      <c r="Q313" s="11"/>
      <c r="R313" s="15">
        <f>T194-TIME(3,0,0)</f>
        <v>-0.125</v>
      </c>
      <c r="S313" s="11" t="e">
        <f t="shared" si="118"/>
        <v>#N/A</v>
      </c>
      <c r="T313" s="14" t="str">
        <f t="shared" si="100"/>
        <v>MLB 32</v>
      </c>
      <c r="U313" s="14" t="str">
        <f t="shared" si="119"/>
        <v xml:space="preserve"> v </v>
      </c>
      <c r="V313" s="14" t="str">
        <f t="shared" si="101"/>
        <v>FULL</v>
      </c>
      <c r="X313" s="78"/>
      <c r="Y313" s="79">
        <f t="shared" si="77"/>
        <v>-0.125</v>
      </c>
      <c r="Z313" s="79">
        <f t="shared" si="129"/>
        <v>-4.1666666666666671E-2</v>
      </c>
      <c r="AA313" s="80" t="e">
        <f t="shared" si="78"/>
        <v>#N/A</v>
      </c>
      <c r="AB313" s="78" t="str">
        <f t="shared" si="79"/>
        <v>MLB 32</v>
      </c>
      <c r="AC313" s="78" t="str">
        <f t="shared" si="80"/>
        <v xml:space="preserve"> v </v>
      </c>
      <c r="AD313" s="78" t="str">
        <f t="shared" si="81"/>
        <v>Inc 1st 5 &amp; 7</v>
      </c>
      <c r="AF313" s="43"/>
      <c r="AG313" s="41">
        <f t="shared" si="120"/>
        <v>-0.125</v>
      </c>
      <c r="AH313" s="41">
        <f t="shared" si="121"/>
        <v>0</v>
      </c>
      <c r="AI313" s="42" t="e">
        <f t="shared" si="122"/>
        <v>#N/A</v>
      </c>
      <c r="AJ313" s="43" t="str">
        <f t="shared" si="123"/>
        <v>MLB 32</v>
      </c>
      <c r="AK313" s="43" t="str">
        <f t="shared" si="124"/>
        <v xml:space="preserve"> v </v>
      </c>
      <c r="AL313" s="43" t="str">
        <f t="shared" si="102"/>
        <v>Inc 1st 5</v>
      </c>
      <c r="AN313" s="104"/>
      <c r="AO313" s="105">
        <f t="shared" si="125"/>
        <v>-0.125</v>
      </c>
      <c r="AP313" s="105">
        <f t="shared" si="130"/>
        <v>-4.1666666666666671E-2</v>
      </c>
      <c r="AQ313" s="106" t="e">
        <f t="shared" si="126"/>
        <v>#N/A</v>
      </c>
      <c r="AR313" s="104" t="str">
        <f t="shared" si="127"/>
        <v>MLB 32</v>
      </c>
      <c r="AS313" s="104" t="str">
        <f t="shared" si="128"/>
        <v xml:space="preserve"> v </v>
      </c>
      <c r="AT313" s="104" t="str">
        <f t="shared" si="103"/>
        <v>Inc 1st 5</v>
      </c>
      <c r="AV313" s="84"/>
      <c r="AW313" s="85">
        <f t="shared" si="82"/>
        <v>-0.125</v>
      </c>
      <c r="AX313" s="85">
        <f t="shared" si="104"/>
        <v>0</v>
      </c>
      <c r="AY313" s="86" t="e">
        <f t="shared" si="83"/>
        <v>#N/A</v>
      </c>
      <c r="AZ313" s="84" t="str">
        <f t="shared" si="84"/>
        <v>MLB 32</v>
      </c>
      <c r="BA313" s="84" t="str">
        <f t="shared" si="85"/>
        <v xml:space="preserve"> v </v>
      </c>
      <c r="BB313" s="84" t="str">
        <f t="shared" si="105"/>
        <v>Primary</v>
      </c>
      <c r="BD313" s="110"/>
      <c r="BE313" s="111">
        <f t="shared" si="113"/>
        <v>-0.125</v>
      </c>
      <c r="BF313" s="111">
        <f t="shared" si="114"/>
        <v>-4.1666666666666671E-2</v>
      </c>
      <c r="BG313" s="112" t="e">
        <f t="shared" si="86"/>
        <v>#N/A</v>
      </c>
      <c r="BH313" s="110" t="str">
        <f t="shared" si="87"/>
        <v>MLB 32</v>
      </c>
      <c r="BI313" s="110" t="str">
        <f t="shared" si="88"/>
        <v xml:space="preserve"> v </v>
      </c>
      <c r="BJ313" s="110" t="str">
        <f t="shared" si="106"/>
        <v>Inc 1st 5</v>
      </c>
      <c r="BL313" s="115"/>
      <c r="BM313" s="116">
        <f t="shared" si="115"/>
        <v>-0.125</v>
      </c>
      <c r="BN313" s="116">
        <f t="shared" si="107"/>
        <v>0</v>
      </c>
      <c r="BO313" s="117" t="e">
        <f t="shared" si="89"/>
        <v>#N/A</v>
      </c>
      <c r="BP313" s="115" t="str">
        <f t="shared" si="90"/>
        <v>MLB 32</v>
      </c>
      <c r="BQ313" s="115" t="str">
        <f t="shared" si="91"/>
        <v xml:space="preserve"> v </v>
      </c>
      <c r="BR313" s="115" t="str">
        <f t="shared" si="108"/>
        <v>Inc 1st 5</v>
      </c>
      <c r="BT313" s="125"/>
      <c r="BU313" s="126">
        <f t="shared" si="109"/>
        <v>-4.1666666666666671E-2</v>
      </c>
      <c r="BV313" s="126">
        <f t="shared" si="92"/>
        <v>4.1666666666666657E-2</v>
      </c>
      <c r="BW313" s="127" t="e">
        <f t="shared" si="93"/>
        <v>#N/A</v>
      </c>
      <c r="BX313" s="125" t="str">
        <f t="shared" si="94"/>
        <v>MLB 32</v>
      </c>
      <c r="BY313" s="125" t="str">
        <f t="shared" si="95"/>
        <v xml:space="preserve"> v </v>
      </c>
      <c r="BZ313" s="125" t="str">
        <f t="shared" si="110"/>
        <v>Inc 1st 5</v>
      </c>
      <c r="CB313" s="78"/>
      <c r="CC313" s="79">
        <f t="shared" si="96"/>
        <v>0</v>
      </c>
      <c r="CD313" s="79">
        <f t="shared" si="111"/>
        <v>0.125</v>
      </c>
      <c r="CE313" s="80" t="e">
        <f t="shared" si="97"/>
        <v>#N/A</v>
      </c>
      <c r="CF313" s="78" t="str">
        <f t="shared" si="98"/>
        <v>MLB 32</v>
      </c>
      <c r="CG313" s="78" t="str">
        <f t="shared" si="99"/>
        <v xml:space="preserve"> v </v>
      </c>
      <c r="CH313" s="78" t="str">
        <f t="shared" si="112"/>
        <v>Primary</v>
      </c>
    </row>
    <row r="314" spans="5:86">
      <c r="E314">
        <v>96</v>
      </c>
      <c r="F314" t="e">
        <f>LOOKUP(R197,$A$219:$A$248,$B$219:$B$248)</f>
        <v>#N/A</v>
      </c>
      <c r="G314" t="e">
        <f>LOOKUP(S197,$A$219:$A$248,$B$219:$B$248)</f>
        <v>#N/A</v>
      </c>
      <c r="H314" t="s">
        <v>62</v>
      </c>
      <c r="J314" t="e">
        <f t="shared" si="116"/>
        <v>#N/A</v>
      </c>
      <c r="L314" t="str">
        <f t="shared" si="117"/>
        <v xml:space="preserve"> v </v>
      </c>
      <c r="M314" t="str">
        <f>IF(ISERROR(INDEX($C:$C,MATCH(R197,$A:$A,0)))*1=1,"",INDEX($C:$C,MATCH(R197,$A:$A,0)))</f>
        <v/>
      </c>
      <c r="N314" t="str">
        <f>IF(ISERROR(INDEX($C:$C,MATCH(S197,$A:$A,0)))*1=1,"",INDEX($C:$C,MATCH(S197,$A:$A,0)))</f>
        <v/>
      </c>
      <c r="O314" t="s">
        <v>62</v>
      </c>
      <c r="Q314" s="11"/>
      <c r="R314" s="15">
        <f>T196-TIME(3,0,0)</f>
        <v>-0.125</v>
      </c>
      <c r="S314" s="11" t="e">
        <f t="shared" si="118"/>
        <v>#N/A</v>
      </c>
      <c r="T314" s="14" t="str">
        <f t="shared" si="100"/>
        <v>MLB 32</v>
      </c>
      <c r="U314" s="14" t="str">
        <f t="shared" si="119"/>
        <v xml:space="preserve"> v </v>
      </c>
      <c r="V314" s="14" t="str">
        <f t="shared" si="101"/>
        <v>FULL</v>
      </c>
      <c r="X314" s="78"/>
      <c r="Y314" s="79">
        <f t="shared" si="77"/>
        <v>-0.125</v>
      </c>
      <c r="Z314" s="79">
        <f t="shared" si="129"/>
        <v>-4.1666666666666671E-2</v>
      </c>
      <c r="AA314" s="80" t="e">
        <f t="shared" si="78"/>
        <v>#N/A</v>
      </c>
      <c r="AB314" s="78" t="str">
        <f t="shared" si="79"/>
        <v>MLB 32</v>
      </c>
      <c r="AC314" s="78" t="str">
        <f t="shared" si="80"/>
        <v xml:space="preserve"> v </v>
      </c>
      <c r="AD314" s="78" t="str">
        <f t="shared" si="81"/>
        <v>Inc 1st 5 &amp; 7</v>
      </c>
      <c r="AF314" s="43"/>
      <c r="AG314" s="41">
        <f t="shared" si="120"/>
        <v>-0.125</v>
      </c>
      <c r="AH314" s="41">
        <f t="shared" si="121"/>
        <v>0</v>
      </c>
      <c r="AI314" s="42" t="e">
        <f t="shared" si="122"/>
        <v>#N/A</v>
      </c>
      <c r="AJ314" s="43" t="str">
        <f t="shared" si="123"/>
        <v>MLB 32</v>
      </c>
      <c r="AK314" s="43" t="str">
        <f t="shared" si="124"/>
        <v xml:space="preserve"> v </v>
      </c>
      <c r="AL314" s="43" t="str">
        <f t="shared" si="102"/>
        <v>Inc 1st 5</v>
      </c>
      <c r="AN314" s="104"/>
      <c r="AO314" s="105">
        <f t="shared" si="125"/>
        <v>-0.125</v>
      </c>
      <c r="AP314" s="105">
        <f t="shared" si="130"/>
        <v>-4.1666666666666671E-2</v>
      </c>
      <c r="AQ314" s="106" t="e">
        <f t="shared" si="126"/>
        <v>#N/A</v>
      </c>
      <c r="AR314" s="104" t="str">
        <f t="shared" si="127"/>
        <v>MLB 32</v>
      </c>
      <c r="AS314" s="104" t="str">
        <f t="shared" si="128"/>
        <v xml:space="preserve"> v </v>
      </c>
      <c r="AT314" s="104" t="str">
        <f t="shared" si="103"/>
        <v>Inc 1st 5</v>
      </c>
      <c r="AV314" s="84"/>
      <c r="AW314" s="85">
        <f t="shared" si="82"/>
        <v>-0.125</v>
      </c>
      <c r="AX314" s="85">
        <f t="shared" si="104"/>
        <v>0</v>
      </c>
      <c r="AY314" s="86" t="e">
        <f t="shared" si="83"/>
        <v>#N/A</v>
      </c>
      <c r="AZ314" s="84" t="str">
        <f t="shared" si="84"/>
        <v>MLB 32</v>
      </c>
      <c r="BA314" s="84" t="str">
        <f t="shared" si="85"/>
        <v xml:space="preserve"> v </v>
      </c>
      <c r="BB314" s="84" t="str">
        <f t="shared" si="105"/>
        <v>Primary</v>
      </c>
      <c r="BD314" s="43"/>
      <c r="BE314" s="41">
        <f t="shared" si="113"/>
        <v>-0.125</v>
      </c>
      <c r="BF314" s="41">
        <f t="shared" si="114"/>
        <v>-4.1666666666666671E-2</v>
      </c>
      <c r="BG314" s="42" t="e">
        <f t="shared" si="86"/>
        <v>#N/A</v>
      </c>
      <c r="BH314" s="43" t="str">
        <f t="shared" si="87"/>
        <v>MLB 32</v>
      </c>
      <c r="BI314" s="43" t="str">
        <f t="shared" si="88"/>
        <v xml:space="preserve"> v </v>
      </c>
      <c r="BJ314" s="43" t="str">
        <f t="shared" si="106"/>
        <v>Inc 1st 5</v>
      </c>
      <c r="BL314" s="120"/>
      <c r="BM314" s="121">
        <f t="shared" si="115"/>
        <v>-0.125</v>
      </c>
      <c r="BN314" s="121">
        <f t="shared" si="107"/>
        <v>0</v>
      </c>
      <c r="BO314" s="122" t="e">
        <f t="shared" si="89"/>
        <v>#N/A</v>
      </c>
      <c r="BP314" s="120" t="str">
        <f t="shared" si="90"/>
        <v>MLB 32</v>
      </c>
      <c r="BQ314" s="120" t="str">
        <f t="shared" si="91"/>
        <v xml:space="preserve"> v </v>
      </c>
      <c r="BR314" s="120" t="str">
        <f t="shared" si="108"/>
        <v>Inc 1st 5</v>
      </c>
      <c r="BT314" s="104"/>
      <c r="BU314" s="105">
        <f t="shared" si="109"/>
        <v>-4.1666666666666671E-2</v>
      </c>
      <c r="BV314" s="105">
        <f t="shared" si="92"/>
        <v>4.1666666666666657E-2</v>
      </c>
      <c r="BW314" s="106" t="e">
        <f t="shared" si="93"/>
        <v>#N/A</v>
      </c>
      <c r="BX314" s="104" t="str">
        <f t="shared" si="94"/>
        <v>MLB 32</v>
      </c>
      <c r="BY314" s="104" t="str">
        <f t="shared" si="95"/>
        <v xml:space="preserve"> v </v>
      </c>
      <c r="BZ314" s="104" t="str">
        <f t="shared" si="110"/>
        <v>Inc 1st 5</v>
      </c>
      <c r="CB314" s="131"/>
      <c r="CC314" s="132">
        <f t="shared" si="96"/>
        <v>0</v>
      </c>
      <c r="CD314" s="132">
        <f t="shared" si="111"/>
        <v>0.125</v>
      </c>
      <c r="CE314" s="133" t="e">
        <f t="shared" si="97"/>
        <v>#N/A</v>
      </c>
      <c r="CF314" s="131" t="str">
        <f t="shared" si="98"/>
        <v>MLB 32</v>
      </c>
      <c r="CG314" s="131" t="str">
        <f t="shared" si="99"/>
        <v xml:space="preserve"> v </v>
      </c>
      <c r="CH314" s="131" t="str">
        <f t="shared" si="112"/>
        <v>Primary</v>
      </c>
    </row>
    <row r="315" spans="5:86">
      <c r="E315">
        <v>97</v>
      </c>
      <c r="F315" t="e">
        <f>LOOKUP(R199,$A$219:$A$248,$B$219:$B$248)</f>
        <v>#N/A</v>
      </c>
      <c r="G315" t="e">
        <f>LOOKUP(S199,$A$219:$A$248,$B$219:$B$248)</f>
        <v>#N/A</v>
      </c>
      <c r="H315" t="s">
        <v>62</v>
      </c>
      <c r="J315" t="e">
        <f t="shared" si="116"/>
        <v>#N/A</v>
      </c>
      <c r="L315" t="str">
        <f t="shared" si="117"/>
        <v xml:space="preserve"> v </v>
      </c>
      <c r="M315" t="str">
        <f>IF(ISERROR(INDEX($C:$C,MATCH(R199,$A:$A,0)))*1=1,"",INDEX($C:$C,MATCH(R199,$A:$A,0)))</f>
        <v/>
      </c>
      <c r="N315" t="str">
        <f>IF(ISERROR(INDEX($C:$C,MATCH(S199,$A:$A,0)))*1=1,"",INDEX($C:$C,MATCH(S199,$A:$A,0)))</f>
        <v/>
      </c>
      <c r="O315" t="s">
        <v>62</v>
      </c>
      <c r="Q315" s="11"/>
      <c r="R315" s="15">
        <f>T198-TIME(3,0,0)</f>
        <v>-0.125</v>
      </c>
      <c r="S315" s="11" t="e">
        <f t="shared" si="118"/>
        <v>#N/A</v>
      </c>
      <c r="T315" s="14" t="str">
        <f t="shared" si="100"/>
        <v>MLB 32</v>
      </c>
      <c r="U315" s="14" t="str">
        <f t="shared" si="119"/>
        <v xml:space="preserve"> v </v>
      </c>
      <c r="V315" s="14" t="str">
        <f t="shared" si="101"/>
        <v>FULL</v>
      </c>
      <c r="X315" s="78"/>
      <c r="Y315" s="79">
        <f t="shared" ref="Y315:Y323" si="131">R315</f>
        <v>-0.125</v>
      </c>
      <c r="Z315" s="79">
        <f t="shared" si="129"/>
        <v>-4.1666666666666671E-2</v>
      </c>
      <c r="AA315" s="80" t="e">
        <f t="shared" ref="AA315:AA323" si="132">AQ315</f>
        <v>#N/A</v>
      </c>
      <c r="AB315" s="78" t="str">
        <f t="shared" ref="AB315:AB323" si="133">AR315</f>
        <v>MLB 32</v>
      </c>
      <c r="AC315" s="78" t="str">
        <f t="shared" ref="AC315:AC323" si="134">AS315</f>
        <v xml:space="preserve"> v </v>
      </c>
      <c r="AD315" s="78" t="str">
        <f t="shared" ref="AD315:AD323" si="135">AD$214</f>
        <v>Inc 1st 5 &amp; 7</v>
      </c>
      <c r="AF315" s="43"/>
      <c r="AG315" s="41">
        <f t="shared" si="120"/>
        <v>-0.125</v>
      </c>
      <c r="AH315" s="41">
        <f t="shared" si="121"/>
        <v>0</v>
      </c>
      <c r="AI315" s="42" t="e">
        <f t="shared" si="122"/>
        <v>#N/A</v>
      </c>
      <c r="AJ315" s="43" t="str">
        <f t="shared" si="123"/>
        <v>MLB 32</v>
      </c>
      <c r="AK315" s="43" t="str">
        <f t="shared" si="124"/>
        <v xml:space="preserve"> v </v>
      </c>
      <c r="AL315" s="43" t="str">
        <f t="shared" si="102"/>
        <v>Inc 1st 5</v>
      </c>
      <c r="AN315" s="104"/>
      <c r="AO315" s="105">
        <f t="shared" si="125"/>
        <v>-0.125</v>
      </c>
      <c r="AP315" s="105">
        <f t="shared" si="130"/>
        <v>-4.1666666666666671E-2</v>
      </c>
      <c r="AQ315" s="106" t="e">
        <f t="shared" si="126"/>
        <v>#N/A</v>
      </c>
      <c r="AR315" s="104" t="str">
        <f t="shared" si="127"/>
        <v>MLB 32</v>
      </c>
      <c r="AS315" s="104" t="str">
        <f t="shared" si="128"/>
        <v xml:space="preserve"> v </v>
      </c>
      <c r="AT315" s="104" t="str">
        <f t="shared" si="103"/>
        <v>Inc 1st 5</v>
      </c>
      <c r="AV315" s="84"/>
      <c r="AW315" s="85">
        <f t="shared" ref="AW315:AW323" si="136">R315</f>
        <v>-0.125</v>
      </c>
      <c r="AX315" s="85">
        <f t="shared" si="104"/>
        <v>0</v>
      </c>
      <c r="AY315" s="86" t="e">
        <f t="shared" ref="AY315:AY323" si="137">AA315</f>
        <v>#N/A</v>
      </c>
      <c r="AZ315" s="84" t="str">
        <f t="shared" ref="AZ315:AZ323" si="138">AB315</f>
        <v>MLB 32</v>
      </c>
      <c r="BA315" s="84" t="str">
        <f t="shared" ref="BA315:BA323" si="139">AC315</f>
        <v xml:space="preserve"> v </v>
      </c>
      <c r="BB315" s="84" t="str">
        <f t="shared" si="105"/>
        <v>Primary</v>
      </c>
      <c r="BD315" s="110"/>
      <c r="BE315" s="111">
        <f t="shared" si="113"/>
        <v>-0.125</v>
      </c>
      <c r="BF315" s="111">
        <f t="shared" si="114"/>
        <v>-4.1666666666666671E-2</v>
      </c>
      <c r="BG315" s="112" t="e">
        <f t="shared" si="86"/>
        <v>#N/A</v>
      </c>
      <c r="BH315" s="110" t="str">
        <f t="shared" si="87"/>
        <v>MLB 32</v>
      </c>
      <c r="BI315" s="110" t="str">
        <f t="shared" si="88"/>
        <v xml:space="preserve"> v </v>
      </c>
      <c r="BJ315" s="110" t="str">
        <f t="shared" si="106"/>
        <v>Inc 1st 5</v>
      </c>
      <c r="BL315" s="115"/>
      <c r="BM315" s="116">
        <f t="shared" si="115"/>
        <v>-0.125</v>
      </c>
      <c r="BN315" s="116">
        <f t="shared" si="107"/>
        <v>0</v>
      </c>
      <c r="BO315" s="117" t="e">
        <f t="shared" si="89"/>
        <v>#N/A</v>
      </c>
      <c r="BP315" s="115" t="str">
        <f t="shared" si="90"/>
        <v>MLB 32</v>
      </c>
      <c r="BQ315" s="115" t="str">
        <f t="shared" si="91"/>
        <v xml:space="preserve"> v </v>
      </c>
      <c r="BR315" s="115" t="str">
        <f t="shared" si="108"/>
        <v>Inc 1st 5</v>
      </c>
      <c r="BT315" s="125"/>
      <c r="BU315" s="126">
        <f t="shared" si="109"/>
        <v>-4.1666666666666671E-2</v>
      </c>
      <c r="BV315" s="126">
        <f t="shared" si="92"/>
        <v>4.1666666666666657E-2</v>
      </c>
      <c r="BW315" s="127" t="e">
        <f t="shared" si="93"/>
        <v>#N/A</v>
      </c>
      <c r="BX315" s="125" t="str">
        <f t="shared" si="94"/>
        <v>MLB 32</v>
      </c>
      <c r="BY315" s="125" t="str">
        <f t="shared" si="95"/>
        <v xml:space="preserve"> v </v>
      </c>
      <c r="BZ315" s="125" t="str">
        <f t="shared" si="110"/>
        <v>Inc 1st 5</v>
      </c>
      <c r="CB315" s="78"/>
      <c r="CC315" s="79">
        <f t="shared" si="96"/>
        <v>0</v>
      </c>
      <c r="CD315" s="79">
        <f t="shared" si="111"/>
        <v>0.125</v>
      </c>
      <c r="CE315" s="80" t="e">
        <f t="shared" si="97"/>
        <v>#N/A</v>
      </c>
      <c r="CF315" s="78" t="str">
        <f t="shared" si="98"/>
        <v>MLB 32</v>
      </c>
      <c r="CG315" s="78" t="str">
        <f t="shared" si="99"/>
        <v xml:space="preserve"> v </v>
      </c>
      <c r="CH315" s="78" t="str">
        <f t="shared" si="112"/>
        <v>Primary</v>
      </c>
    </row>
    <row r="316" spans="5:86">
      <c r="E316">
        <v>98</v>
      </c>
      <c r="F316" t="e">
        <f>LOOKUP(R201,$A$219:$A$248,$B$219:$B$248)</f>
        <v>#N/A</v>
      </c>
      <c r="G316" t="e">
        <f>LOOKUP(S201,$A$219:$A$248,$B$219:$B$248)</f>
        <v>#N/A</v>
      </c>
      <c r="H316" t="s">
        <v>62</v>
      </c>
      <c r="J316" t="e">
        <f t="shared" si="116"/>
        <v>#N/A</v>
      </c>
      <c r="L316" t="str">
        <f t="shared" si="117"/>
        <v xml:space="preserve"> v </v>
      </c>
      <c r="M316" t="str">
        <f>IF(ISERROR(INDEX($C:$C,MATCH(R201,$A:$A,0)))*1=1,"",INDEX($C:$C,MATCH(R201,$A:$A,0)))</f>
        <v/>
      </c>
      <c r="N316" t="str">
        <f>IF(ISERROR(INDEX($C:$C,MATCH(S201,$A:$A,0)))*1=1,"",INDEX($C:$C,MATCH(S201,$A:$A,0)))</f>
        <v/>
      </c>
      <c r="O316" t="s">
        <v>62</v>
      </c>
      <c r="Q316" s="11"/>
      <c r="R316" s="15">
        <f>T200-TIME(3,0,0)</f>
        <v>-0.125</v>
      </c>
      <c r="S316" s="11" t="e">
        <f t="shared" si="118"/>
        <v>#N/A</v>
      </c>
      <c r="T316" s="14" t="str">
        <f t="shared" si="100"/>
        <v>MLB 32</v>
      </c>
      <c r="U316" s="14" t="str">
        <f t="shared" si="119"/>
        <v xml:space="preserve"> v </v>
      </c>
      <c r="V316" s="14" t="str">
        <f t="shared" si="101"/>
        <v>FULL</v>
      </c>
      <c r="X316" s="78"/>
      <c r="Y316" s="79">
        <f t="shared" si="131"/>
        <v>-0.125</v>
      </c>
      <c r="Z316" s="79">
        <f t="shared" si="129"/>
        <v>-4.1666666666666671E-2</v>
      </c>
      <c r="AA316" s="80" t="e">
        <f t="shared" si="132"/>
        <v>#N/A</v>
      </c>
      <c r="AB316" s="78" t="str">
        <f t="shared" si="133"/>
        <v>MLB 32</v>
      </c>
      <c r="AC316" s="78" t="str">
        <f t="shared" si="134"/>
        <v xml:space="preserve"> v </v>
      </c>
      <c r="AD316" s="78" t="str">
        <f t="shared" si="135"/>
        <v>Inc 1st 5 &amp; 7</v>
      </c>
      <c r="AF316" s="43"/>
      <c r="AG316" s="41">
        <f t="shared" si="120"/>
        <v>-0.125</v>
      </c>
      <c r="AH316" s="41">
        <f t="shared" si="121"/>
        <v>0</v>
      </c>
      <c r="AI316" s="42" t="e">
        <f t="shared" si="122"/>
        <v>#N/A</v>
      </c>
      <c r="AJ316" s="43" t="str">
        <f t="shared" si="123"/>
        <v>MLB 32</v>
      </c>
      <c r="AK316" s="43" t="str">
        <f t="shared" si="124"/>
        <v xml:space="preserve"> v </v>
      </c>
      <c r="AL316" s="43" t="str">
        <f t="shared" si="102"/>
        <v>Inc 1st 5</v>
      </c>
      <c r="AN316" s="104"/>
      <c r="AO316" s="105">
        <f t="shared" si="125"/>
        <v>-0.125</v>
      </c>
      <c r="AP316" s="105">
        <f t="shared" si="130"/>
        <v>-4.1666666666666671E-2</v>
      </c>
      <c r="AQ316" s="106" t="e">
        <f t="shared" si="126"/>
        <v>#N/A</v>
      </c>
      <c r="AR316" s="104" t="str">
        <f t="shared" si="127"/>
        <v>MLB 32</v>
      </c>
      <c r="AS316" s="104" t="str">
        <f t="shared" si="128"/>
        <v xml:space="preserve"> v </v>
      </c>
      <c r="AT316" s="104" t="str">
        <f t="shared" si="103"/>
        <v>Inc 1st 5</v>
      </c>
      <c r="AV316" s="84"/>
      <c r="AW316" s="85">
        <f t="shared" si="136"/>
        <v>-0.125</v>
      </c>
      <c r="AX316" s="85">
        <f t="shared" si="104"/>
        <v>0</v>
      </c>
      <c r="AY316" s="86" t="e">
        <f t="shared" si="137"/>
        <v>#N/A</v>
      </c>
      <c r="AZ316" s="84" t="str">
        <f t="shared" si="138"/>
        <v>MLB 32</v>
      </c>
      <c r="BA316" s="84" t="str">
        <f t="shared" si="139"/>
        <v xml:space="preserve"> v </v>
      </c>
      <c r="BB316" s="84" t="str">
        <f t="shared" si="105"/>
        <v>Primary</v>
      </c>
      <c r="BD316" s="43"/>
      <c r="BE316" s="41">
        <f t="shared" si="113"/>
        <v>-0.125</v>
      </c>
      <c r="BF316" s="41">
        <f t="shared" si="114"/>
        <v>-4.1666666666666671E-2</v>
      </c>
      <c r="BG316" s="42" t="e">
        <f t="shared" si="86"/>
        <v>#N/A</v>
      </c>
      <c r="BH316" s="43" t="str">
        <f t="shared" si="87"/>
        <v>MLB 32</v>
      </c>
      <c r="BI316" s="43" t="str">
        <f t="shared" si="88"/>
        <v xml:space="preserve"> v </v>
      </c>
      <c r="BJ316" s="43" t="str">
        <f t="shared" si="106"/>
        <v>Inc 1st 5</v>
      </c>
      <c r="BL316" s="120"/>
      <c r="BM316" s="121">
        <f t="shared" si="115"/>
        <v>-0.125</v>
      </c>
      <c r="BN316" s="121">
        <f t="shared" si="107"/>
        <v>0</v>
      </c>
      <c r="BO316" s="122" t="e">
        <f t="shared" si="89"/>
        <v>#N/A</v>
      </c>
      <c r="BP316" s="120" t="str">
        <f t="shared" si="90"/>
        <v>MLB 32</v>
      </c>
      <c r="BQ316" s="120" t="str">
        <f t="shared" si="91"/>
        <v xml:space="preserve"> v </v>
      </c>
      <c r="BR316" s="120" t="str">
        <f t="shared" si="108"/>
        <v>Inc 1st 5</v>
      </c>
      <c r="BT316" s="104"/>
      <c r="BU316" s="105">
        <f t="shared" si="109"/>
        <v>-4.1666666666666671E-2</v>
      </c>
      <c r="BV316" s="105">
        <f t="shared" si="92"/>
        <v>4.1666666666666657E-2</v>
      </c>
      <c r="BW316" s="106" t="e">
        <f t="shared" si="93"/>
        <v>#N/A</v>
      </c>
      <c r="BX316" s="104" t="str">
        <f t="shared" si="94"/>
        <v>MLB 32</v>
      </c>
      <c r="BY316" s="104" t="str">
        <f t="shared" si="95"/>
        <v xml:space="preserve"> v </v>
      </c>
      <c r="BZ316" s="104" t="str">
        <f t="shared" si="110"/>
        <v>Inc 1st 5</v>
      </c>
      <c r="CB316" s="131"/>
      <c r="CC316" s="132">
        <f t="shared" si="96"/>
        <v>0</v>
      </c>
      <c r="CD316" s="132">
        <f t="shared" si="111"/>
        <v>0.125</v>
      </c>
      <c r="CE316" s="133" t="e">
        <f t="shared" si="97"/>
        <v>#N/A</v>
      </c>
      <c r="CF316" s="131" t="str">
        <f t="shared" si="98"/>
        <v>MLB 32</v>
      </c>
      <c r="CG316" s="131" t="str">
        <f t="shared" si="99"/>
        <v xml:space="preserve"> v </v>
      </c>
      <c r="CH316" s="131" t="str">
        <f t="shared" si="112"/>
        <v>Primary</v>
      </c>
    </row>
    <row r="317" spans="5:86">
      <c r="E317">
        <v>99</v>
      </c>
      <c r="F317" t="e">
        <f>LOOKUP(R203,$A$219:$A$248,$B$219:$B$248)</f>
        <v>#N/A</v>
      </c>
      <c r="G317" t="e">
        <f>LOOKUP(S203,$A$219:$A$248,$B$219:$B$248)</f>
        <v>#N/A</v>
      </c>
      <c r="H317" t="s">
        <v>62</v>
      </c>
      <c r="J317" t="e">
        <f t="shared" si="116"/>
        <v>#N/A</v>
      </c>
      <c r="L317" t="str">
        <f t="shared" si="117"/>
        <v xml:space="preserve"> v </v>
      </c>
      <c r="M317" t="str">
        <f>IF(ISERROR(INDEX($C:$C,MATCH(R203,$A:$A,0)))*1=1,"",INDEX($C:$C,MATCH(R203,$A:$A,0)))</f>
        <v/>
      </c>
      <c r="N317" t="str">
        <f>IF(ISERROR(INDEX($C:$C,MATCH(S203,$A:$A,0)))*1=1,"",INDEX($C:$C,MATCH(S203,$A:$A,0)))</f>
        <v/>
      </c>
      <c r="O317" t="s">
        <v>62</v>
      </c>
      <c r="Q317" s="11"/>
      <c r="R317" s="15">
        <f>T202-TIME(3,0,0)</f>
        <v>-0.125</v>
      </c>
      <c r="S317" s="11" t="e">
        <f t="shared" si="118"/>
        <v>#N/A</v>
      </c>
      <c r="T317" s="14" t="str">
        <f t="shared" si="100"/>
        <v>MLB 32</v>
      </c>
      <c r="U317" s="14" t="str">
        <f t="shared" si="119"/>
        <v xml:space="preserve"> v </v>
      </c>
      <c r="V317" s="14" t="str">
        <f t="shared" si="101"/>
        <v>FULL</v>
      </c>
      <c r="X317" s="78"/>
      <c r="Y317" s="79">
        <f t="shared" si="131"/>
        <v>-0.125</v>
      </c>
      <c r="Z317" s="79">
        <f t="shared" si="129"/>
        <v>-4.1666666666666671E-2</v>
      </c>
      <c r="AA317" s="80" t="e">
        <f t="shared" si="132"/>
        <v>#N/A</v>
      </c>
      <c r="AB317" s="78" t="str">
        <f t="shared" si="133"/>
        <v>MLB 32</v>
      </c>
      <c r="AC317" s="78" t="str">
        <f t="shared" si="134"/>
        <v xml:space="preserve"> v </v>
      </c>
      <c r="AD317" s="78" t="str">
        <f t="shared" si="135"/>
        <v>Inc 1st 5 &amp; 7</v>
      </c>
      <c r="AF317" s="43"/>
      <c r="AG317" s="41">
        <f t="shared" si="120"/>
        <v>-0.125</v>
      </c>
      <c r="AH317" s="41">
        <f t="shared" si="121"/>
        <v>0</v>
      </c>
      <c r="AI317" s="42" t="e">
        <f t="shared" si="122"/>
        <v>#N/A</v>
      </c>
      <c r="AJ317" s="43" t="str">
        <f t="shared" si="123"/>
        <v>MLB 32</v>
      </c>
      <c r="AK317" s="43" t="str">
        <f t="shared" si="124"/>
        <v xml:space="preserve"> v </v>
      </c>
      <c r="AL317" s="43" t="str">
        <f t="shared" si="102"/>
        <v>Inc 1st 5</v>
      </c>
      <c r="AN317" s="104"/>
      <c r="AO317" s="105">
        <f t="shared" si="125"/>
        <v>-0.125</v>
      </c>
      <c r="AP317" s="105">
        <f t="shared" si="130"/>
        <v>-4.1666666666666671E-2</v>
      </c>
      <c r="AQ317" s="106" t="e">
        <f t="shared" si="126"/>
        <v>#N/A</v>
      </c>
      <c r="AR317" s="104" t="str">
        <f t="shared" si="127"/>
        <v>MLB 32</v>
      </c>
      <c r="AS317" s="104" t="str">
        <f t="shared" si="128"/>
        <v xml:space="preserve"> v </v>
      </c>
      <c r="AT317" s="104" t="str">
        <f t="shared" si="103"/>
        <v>Inc 1st 5</v>
      </c>
      <c r="AV317" s="84"/>
      <c r="AW317" s="85">
        <f t="shared" si="136"/>
        <v>-0.125</v>
      </c>
      <c r="AX317" s="85">
        <f t="shared" si="104"/>
        <v>0</v>
      </c>
      <c r="AY317" s="86" t="e">
        <f t="shared" si="137"/>
        <v>#N/A</v>
      </c>
      <c r="AZ317" s="84" t="str">
        <f t="shared" si="138"/>
        <v>MLB 32</v>
      </c>
      <c r="BA317" s="84" t="str">
        <f t="shared" si="139"/>
        <v xml:space="preserve"> v </v>
      </c>
      <c r="BB317" s="84" t="str">
        <f t="shared" si="105"/>
        <v>Primary</v>
      </c>
      <c r="BD317" s="110"/>
      <c r="BE317" s="111">
        <f t="shared" si="113"/>
        <v>-0.125</v>
      </c>
      <c r="BF317" s="111">
        <f t="shared" si="114"/>
        <v>-4.1666666666666671E-2</v>
      </c>
      <c r="BG317" s="112" t="e">
        <f t="shared" si="86"/>
        <v>#N/A</v>
      </c>
      <c r="BH317" s="110" t="str">
        <f t="shared" si="87"/>
        <v>MLB 32</v>
      </c>
      <c r="BI317" s="110" t="str">
        <f t="shared" si="88"/>
        <v xml:space="preserve"> v </v>
      </c>
      <c r="BJ317" s="110" t="str">
        <f t="shared" si="106"/>
        <v>Inc 1st 5</v>
      </c>
      <c r="BL317" s="115"/>
      <c r="BM317" s="116">
        <f t="shared" si="115"/>
        <v>-0.125</v>
      </c>
      <c r="BN317" s="116">
        <f t="shared" si="107"/>
        <v>0</v>
      </c>
      <c r="BO317" s="117" t="e">
        <f t="shared" si="89"/>
        <v>#N/A</v>
      </c>
      <c r="BP317" s="115" t="str">
        <f t="shared" si="90"/>
        <v>MLB 32</v>
      </c>
      <c r="BQ317" s="115" t="str">
        <f t="shared" si="91"/>
        <v xml:space="preserve"> v </v>
      </c>
      <c r="BR317" s="115" t="str">
        <f t="shared" si="108"/>
        <v>Inc 1st 5</v>
      </c>
      <c r="BT317" s="125"/>
      <c r="BU317" s="126">
        <f t="shared" si="109"/>
        <v>-4.1666666666666671E-2</v>
      </c>
      <c r="BV317" s="126">
        <f t="shared" si="92"/>
        <v>4.1666666666666657E-2</v>
      </c>
      <c r="BW317" s="127" t="e">
        <f t="shared" si="93"/>
        <v>#N/A</v>
      </c>
      <c r="BX317" s="125" t="str">
        <f t="shared" si="94"/>
        <v>MLB 32</v>
      </c>
      <c r="BY317" s="125" t="str">
        <f t="shared" si="95"/>
        <v xml:space="preserve"> v </v>
      </c>
      <c r="BZ317" s="125" t="str">
        <f t="shared" si="110"/>
        <v>Inc 1st 5</v>
      </c>
      <c r="CB317" s="78"/>
      <c r="CC317" s="79">
        <f t="shared" si="96"/>
        <v>0</v>
      </c>
      <c r="CD317" s="79">
        <f t="shared" si="111"/>
        <v>0.125</v>
      </c>
      <c r="CE317" s="80" t="e">
        <f t="shared" si="97"/>
        <v>#N/A</v>
      </c>
      <c r="CF317" s="78" t="str">
        <f t="shared" si="98"/>
        <v>MLB 32</v>
      </c>
      <c r="CG317" s="78" t="str">
        <f t="shared" si="99"/>
        <v xml:space="preserve"> v </v>
      </c>
      <c r="CH317" s="78" t="str">
        <f t="shared" si="112"/>
        <v>Primary</v>
      </c>
    </row>
    <row r="318" spans="5:86">
      <c r="E318">
        <v>100</v>
      </c>
      <c r="F318" t="e">
        <f>LOOKUP(R205,$A$219:$A$248,$B$219:$B$248)</f>
        <v>#N/A</v>
      </c>
      <c r="G318" t="e">
        <f>LOOKUP(S205,$A$219:$A$248,$B$219:$B$248)</f>
        <v>#N/A</v>
      </c>
      <c r="H318" t="s">
        <v>62</v>
      </c>
      <c r="J318" t="e">
        <f t="shared" si="116"/>
        <v>#N/A</v>
      </c>
      <c r="L318" t="str">
        <f t="shared" si="117"/>
        <v xml:space="preserve"> v </v>
      </c>
      <c r="M318" t="str">
        <f>IF(ISERROR(INDEX($C:$C,MATCH(R205,$A:$A,0)))*1=1,"",INDEX($C:$C,MATCH(R205,$A:$A,0)))</f>
        <v/>
      </c>
      <c r="N318" t="str">
        <f>IF(ISERROR(INDEX($C:$C,MATCH(S205,$A:$A,0)))*1=1,"",INDEX($C:$C,MATCH(S205,$A:$A,0)))</f>
        <v/>
      </c>
      <c r="O318" t="s">
        <v>62</v>
      </c>
      <c r="Q318" s="11"/>
      <c r="R318" s="15">
        <f>T204-TIME(3,0,0)</f>
        <v>-0.125</v>
      </c>
      <c r="S318" s="11" t="e">
        <f t="shared" si="118"/>
        <v>#N/A</v>
      </c>
      <c r="T318" s="14" t="str">
        <f t="shared" si="100"/>
        <v>MLB 32</v>
      </c>
      <c r="U318" s="14" t="str">
        <f t="shared" si="119"/>
        <v xml:space="preserve"> v </v>
      </c>
      <c r="V318" s="14" t="str">
        <f t="shared" si="101"/>
        <v>FULL</v>
      </c>
      <c r="X318" s="78"/>
      <c r="Y318" s="79">
        <f t="shared" si="131"/>
        <v>-0.125</v>
      </c>
      <c r="Z318" s="79">
        <f t="shared" si="129"/>
        <v>-4.1666666666666671E-2</v>
      </c>
      <c r="AA318" s="80" t="e">
        <f t="shared" si="132"/>
        <v>#N/A</v>
      </c>
      <c r="AB318" s="78" t="str">
        <f t="shared" si="133"/>
        <v>MLB 32</v>
      </c>
      <c r="AC318" s="78" t="str">
        <f t="shared" si="134"/>
        <v xml:space="preserve"> v </v>
      </c>
      <c r="AD318" s="78" t="str">
        <f t="shared" si="135"/>
        <v>Inc 1st 5 &amp; 7</v>
      </c>
      <c r="AF318" s="43"/>
      <c r="AG318" s="41">
        <f t="shared" si="120"/>
        <v>-0.125</v>
      </c>
      <c r="AH318" s="41">
        <f t="shared" si="121"/>
        <v>0</v>
      </c>
      <c r="AI318" s="42" t="e">
        <f t="shared" si="122"/>
        <v>#N/A</v>
      </c>
      <c r="AJ318" s="43" t="str">
        <f t="shared" si="123"/>
        <v>MLB 32</v>
      </c>
      <c r="AK318" s="43" t="str">
        <f t="shared" si="124"/>
        <v xml:space="preserve"> v </v>
      </c>
      <c r="AL318" s="43" t="str">
        <f t="shared" si="102"/>
        <v>Inc 1st 5</v>
      </c>
      <c r="AN318" s="104"/>
      <c r="AO318" s="105">
        <f t="shared" si="125"/>
        <v>-0.125</v>
      </c>
      <c r="AP318" s="105">
        <f t="shared" si="130"/>
        <v>-4.1666666666666671E-2</v>
      </c>
      <c r="AQ318" s="106" t="e">
        <f t="shared" si="126"/>
        <v>#N/A</v>
      </c>
      <c r="AR318" s="104" t="str">
        <f t="shared" si="127"/>
        <v>MLB 32</v>
      </c>
      <c r="AS318" s="104" t="str">
        <f t="shared" si="128"/>
        <v xml:space="preserve"> v </v>
      </c>
      <c r="AT318" s="104" t="str">
        <f t="shared" si="103"/>
        <v>Inc 1st 5</v>
      </c>
      <c r="AV318" s="84"/>
      <c r="AW318" s="85">
        <f t="shared" si="136"/>
        <v>-0.125</v>
      </c>
      <c r="AX318" s="85">
        <f t="shared" si="104"/>
        <v>0</v>
      </c>
      <c r="AY318" s="86" t="e">
        <f t="shared" si="137"/>
        <v>#N/A</v>
      </c>
      <c r="AZ318" s="84" t="str">
        <f t="shared" si="138"/>
        <v>MLB 32</v>
      </c>
      <c r="BA318" s="84" t="str">
        <f t="shared" si="139"/>
        <v xml:space="preserve"> v </v>
      </c>
      <c r="BB318" s="84" t="str">
        <f t="shared" si="105"/>
        <v>Primary</v>
      </c>
      <c r="BD318" s="43"/>
      <c r="BE318" s="41">
        <f t="shared" si="113"/>
        <v>-0.125</v>
      </c>
      <c r="BF318" s="41">
        <f t="shared" si="114"/>
        <v>-4.1666666666666671E-2</v>
      </c>
      <c r="BG318" s="42" t="e">
        <f t="shared" si="86"/>
        <v>#N/A</v>
      </c>
      <c r="BH318" s="43" t="str">
        <f t="shared" si="87"/>
        <v>MLB 32</v>
      </c>
      <c r="BI318" s="43" t="str">
        <f t="shared" si="88"/>
        <v xml:space="preserve"> v </v>
      </c>
      <c r="BJ318" s="43" t="str">
        <f t="shared" si="106"/>
        <v>Inc 1st 5</v>
      </c>
      <c r="BL318" s="120"/>
      <c r="BM318" s="121">
        <f t="shared" si="115"/>
        <v>-0.125</v>
      </c>
      <c r="BN318" s="121">
        <f t="shared" si="107"/>
        <v>0</v>
      </c>
      <c r="BO318" s="122" t="e">
        <f t="shared" si="89"/>
        <v>#N/A</v>
      </c>
      <c r="BP318" s="120" t="str">
        <f t="shared" si="90"/>
        <v>MLB 32</v>
      </c>
      <c r="BQ318" s="120" t="str">
        <f t="shared" si="91"/>
        <v xml:space="preserve"> v </v>
      </c>
      <c r="BR318" s="120" t="str">
        <f t="shared" si="108"/>
        <v>Inc 1st 5</v>
      </c>
      <c r="BT318" s="104"/>
      <c r="BU318" s="105">
        <f t="shared" si="109"/>
        <v>-4.1666666666666671E-2</v>
      </c>
      <c r="BV318" s="105">
        <f t="shared" si="92"/>
        <v>4.1666666666666657E-2</v>
      </c>
      <c r="BW318" s="106" t="e">
        <f t="shared" si="93"/>
        <v>#N/A</v>
      </c>
      <c r="BX318" s="104" t="str">
        <f t="shared" si="94"/>
        <v>MLB 32</v>
      </c>
      <c r="BY318" s="104" t="str">
        <f t="shared" si="95"/>
        <v xml:space="preserve"> v </v>
      </c>
      <c r="BZ318" s="104" t="str">
        <f t="shared" si="110"/>
        <v>Inc 1st 5</v>
      </c>
      <c r="CB318" s="131"/>
      <c r="CC318" s="132">
        <f t="shared" si="96"/>
        <v>0</v>
      </c>
      <c r="CD318" s="132">
        <f t="shared" si="111"/>
        <v>0.125</v>
      </c>
      <c r="CE318" s="133" t="e">
        <f t="shared" si="97"/>
        <v>#N/A</v>
      </c>
      <c r="CF318" s="131" t="str">
        <f t="shared" si="98"/>
        <v>MLB 32</v>
      </c>
      <c r="CG318" s="131" t="str">
        <f t="shared" si="99"/>
        <v xml:space="preserve"> v </v>
      </c>
      <c r="CH318" s="131" t="str">
        <f t="shared" si="112"/>
        <v>Primary</v>
      </c>
    </row>
    <row r="319" spans="5:86">
      <c r="E319">
        <v>101</v>
      </c>
      <c r="F319" t="e">
        <f>LOOKUP(R207,$A$219:$A$248,$B$219:$B$248)</f>
        <v>#N/A</v>
      </c>
      <c r="G319" t="e">
        <f>LOOKUP(S207,$A$219:$A$248,$B$219:$B$248)</f>
        <v>#N/A</v>
      </c>
      <c r="H319" t="s">
        <v>62</v>
      </c>
      <c r="J319" t="e">
        <f t="shared" si="116"/>
        <v>#N/A</v>
      </c>
      <c r="L319" t="str">
        <f t="shared" si="117"/>
        <v xml:space="preserve"> v </v>
      </c>
      <c r="M319" t="str">
        <f>IF(ISERROR(INDEX($C:$C,MATCH(R207,$A:$A,0)))*1=1,"",INDEX($C:$C,MATCH(R207,$A:$A,0)))</f>
        <v/>
      </c>
      <c r="N319" t="str">
        <f>IF(ISERROR(INDEX($C:$C,MATCH(S207,$A:$A,0)))*1=1,"",INDEX($C:$C,MATCH(S207,$A:$A,0)))</f>
        <v/>
      </c>
      <c r="O319" t="s">
        <v>62</v>
      </c>
      <c r="Q319" s="11"/>
      <c r="R319" s="15">
        <f>T206-TIME(3,0,0)</f>
        <v>-0.125</v>
      </c>
      <c r="S319" s="11" t="e">
        <f t="shared" si="118"/>
        <v>#N/A</v>
      </c>
      <c r="T319" s="14" t="str">
        <f t="shared" si="100"/>
        <v>MLB 32</v>
      </c>
      <c r="U319" s="14" t="str">
        <f t="shared" si="119"/>
        <v xml:space="preserve"> v </v>
      </c>
      <c r="V319" s="14" t="str">
        <f t="shared" si="101"/>
        <v>FULL</v>
      </c>
      <c r="X319" s="78"/>
      <c r="Y319" s="79">
        <f t="shared" si="131"/>
        <v>-0.125</v>
      </c>
      <c r="Z319" s="79">
        <f>Y319+TIME(2,0,0)</f>
        <v>-4.1666666666666671E-2</v>
      </c>
      <c r="AA319" s="80" t="e">
        <f t="shared" si="132"/>
        <v>#N/A</v>
      </c>
      <c r="AB319" s="78" t="str">
        <f t="shared" si="133"/>
        <v>MLB 32</v>
      </c>
      <c r="AC319" s="78" t="str">
        <f t="shared" si="134"/>
        <v xml:space="preserve"> v </v>
      </c>
      <c r="AD319" s="78" t="str">
        <f t="shared" si="135"/>
        <v>Inc 1st 5 &amp; 7</v>
      </c>
      <c r="AF319" s="43"/>
      <c r="AG319" s="41">
        <f t="shared" si="120"/>
        <v>-0.125</v>
      </c>
      <c r="AH319" s="41">
        <f t="shared" si="121"/>
        <v>0</v>
      </c>
      <c r="AI319" s="42" t="e">
        <f t="shared" si="122"/>
        <v>#N/A</v>
      </c>
      <c r="AJ319" s="43" t="str">
        <f t="shared" si="123"/>
        <v>MLB 32</v>
      </c>
      <c r="AK319" s="43" t="str">
        <f t="shared" si="124"/>
        <v xml:space="preserve"> v </v>
      </c>
      <c r="AL319" s="43" t="str">
        <f t="shared" si="102"/>
        <v>Inc 1st 5</v>
      </c>
      <c r="AN319" s="104"/>
      <c r="AO319" s="105">
        <f t="shared" si="125"/>
        <v>-0.125</v>
      </c>
      <c r="AP319" s="105">
        <f>AO319+TIME(2,0,0)</f>
        <v>-4.1666666666666671E-2</v>
      </c>
      <c r="AQ319" s="106" t="e">
        <f t="shared" si="126"/>
        <v>#N/A</v>
      </c>
      <c r="AR319" s="104" t="str">
        <f t="shared" si="127"/>
        <v>MLB 32</v>
      </c>
      <c r="AS319" s="104" t="str">
        <f t="shared" si="128"/>
        <v xml:space="preserve"> v </v>
      </c>
      <c r="AT319" s="104" t="str">
        <f t="shared" si="103"/>
        <v>Inc 1st 5</v>
      </c>
      <c r="AV319" s="84"/>
      <c r="AW319" s="85">
        <f t="shared" si="136"/>
        <v>-0.125</v>
      </c>
      <c r="AX319" s="85">
        <f t="shared" si="104"/>
        <v>0</v>
      </c>
      <c r="AY319" s="86" t="e">
        <f t="shared" si="137"/>
        <v>#N/A</v>
      </c>
      <c r="AZ319" s="84" t="str">
        <f t="shared" si="138"/>
        <v>MLB 32</v>
      </c>
      <c r="BA319" s="84" t="str">
        <f t="shared" si="139"/>
        <v xml:space="preserve"> v </v>
      </c>
      <c r="BB319" s="84" t="str">
        <f t="shared" si="105"/>
        <v>Primary</v>
      </c>
      <c r="BD319" s="110"/>
      <c r="BE319" s="111">
        <f t="shared" si="113"/>
        <v>-0.125</v>
      </c>
      <c r="BF319" s="111">
        <f t="shared" si="114"/>
        <v>-4.1666666666666671E-2</v>
      </c>
      <c r="BG319" s="112" t="e">
        <f t="shared" si="86"/>
        <v>#N/A</v>
      </c>
      <c r="BH319" s="110" t="str">
        <f t="shared" si="87"/>
        <v>MLB 32</v>
      </c>
      <c r="BI319" s="110" t="str">
        <f t="shared" si="88"/>
        <v xml:space="preserve"> v </v>
      </c>
      <c r="BJ319" s="110" t="str">
        <f t="shared" si="106"/>
        <v>Inc 1st 5</v>
      </c>
      <c r="BL319" s="115"/>
      <c r="BM319" s="116">
        <f t="shared" si="115"/>
        <v>-0.125</v>
      </c>
      <c r="BN319" s="116">
        <f t="shared" si="107"/>
        <v>0</v>
      </c>
      <c r="BO319" s="117" t="e">
        <f t="shared" si="89"/>
        <v>#N/A</v>
      </c>
      <c r="BP319" s="115" t="str">
        <f t="shared" si="90"/>
        <v>MLB 32</v>
      </c>
      <c r="BQ319" s="115" t="str">
        <f t="shared" si="91"/>
        <v xml:space="preserve"> v </v>
      </c>
      <c r="BR319" s="115" t="str">
        <f t="shared" si="108"/>
        <v>Inc 1st 5</v>
      </c>
      <c r="BT319" s="125"/>
      <c r="BU319" s="126">
        <f t="shared" si="109"/>
        <v>-4.1666666666666671E-2</v>
      </c>
      <c r="BV319" s="126">
        <f t="shared" si="92"/>
        <v>4.1666666666666657E-2</v>
      </c>
      <c r="BW319" s="127" t="e">
        <f t="shared" si="93"/>
        <v>#N/A</v>
      </c>
      <c r="BX319" s="125" t="str">
        <f t="shared" si="94"/>
        <v>MLB 32</v>
      </c>
      <c r="BY319" s="125" t="str">
        <f t="shared" si="95"/>
        <v xml:space="preserve"> v </v>
      </c>
      <c r="BZ319" s="125" t="str">
        <f t="shared" si="110"/>
        <v>Inc 1st 5</v>
      </c>
      <c r="CB319" s="78"/>
      <c r="CC319" s="79">
        <f t="shared" si="96"/>
        <v>0</v>
      </c>
      <c r="CD319" s="79">
        <f t="shared" si="111"/>
        <v>0.125</v>
      </c>
      <c r="CE319" s="80" t="e">
        <f t="shared" si="97"/>
        <v>#N/A</v>
      </c>
      <c r="CF319" s="78" t="str">
        <f t="shared" si="98"/>
        <v>MLB 32</v>
      </c>
      <c r="CG319" s="78" t="str">
        <f t="shared" si="99"/>
        <v xml:space="preserve"> v </v>
      </c>
      <c r="CH319" s="78" t="str">
        <f t="shared" si="112"/>
        <v>Primary</v>
      </c>
    </row>
    <row r="320" spans="5:86">
      <c r="E320">
        <v>102</v>
      </c>
      <c r="F320" t="e">
        <f>LOOKUP(R209,$A$219:$A$248,$B$219:$B$248)</f>
        <v>#N/A</v>
      </c>
      <c r="G320" t="e">
        <f>LOOKUP(S209,$A$219:$A$248,$B$219:$B$248)</f>
        <v>#N/A</v>
      </c>
      <c r="H320" t="s">
        <v>62</v>
      </c>
      <c r="J320" t="e">
        <f t="shared" si="116"/>
        <v>#N/A</v>
      </c>
      <c r="L320" t="str">
        <f t="shared" si="117"/>
        <v xml:space="preserve"> v </v>
      </c>
      <c r="M320" t="str">
        <f>IF(ISERROR(INDEX($C:$C,MATCH(R209,$A:$A,0)))*1=1,"",INDEX($C:$C,MATCH(R209,$A:$A,0)))</f>
        <v/>
      </c>
      <c r="N320" t="str">
        <f>IF(ISERROR(INDEX($C:$C,MATCH(S209,$A:$A,0)))*1=1,"",INDEX($C:$C,MATCH(S209,$A:$A,0)))</f>
        <v/>
      </c>
      <c r="O320" t="s">
        <v>62</v>
      </c>
      <c r="Q320" s="11"/>
      <c r="R320" s="15">
        <f>T208-TIME(3,0,0)</f>
        <v>-0.125</v>
      </c>
      <c r="S320" s="11" t="e">
        <f t="shared" si="118"/>
        <v>#N/A</v>
      </c>
      <c r="T320" s="14" t="str">
        <f t="shared" si="100"/>
        <v>MLB 32</v>
      </c>
      <c r="U320" s="14" t="str">
        <f t="shared" si="119"/>
        <v xml:space="preserve"> v </v>
      </c>
      <c r="V320" s="14" t="str">
        <f t="shared" si="101"/>
        <v>FULL</v>
      </c>
      <c r="X320" s="78"/>
      <c r="Y320" s="79">
        <f t="shared" si="131"/>
        <v>-0.125</v>
      </c>
      <c r="Z320" s="79">
        <f t="shared" ref="Z320:Z323" si="140">Y320+TIME(2,0,0)</f>
        <v>-4.1666666666666671E-2</v>
      </c>
      <c r="AA320" s="80" t="e">
        <f t="shared" si="132"/>
        <v>#N/A</v>
      </c>
      <c r="AB320" s="78" t="str">
        <f t="shared" si="133"/>
        <v>MLB 32</v>
      </c>
      <c r="AC320" s="78" t="str">
        <f t="shared" si="134"/>
        <v xml:space="preserve"> v </v>
      </c>
      <c r="AD320" s="78" t="str">
        <f t="shared" si="135"/>
        <v>Inc 1st 5 &amp; 7</v>
      </c>
      <c r="AF320" s="43"/>
      <c r="AG320" s="41">
        <f t="shared" si="120"/>
        <v>-0.125</v>
      </c>
      <c r="AH320" s="41">
        <f t="shared" si="121"/>
        <v>0</v>
      </c>
      <c r="AI320" s="42" t="e">
        <f t="shared" si="122"/>
        <v>#N/A</v>
      </c>
      <c r="AJ320" s="43" t="str">
        <f t="shared" si="123"/>
        <v>MLB 32</v>
      </c>
      <c r="AK320" s="43" t="str">
        <f t="shared" si="124"/>
        <v xml:space="preserve"> v </v>
      </c>
      <c r="AL320" s="43" t="str">
        <f t="shared" si="102"/>
        <v>Inc 1st 5</v>
      </c>
      <c r="AN320" s="104"/>
      <c r="AO320" s="105">
        <f t="shared" si="125"/>
        <v>-0.125</v>
      </c>
      <c r="AP320" s="105">
        <f t="shared" ref="AP320:AP323" si="141">AO320+TIME(2,0,0)</f>
        <v>-4.1666666666666671E-2</v>
      </c>
      <c r="AQ320" s="106" t="e">
        <f t="shared" si="126"/>
        <v>#N/A</v>
      </c>
      <c r="AR320" s="104" t="str">
        <f t="shared" si="127"/>
        <v>MLB 32</v>
      </c>
      <c r="AS320" s="104" t="str">
        <f t="shared" si="128"/>
        <v xml:space="preserve"> v </v>
      </c>
      <c r="AT320" s="104" t="str">
        <f t="shared" si="103"/>
        <v>Inc 1st 5</v>
      </c>
      <c r="AV320" s="84"/>
      <c r="AW320" s="85">
        <f t="shared" si="136"/>
        <v>-0.125</v>
      </c>
      <c r="AX320" s="85">
        <f t="shared" si="104"/>
        <v>0</v>
      </c>
      <c r="AY320" s="86" t="e">
        <f t="shared" si="137"/>
        <v>#N/A</v>
      </c>
      <c r="AZ320" s="84" t="str">
        <f t="shared" si="138"/>
        <v>MLB 32</v>
      </c>
      <c r="BA320" s="84" t="str">
        <f t="shared" si="139"/>
        <v xml:space="preserve"> v </v>
      </c>
      <c r="BB320" s="84" t="str">
        <f t="shared" si="105"/>
        <v>Primary</v>
      </c>
      <c r="BD320" s="43"/>
      <c r="BE320" s="41">
        <f t="shared" si="113"/>
        <v>-0.125</v>
      </c>
      <c r="BF320" s="41">
        <f t="shared" si="114"/>
        <v>-4.1666666666666671E-2</v>
      </c>
      <c r="BG320" s="42" t="e">
        <f t="shared" si="86"/>
        <v>#N/A</v>
      </c>
      <c r="BH320" s="43" t="str">
        <f t="shared" si="87"/>
        <v>MLB 32</v>
      </c>
      <c r="BI320" s="43" t="str">
        <f t="shared" si="88"/>
        <v xml:space="preserve"> v </v>
      </c>
      <c r="BJ320" s="43" t="str">
        <f t="shared" si="106"/>
        <v>Inc 1st 5</v>
      </c>
      <c r="BL320" s="120"/>
      <c r="BM320" s="121">
        <f t="shared" si="115"/>
        <v>-0.125</v>
      </c>
      <c r="BN320" s="121">
        <f t="shared" si="107"/>
        <v>0</v>
      </c>
      <c r="BO320" s="122" t="e">
        <f t="shared" si="89"/>
        <v>#N/A</v>
      </c>
      <c r="BP320" s="120" t="str">
        <f t="shared" si="90"/>
        <v>MLB 32</v>
      </c>
      <c r="BQ320" s="120" t="str">
        <f t="shared" si="91"/>
        <v xml:space="preserve"> v </v>
      </c>
      <c r="BR320" s="120" t="str">
        <f t="shared" si="108"/>
        <v>Inc 1st 5</v>
      </c>
      <c r="BT320" s="104"/>
      <c r="BU320" s="105">
        <f t="shared" si="109"/>
        <v>-4.1666666666666671E-2</v>
      </c>
      <c r="BV320" s="105">
        <f t="shared" si="92"/>
        <v>4.1666666666666657E-2</v>
      </c>
      <c r="BW320" s="106" t="e">
        <f t="shared" si="93"/>
        <v>#N/A</v>
      </c>
      <c r="BX320" s="104" t="str">
        <f t="shared" si="94"/>
        <v>MLB 32</v>
      </c>
      <c r="BY320" s="104" t="str">
        <f t="shared" si="95"/>
        <v xml:space="preserve"> v </v>
      </c>
      <c r="BZ320" s="104" t="str">
        <f t="shared" si="110"/>
        <v>Inc 1st 5</v>
      </c>
      <c r="CB320" s="131"/>
      <c r="CC320" s="132">
        <f t="shared" si="96"/>
        <v>0</v>
      </c>
      <c r="CD320" s="132">
        <f t="shared" si="111"/>
        <v>0.125</v>
      </c>
      <c r="CE320" s="133" t="e">
        <f t="shared" si="97"/>
        <v>#N/A</v>
      </c>
      <c r="CF320" s="131" t="str">
        <f t="shared" si="98"/>
        <v>MLB 32</v>
      </c>
      <c r="CG320" s="131" t="str">
        <f t="shared" si="99"/>
        <v xml:space="preserve"> v </v>
      </c>
      <c r="CH320" s="131" t="str">
        <f t="shared" si="112"/>
        <v>Primary</v>
      </c>
    </row>
    <row r="321" spans="5:86">
      <c r="E321">
        <v>103</v>
      </c>
      <c r="F321" t="e">
        <f>LOOKUP(R211,$A$219:$A$248,$B$219:$B$248)</f>
        <v>#N/A</v>
      </c>
      <c r="G321" t="e">
        <f>LOOKUP(S211,$A$219:$A$248,$B$219:$B$248)</f>
        <v>#N/A</v>
      </c>
      <c r="H321" t="s">
        <v>62</v>
      </c>
      <c r="J321" t="e">
        <f t="shared" si="116"/>
        <v>#N/A</v>
      </c>
      <c r="L321" t="str">
        <f t="shared" si="117"/>
        <v xml:space="preserve"> v </v>
      </c>
      <c r="M321" t="str">
        <f>IF(ISERROR(INDEX($C:$C,MATCH(R211,$A:$A,0)))*1=1,"",INDEX($C:$C,MATCH(R211,$A:$A,0)))</f>
        <v/>
      </c>
      <c r="N321" t="str">
        <f>IF(ISERROR(INDEX($C:$C,MATCH(S211,$A:$A,0)))*1=1,"",INDEX($C:$C,MATCH(S211,$A:$A,0)))</f>
        <v/>
      </c>
      <c r="O321" t="s">
        <v>62</v>
      </c>
      <c r="Q321" s="11"/>
      <c r="R321" s="15">
        <f>T210-TIME(3,0,0)</f>
        <v>-0.125</v>
      </c>
      <c r="S321" s="11" t="e">
        <f t="shared" si="118"/>
        <v>#N/A</v>
      </c>
      <c r="T321" s="14" t="str">
        <f t="shared" si="100"/>
        <v>MLB 32</v>
      </c>
      <c r="U321" s="14" t="str">
        <f t="shared" si="119"/>
        <v xml:space="preserve"> v </v>
      </c>
      <c r="V321" s="14" t="str">
        <f t="shared" si="101"/>
        <v>FULL</v>
      </c>
      <c r="X321" s="78"/>
      <c r="Y321" s="79">
        <f t="shared" si="131"/>
        <v>-0.125</v>
      </c>
      <c r="Z321" s="79">
        <f t="shared" si="140"/>
        <v>-4.1666666666666671E-2</v>
      </c>
      <c r="AA321" s="80" t="e">
        <f t="shared" si="132"/>
        <v>#N/A</v>
      </c>
      <c r="AB321" s="78" t="str">
        <f t="shared" si="133"/>
        <v>MLB 32</v>
      </c>
      <c r="AC321" s="78" t="str">
        <f t="shared" si="134"/>
        <v xml:space="preserve"> v </v>
      </c>
      <c r="AD321" s="78" t="str">
        <f t="shared" si="135"/>
        <v>Inc 1st 5 &amp; 7</v>
      </c>
      <c r="AF321" s="43"/>
      <c r="AG321" s="41">
        <f t="shared" si="120"/>
        <v>-0.125</v>
      </c>
      <c r="AH321" s="41">
        <f t="shared" si="121"/>
        <v>0</v>
      </c>
      <c r="AI321" s="42" t="e">
        <f t="shared" si="122"/>
        <v>#N/A</v>
      </c>
      <c r="AJ321" s="43" t="str">
        <f t="shared" si="123"/>
        <v>MLB 32</v>
      </c>
      <c r="AK321" s="43" t="str">
        <f t="shared" si="124"/>
        <v xml:space="preserve"> v </v>
      </c>
      <c r="AL321" s="43" t="str">
        <f t="shared" si="102"/>
        <v>Inc 1st 5</v>
      </c>
      <c r="AN321" s="104"/>
      <c r="AO321" s="105">
        <f t="shared" si="125"/>
        <v>-0.125</v>
      </c>
      <c r="AP321" s="105">
        <f t="shared" si="141"/>
        <v>-4.1666666666666671E-2</v>
      </c>
      <c r="AQ321" s="106" t="e">
        <f t="shared" si="126"/>
        <v>#N/A</v>
      </c>
      <c r="AR321" s="104" t="str">
        <f t="shared" si="127"/>
        <v>MLB 32</v>
      </c>
      <c r="AS321" s="104" t="str">
        <f t="shared" si="128"/>
        <v xml:space="preserve"> v </v>
      </c>
      <c r="AT321" s="104" t="str">
        <f t="shared" si="103"/>
        <v>Inc 1st 5</v>
      </c>
      <c r="AV321" s="84"/>
      <c r="AW321" s="85">
        <f t="shared" si="136"/>
        <v>-0.125</v>
      </c>
      <c r="AX321" s="85">
        <f t="shared" si="104"/>
        <v>0</v>
      </c>
      <c r="AY321" s="86" t="e">
        <f t="shared" si="137"/>
        <v>#N/A</v>
      </c>
      <c r="AZ321" s="84" t="str">
        <f t="shared" si="138"/>
        <v>MLB 32</v>
      </c>
      <c r="BA321" s="84" t="str">
        <f t="shared" si="139"/>
        <v xml:space="preserve"> v </v>
      </c>
      <c r="BB321" s="84" t="str">
        <f t="shared" si="105"/>
        <v>Primary</v>
      </c>
      <c r="BD321" s="110"/>
      <c r="BE321" s="111">
        <f t="shared" si="113"/>
        <v>-0.125</v>
      </c>
      <c r="BF321" s="111">
        <f t="shared" si="114"/>
        <v>-4.1666666666666671E-2</v>
      </c>
      <c r="BG321" s="112" t="e">
        <f t="shared" si="86"/>
        <v>#N/A</v>
      </c>
      <c r="BH321" s="110" t="str">
        <f t="shared" si="87"/>
        <v>MLB 32</v>
      </c>
      <c r="BI321" s="110" t="str">
        <f t="shared" si="88"/>
        <v xml:space="preserve"> v </v>
      </c>
      <c r="BJ321" s="110" t="str">
        <f t="shared" si="106"/>
        <v>Inc 1st 5</v>
      </c>
      <c r="BL321" s="115"/>
      <c r="BM321" s="116">
        <f t="shared" si="115"/>
        <v>-0.125</v>
      </c>
      <c r="BN321" s="116">
        <f t="shared" si="107"/>
        <v>0</v>
      </c>
      <c r="BO321" s="117" t="e">
        <f t="shared" si="89"/>
        <v>#N/A</v>
      </c>
      <c r="BP321" s="115" t="str">
        <f t="shared" si="90"/>
        <v>MLB 32</v>
      </c>
      <c r="BQ321" s="115" t="str">
        <f t="shared" si="91"/>
        <v xml:space="preserve"> v </v>
      </c>
      <c r="BR321" s="115" t="str">
        <f t="shared" si="108"/>
        <v>Inc 1st 5</v>
      </c>
      <c r="BT321" s="125"/>
      <c r="BU321" s="126">
        <f t="shared" si="109"/>
        <v>-4.1666666666666671E-2</v>
      </c>
      <c r="BV321" s="126">
        <f t="shared" si="92"/>
        <v>4.1666666666666657E-2</v>
      </c>
      <c r="BW321" s="127" t="e">
        <f t="shared" si="93"/>
        <v>#N/A</v>
      </c>
      <c r="BX321" s="125" t="str">
        <f t="shared" si="94"/>
        <v>MLB 32</v>
      </c>
      <c r="BY321" s="125" t="str">
        <f t="shared" si="95"/>
        <v xml:space="preserve"> v </v>
      </c>
      <c r="BZ321" s="125" t="str">
        <f t="shared" si="110"/>
        <v>Inc 1st 5</v>
      </c>
      <c r="CB321" s="78"/>
      <c r="CC321" s="79">
        <f t="shared" si="96"/>
        <v>0</v>
      </c>
      <c r="CD321" s="79">
        <f t="shared" si="111"/>
        <v>0.125</v>
      </c>
      <c r="CE321" s="80" t="e">
        <f t="shared" si="97"/>
        <v>#N/A</v>
      </c>
      <c r="CF321" s="78" t="str">
        <f t="shared" si="98"/>
        <v>MLB 32</v>
      </c>
      <c r="CG321" s="78" t="str">
        <f t="shared" si="99"/>
        <v xml:space="preserve"> v </v>
      </c>
      <c r="CH321" s="78" t="str">
        <f t="shared" si="112"/>
        <v>Primary</v>
      </c>
    </row>
    <row r="322" spans="5:86">
      <c r="E322">
        <v>104</v>
      </c>
      <c r="F322" t="e">
        <f>LOOKUP(R213,$A$219:$A$248,$B$219:$B$248)</f>
        <v>#N/A</v>
      </c>
      <c r="G322" t="e">
        <f>LOOKUP(S213,$A$219:$A$248,$B$219:$B$248)</f>
        <v>#N/A</v>
      </c>
      <c r="H322" t="s">
        <v>62</v>
      </c>
      <c r="J322" t="e">
        <f t="shared" si="116"/>
        <v>#N/A</v>
      </c>
      <c r="L322" t="str">
        <f t="shared" si="117"/>
        <v xml:space="preserve"> v </v>
      </c>
      <c r="M322" t="str">
        <f>IF(ISERROR(INDEX($C:$C,MATCH(R213,$A:$A,0)))*1=1,"",INDEX($C:$C,MATCH(R213,$A:$A,0)))</f>
        <v/>
      </c>
      <c r="N322" t="str">
        <f>IF(ISERROR(INDEX($C:$C,MATCH(S213,$A:$A,0)))*1=1,"",INDEX($C:$C,MATCH(S213,$A:$A,0)))</f>
        <v/>
      </c>
      <c r="O322" t="s">
        <v>62</v>
      </c>
      <c r="Q322" s="11"/>
      <c r="R322" s="15">
        <f>T212-TIME(3,0,0)</f>
        <v>-0.125</v>
      </c>
      <c r="S322" s="11" t="e">
        <f t="shared" si="118"/>
        <v>#N/A</v>
      </c>
      <c r="T322" s="14" t="str">
        <f t="shared" si="100"/>
        <v>MLB 32</v>
      </c>
      <c r="U322" s="14" t="str">
        <f t="shared" si="119"/>
        <v xml:space="preserve"> v </v>
      </c>
      <c r="V322" s="14" t="str">
        <f t="shared" si="101"/>
        <v>FULL</v>
      </c>
      <c r="X322" s="78"/>
      <c r="Y322" s="79">
        <f t="shared" si="131"/>
        <v>-0.125</v>
      </c>
      <c r="Z322" s="79">
        <f t="shared" si="140"/>
        <v>-4.1666666666666671E-2</v>
      </c>
      <c r="AA322" s="80" t="e">
        <f t="shared" si="132"/>
        <v>#N/A</v>
      </c>
      <c r="AB322" s="78" t="str">
        <f t="shared" si="133"/>
        <v>MLB 32</v>
      </c>
      <c r="AC322" s="78" t="str">
        <f t="shared" si="134"/>
        <v xml:space="preserve"> v </v>
      </c>
      <c r="AD322" s="78" t="str">
        <f t="shared" si="135"/>
        <v>Inc 1st 5 &amp; 7</v>
      </c>
      <c r="AF322" s="43"/>
      <c r="AG322" s="41">
        <f t="shared" si="120"/>
        <v>-0.125</v>
      </c>
      <c r="AH322" s="41">
        <f t="shared" si="121"/>
        <v>0</v>
      </c>
      <c r="AI322" s="42" t="e">
        <f t="shared" si="122"/>
        <v>#N/A</v>
      </c>
      <c r="AJ322" s="43" t="str">
        <f t="shared" si="123"/>
        <v>MLB 32</v>
      </c>
      <c r="AK322" s="43" t="str">
        <f t="shared" si="124"/>
        <v xml:space="preserve"> v </v>
      </c>
      <c r="AL322" s="43" t="str">
        <f t="shared" si="102"/>
        <v>Inc 1st 5</v>
      </c>
      <c r="AN322" s="104"/>
      <c r="AO322" s="105">
        <f t="shared" si="125"/>
        <v>-0.125</v>
      </c>
      <c r="AP322" s="105">
        <f t="shared" si="141"/>
        <v>-4.1666666666666671E-2</v>
      </c>
      <c r="AQ322" s="106" t="e">
        <f t="shared" si="126"/>
        <v>#N/A</v>
      </c>
      <c r="AR322" s="104" t="str">
        <f t="shared" si="127"/>
        <v>MLB 32</v>
      </c>
      <c r="AS322" s="104" t="str">
        <f t="shared" si="128"/>
        <v xml:space="preserve"> v </v>
      </c>
      <c r="AT322" s="104" t="str">
        <f t="shared" si="103"/>
        <v>Inc 1st 5</v>
      </c>
      <c r="AV322" s="84"/>
      <c r="AW322" s="85">
        <f t="shared" si="136"/>
        <v>-0.125</v>
      </c>
      <c r="AX322" s="85">
        <f t="shared" si="104"/>
        <v>0</v>
      </c>
      <c r="AY322" s="86" t="e">
        <f t="shared" si="137"/>
        <v>#N/A</v>
      </c>
      <c r="AZ322" s="84" t="str">
        <f t="shared" si="138"/>
        <v>MLB 32</v>
      </c>
      <c r="BA322" s="84" t="str">
        <f t="shared" si="139"/>
        <v xml:space="preserve"> v </v>
      </c>
      <c r="BB322" s="84" t="str">
        <f t="shared" si="105"/>
        <v>Primary</v>
      </c>
      <c r="BD322" s="43"/>
      <c r="BE322" s="41">
        <f t="shared" si="113"/>
        <v>-0.125</v>
      </c>
      <c r="BF322" s="41">
        <f t="shared" si="114"/>
        <v>-4.1666666666666671E-2</v>
      </c>
      <c r="BG322" s="42" t="e">
        <f t="shared" si="86"/>
        <v>#N/A</v>
      </c>
      <c r="BH322" s="43" t="str">
        <f t="shared" si="87"/>
        <v>MLB 32</v>
      </c>
      <c r="BI322" s="43" t="str">
        <f t="shared" si="88"/>
        <v xml:space="preserve"> v </v>
      </c>
      <c r="BJ322" s="43" t="str">
        <f t="shared" si="106"/>
        <v>Inc 1st 5</v>
      </c>
      <c r="BL322" s="120"/>
      <c r="BM322" s="121">
        <f t="shared" si="115"/>
        <v>-0.125</v>
      </c>
      <c r="BN322" s="121">
        <f t="shared" si="107"/>
        <v>0</v>
      </c>
      <c r="BO322" s="122" t="e">
        <f t="shared" si="89"/>
        <v>#N/A</v>
      </c>
      <c r="BP322" s="120" t="str">
        <f t="shared" si="90"/>
        <v>MLB 32</v>
      </c>
      <c r="BQ322" s="120" t="str">
        <f t="shared" si="91"/>
        <v xml:space="preserve"> v </v>
      </c>
      <c r="BR322" s="120" t="str">
        <f t="shared" si="108"/>
        <v>Inc 1st 5</v>
      </c>
      <c r="BT322" s="104"/>
      <c r="BU322" s="105">
        <f t="shared" si="109"/>
        <v>-4.1666666666666671E-2</v>
      </c>
      <c r="BV322" s="105">
        <f t="shared" si="92"/>
        <v>4.1666666666666657E-2</v>
      </c>
      <c r="BW322" s="106" t="e">
        <f t="shared" si="93"/>
        <v>#N/A</v>
      </c>
      <c r="BX322" s="104" t="str">
        <f t="shared" si="94"/>
        <v>MLB 32</v>
      </c>
      <c r="BY322" s="104" t="str">
        <f t="shared" si="95"/>
        <v xml:space="preserve"> v </v>
      </c>
      <c r="BZ322" s="104" t="str">
        <f t="shared" si="110"/>
        <v>Inc 1st 5</v>
      </c>
      <c r="CB322" s="131"/>
      <c r="CC322" s="132">
        <f t="shared" si="96"/>
        <v>0</v>
      </c>
      <c r="CD322" s="132">
        <f t="shared" si="111"/>
        <v>0.125</v>
      </c>
      <c r="CE322" s="133" t="e">
        <f t="shared" si="97"/>
        <v>#N/A</v>
      </c>
      <c r="CF322" s="131" t="str">
        <f t="shared" si="98"/>
        <v>MLB 32</v>
      </c>
      <c r="CG322" s="131" t="str">
        <f t="shared" si="99"/>
        <v xml:space="preserve"> v </v>
      </c>
      <c r="CH322" s="131" t="str">
        <f t="shared" si="112"/>
        <v>Primary</v>
      </c>
    </row>
    <row r="323" spans="5:86">
      <c r="E323">
        <v>105</v>
      </c>
      <c r="F323" t="e">
        <f>LOOKUP(R215,$A$219:$A$248,$B$219:$B$248)</f>
        <v>#N/A</v>
      </c>
      <c r="G323" t="e">
        <f>LOOKUP(S215,$A$219:$A$248,$B$219:$B$248)</f>
        <v>#N/A</v>
      </c>
      <c r="H323" t="s">
        <v>62</v>
      </c>
      <c r="J323" t="e">
        <f t="shared" si="116"/>
        <v>#N/A</v>
      </c>
      <c r="L323" t="str">
        <f t="shared" si="117"/>
        <v xml:space="preserve"> v </v>
      </c>
      <c r="M323" t="str">
        <f>IF(ISERROR(INDEX($C:$C,MATCH(R215,$A:$A,0)))*1=1,"",INDEX($C:$C,MATCH(R215,$A:$A,0)))</f>
        <v/>
      </c>
      <c r="N323" t="str">
        <f>IF(ISERROR(INDEX($C:$C,MATCH(S215,$A:$A,0)))*1=1,"",INDEX($C:$C,MATCH(S215,$A:$A,0)))</f>
        <v/>
      </c>
      <c r="O323" t="s">
        <v>62</v>
      </c>
      <c r="Q323" s="11"/>
      <c r="R323" s="15">
        <f>T214-TIME(3,0,0)</f>
        <v>-0.125</v>
      </c>
      <c r="S323" s="11" t="e">
        <f t="shared" si="118"/>
        <v>#N/A</v>
      </c>
      <c r="T323" s="14" t="str">
        <f t="shared" si="100"/>
        <v>MLB 32</v>
      </c>
      <c r="U323" s="14" t="str">
        <f t="shared" si="119"/>
        <v xml:space="preserve"> v </v>
      </c>
      <c r="V323" s="14" t="str">
        <f t="shared" si="101"/>
        <v>FULL</v>
      </c>
      <c r="X323" s="78"/>
      <c r="Y323" s="79">
        <f t="shared" si="131"/>
        <v>-0.125</v>
      </c>
      <c r="Z323" s="79">
        <f t="shared" si="140"/>
        <v>-4.1666666666666671E-2</v>
      </c>
      <c r="AA323" s="80" t="e">
        <f t="shared" si="132"/>
        <v>#N/A</v>
      </c>
      <c r="AB323" s="78" t="str">
        <f t="shared" si="133"/>
        <v>MLB 32</v>
      </c>
      <c r="AC323" s="78" t="str">
        <f t="shared" si="134"/>
        <v xml:space="preserve"> v </v>
      </c>
      <c r="AD323" s="78" t="str">
        <f t="shared" si="135"/>
        <v>Inc 1st 5 &amp; 7</v>
      </c>
      <c r="AF323" s="43"/>
      <c r="AG323" s="41">
        <f t="shared" si="120"/>
        <v>-0.125</v>
      </c>
      <c r="AH323" s="41">
        <f t="shared" si="121"/>
        <v>0</v>
      </c>
      <c r="AI323" s="42" t="e">
        <f t="shared" si="122"/>
        <v>#N/A</v>
      </c>
      <c r="AJ323" s="43" t="str">
        <f t="shared" si="123"/>
        <v>MLB 32</v>
      </c>
      <c r="AK323" s="43" t="str">
        <f t="shared" si="124"/>
        <v xml:space="preserve"> v </v>
      </c>
      <c r="AL323" s="43" t="str">
        <f t="shared" si="102"/>
        <v>Inc 1st 5</v>
      </c>
      <c r="AN323" s="104"/>
      <c r="AO323" s="105">
        <f t="shared" si="125"/>
        <v>-0.125</v>
      </c>
      <c r="AP323" s="105">
        <f t="shared" si="141"/>
        <v>-4.1666666666666671E-2</v>
      </c>
      <c r="AQ323" s="106" t="e">
        <f t="shared" si="126"/>
        <v>#N/A</v>
      </c>
      <c r="AR323" s="104" t="str">
        <f t="shared" si="127"/>
        <v>MLB 32</v>
      </c>
      <c r="AS323" s="104" t="str">
        <f t="shared" si="128"/>
        <v xml:space="preserve"> v </v>
      </c>
      <c r="AT323" s="104" t="str">
        <f t="shared" si="103"/>
        <v>Inc 1st 5</v>
      </c>
      <c r="AV323" s="84"/>
      <c r="AW323" s="85">
        <f t="shared" si="136"/>
        <v>-0.125</v>
      </c>
      <c r="AX323" s="85">
        <f t="shared" si="104"/>
        <v>0</v>
      </c>
      <c r="AY323" s="86" t="e">
        <f t="shared" si="137"/>
        <v>#N/A</v>
      </c>
      <c r="AZ323" s="84" t="str">
        <f t="shared" si="138"/>
        <v>MLB 32</v>
      </c>
      <c r="BA323" s="84" t="str">
        <f t="shared" si="139"/>
        <v xml:space="preserve"> v </v>
      </c>
      <c r="BB323" s="84" t="str">
        <f t="shared" si="105"/>
        <v>Primary</v>
      </c>
      <c r="BD323" s="110"/>
      <c r="BE323" s="111">
        <f t="shared" si="113"/>
        <v>-0.125</v>
      </c>
      <c r="BF323" s="111">
        <f t="shared" si="114"/>
        <v>-4.1666666666666671E-2</v>
      </c>
      <c r="BG323" s="112" t="e">
        <f t="shared" si="86"/>
        <v>#N/A</v>
      </c>
      <c r="BH323" s="110" t="str">
        <f t="shared" si="87"/>
        <v>MLB 32</v>
      </c>
      <c r="BI323" s="110" t="str">
        <f t="shared" si="88"/>
        <v xml:space="preserve"> v </v>
      </c>
      <c r="BJ323" s="110" t="str">
        <f t="shared" si="106"/>
        <v>Inc 1st 5</v>
      </c>
      <c r="BL323" s="115"/>
      <c r="BM323" s="116">
        <f t="shared" si="115"/>
        <v>-0.125</v>
      </c>
      <c r="BN323" s="116">
        <f t="shared" si="107"/>
        <v>0</v>
      </c>
      <c r="BO323" s="117" t="e">
        <f t="shared" si="89"/>
        <v>#N/A</v>
      </c>
      <c r="BP323" s="115" t="str">
        <f t="shared" si="90"/>
        <v>MLB 32</v>
      </c>
      <c r="BQ323" s="115" t="str">
        <f t="shared" si="91"/>
        <v xml:space="preserve"> v </v>
      </c>
      <c r="BR323" s="115" t="str">
        <f t="shared" si="108"/>
        <v>Inc 1st 5</v>
      </c>
      <c r="BT323" s="125"/>
      <c r="BU323" s="126">
        <f t="shared" si="109"/>
        <v>-4.1666666666666671E-2</v>
      </c>
      <c r="BV323" s="126">
        <f t="shared" si="92"/>
        <v>4.1666666666666657E-2</v>
      </c>
      <c r="BW323" s="127" t="e">
        <f t="shared" si="93"/>
        <v>#N/A</v>
      </c>
      <c r="BX323" s="125" t="str">
        <f t="shared" si="94"/>
        <v>MLB 32</v>
      </c>
      <c r="BY323" s="125" t="str">
        <f t="shared" si="95"/>
        <v xml:space="preserve"> v </v>
      </c>
      <c r="BZ323" s="125" t="str">
        <f t="shared" si="110"/>
        <v>Inc 1st 5</v>
      </c>
      <c r="CB323" s="78"/>
      <c r="CC323" s="79">
        <f t="shared" si="96"/>
        <v>0</v>
      </c>
      <c r="CD323" s="79">
        <f t="shared" si="111"/>
        <v>0.125</v>
      </c>
      <c r="CE323" s="80" t="e">
        <f t="shared" si="97"/>
        <v>#N/A</v>
      </c>
      <c r="CF323" s="78" t="str">
        <f t="shared" si="98"/>
        <v>MLB 32</v>
      </c>
      <c r="CG323" s="78" t="str">
        <f t="shared" si="99"/>
        <v xml:space="preserve"> v </v>
      </c>
      <c r="CH323" s="78" t="str">
        <f t="shared" si="112"/>
        <v>Primary</v>
      </c>
    </row>
  </sheetData>
  <mergeCells count="171">
    <mergeCell ref="U24:U25"/>
    <mergeCell ref="V24:V25"/>
    <mergeCell ref="W24:W25"/>
    <mergeCell ref="X24:X25"/>
    <mergeCell ref="U26:U27"/>
    <mergeCell ref="V26:V27"/>
    <mergeCell ref="W26:W27"/>
    <mergeCell ref="X26:X27"/>
    <mergeCell ref="U28:U29"/>
    <mergeCell ref="V28:V29"/>
    <mergeCell ref="W28:W29"/>
    <mergeCell ref="X28:X29"/>
    <mergeCell ref="U16:U17"/>
    <mergeCell ref="V16:V17"/>
    <mergeCell ref="W16:W17"/>
    <mergeCell ref="X16:X17"/>
    <mergeCell ref="U20:U21"/>
    <mergeCell ref="V20:V21"/>
    <mergeCell ref="W20:W21"/>
    <mergeCell ref="X20:X21"/>
    <mergeCell ref="U12:U13"/>
    <mergeCell ref="V12:V13"/>
    <mergeCell ref="W12:W13"/>
    <mergeCell ref="X12:X13"/>
    <mergeCell ref="BT102:BT103"/>
    <mergeCell ref="BU216:BY216"/>
    <mergeCell ref="CC216:CG216"/>
    <mergeCell ref="BT84:BT85"/>
    <mergeCell ref="BT86:BT87"/>
    <mergeCell ref="BT88:BT89"/>
    <mergeCell ref="BT90:BT91"/>
    <mergeCell ref="BT92:BT93"/>
    <mergeCell ref="BT94:BT95"/>
    <mergeCell ref="BT96:BT97"/>
    <mergeCell ref="BT98:BT99"/>
    <mergeCell ref="BT100:BT101"/>
    <mergeCell ref="BT64:BT65"/>
    <mergeCell ref="BT66:BT67"/>
    <mergeCell ref="BT68:BT69"/>
    <mergeCell ref="BT70:BT71"/>
    <mergeCell ref="BT74:BT75"/>
    <mergeCell ref="BT76:BT77"/>
    <mergeCell ref="BT78:BT79"/>
    <mergeCell ref="BT80:BT81"/>
    <mergeCell ref="BT82:BT83"/>
    <mergeCell ref="BT46:BT47"/>
    <mergeCell ref="BT48:BT49"/>
    <mergeCell ref="BT50:BT51"/>
    <mergeCell ref="BT52:BT53"/>
    <mergeCell ref="BT54:BT55"/>
    <mergeCell ref="BT56:BT57"/>
    <mergeCell ref="BT58:BT59"/>
    <mergeCell ref="BT60:BT61"/>
    <mergeCell ref="BT62:BT63"/>
    <mergeCell ref="BT26:BT27"/>
    <mergeCell ref="BT28:BT29"/>
    <mergeCell ref="BT30:BT31"/>
    <mergeCell ref="BT32:BT33"/>
    <mergeCell ref="BT34:BT35"/>
    <mergeCell ref="BT36:BT37"/>
    <mergeCell ref="BT38:BT39"/>
    <mergeCell ref="BT42:BT43"/>
    <mergeCell ref="BT44:BT45"/>
    <mergeCell ref="BT6:BT7"/>
    <mergeCell ref="BT8:BT9"/>
    <mergeCell ref="BT12:BT13"/>
    <mergeCell ref="BT14:BT15"/>
    <mergeCell ref="BT16:BT17"/>
    <mergeCell ref="BT18:BT19"/>
    <mergeCell ref="BT20:BT21"/>
    <mergeCell ref="BT22:BT23"/>
    <mergeCell ref="BT24:BT25"/>
    <mergeCell ref="BD102:BD103"/>
    <mergeCell ref="BE216:BI216"/>
    <mergeCell ref="BM216:BQ216"/>
    <mergeCell ref="BD84:BD85"/>
    <mergeCell ref="BD86:BD87"/>
    <mergeCell ref="BD88:BD89"/>
    <mergeCell ref="BD90:BD91"/>
    <mergeCell ref="BD92:BD93"/>
    <mergeCell ref="BD94:BD95"/>
    <mergeCell ref="BD96:BD97"/>
    <mergeCell ref="BD98:BD99"/>
    <mergeCell ref="BD100:BD101"/>
    <mergeCell ref="BD64:BD65"/>
    <mergeCell ref="BD66:BD67"/>
    <mergeCell ref="BD68:BD69"/>
    <mergeCell ref="BD70:BD71"/>
    <mergeCell ref="BD74:BD75"/>
    <mergeCell ref="BD76:BD77"/>
    <mergeCell ref="BD78:BD79"/>
    <mergeCell ref="BD80:BD81"/>
    <mergeCell ref="BD82:BD83"/>
    <mergeCell ref="BD46:BD47"/>
    <mergeCell ref="BD48:BD49"/>
    <mergeCell ref="BD50:BD51"/>
    <mergeCell ref="BD52:BD53"/>
    <mergeCell ref="BD54:BD55"/>
    <mergeCell ref="BD56:BD57"/>
    <mergeCell ref="BD58:BD59"/>
    <mergeCell ref="BD60:BD61"/>
    <mergeCell ref="BD62:BD63"/>
    <mergeCell ref="BD26:BD27"/>
    <mergeCell ref="BD28:BD29"/>
    <mergeCell ref="BD30:BD31"/>
    <mergeCell ref="BD32:BD33"/>
    <mergeCell ref="BD34:BD35"/>
    <mergeCell ref="BD36:BD37"/>
    <mergeCell ref="BD38:BD39"/>
    <mergeCell ref="BD42:BD43"/>
    <mergeCell ref="BD44:BD45"/>
    <mergeCell ref="BD6:BD7"/>
    <mergeCell ref="BD8:BD9"/>
    <mergeCell ref="BD12:BD13"/>
    <mergeCell ref="BD14:BD15"/>
    <mergeCell ref="BD16:BD17"/>
    <mergeCell ref="BD18:BD19"/>
    <mergeCell ref="BD20:BD21"/>
    <mergeCell ref="BD22:BD23"/>
    <mergeCell ref="BD24:BD25"/>
    <mergeCell ref="AF96:AF97"/>
    <mergeCell ref="AF98:AF99"/>
    <mergeCell ref="AF100:AF101"/>
    <mergeCell ref="AF102:AF103"/>
    <mergeCell ref="AF86:AF87"/>
    <mergeCell ref="AF88:AF89"/>
    <mergeCell ref="AF90:AF91"/>
    <mergeCell ref="AF92:AF93"/>
    <mergeCell ref="AF94:AF95"/>
    <mergeCell ref="AF42:AF43"/>
    <mergeCell ref="AF44:AF45"/>
    <mergeCell ref="AF26:AF27"/>
    <mergeCell ref="AF28:AF29"/>
    <mergeCell ref="AF30:AF31"/>
    <mergeCell ref="AF32:AF33"/>
    <mergeCell ref="AF34:AF35"/>
    <mergeCell ref="AF36:AF37"/>
    <mergeCell ref="AF38:AF39"/>
    <mergeCell ref="AF6:AF7"/>
    <mergeCell ref="AF8:AF9"/>
    <mergeCell ref="AF12:AF13"/>
    <mergeCell ref="AF14:AF15"/>
    <mergeCell ref="AF16:AF17"/>
    <mergeCell ref="AF18:AF19"/>
    <mergeCell ref="AF20:AF21"/>
    <mergeCell ref="AF22:AF23"/>
    <mergeCell ref="AF24:AF25"/>
    <mergeCell ref="Y216:AC216"/>
    <mergeCell ref="R216:U216"/>
    <mergeCell ref="AO216:AS216"/>
    <mergeCell ref="AG216:AK216"/>
    <mergeCell ref="AW216:BA216"/>
    <mergeCell ref="AF50:AF51"/>
    <mergeCell ref="AF52:AF53"/>
    <mergeCell ref="AF54:AF55"/>
    <mergeCell ref="AF46:AF47"/>
    <mergeCell ref="AF48:AF49"/>
    <mergeCell ref="AF66:AF67"/>
    <mergeCell ref="AF56:AF57"/>
    <mergeCell ref="AF58:AF59"/>
    <mergeCell ref="AF60:AF61"/>
    <mergeCell ref="AF62:AF63"/>
    <mergeCell ref="AF64:AF65"/>
    <mergeCell ref="AF78:AF79"/>
    <mergeCell ref="AF80:AF81"/>
    <mergeCell ref="AF82:AF83"/>
    <mergeCell ref="AF84:AF85"/>
    <mergeCell ref="AF68:AF69"/>
    <mergeCell ref="AF70:AF71"/>
    <mergeCell ref="AF74:AF75"/>
    <mergeCell ref="AF76:AF77"/>
  </mergeCells>
  <hyperlinks>
    <hyperlink ref="Q2" r:id="rId1" xr:uid="{4F21F04D-E42E-43F2-BAA5-34C296E81A07}"/>
    <hyperlink ref="X28" r:id="rId2" display="https://prf.hn/click/camref:1101liUFf/ar:CBSSports/destination:https:/www.stubhub.com/los-angeles-dodgers-los-angeles-tickets-10-20-2021/event/104961756/" xr:uid="{4CFF7055-A7BA-433C-BD91-396CB1ED6D98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6B6F-3472-4201-8816-8D8B379C2899}">
  <dimension ref="A1:CH224"/>
  <sheetViews>
    <sheetView topLeftCell="F112" workbookViewId="0">
      <selection activeCell="AE127" sqref="AE127"/>
    </sheetView>
  </sheetViews>
  <sheetFormatPr defaultRowHeight="15"/>
  <cols>
    <col min="1" max="1" width="14" customWidth="1"/>
    <col min="2" max="2" width="13.7109375" customWidth="1"/>
    <col min="3" max="3" width="9.140625" customWidth="1"/>
    <col min="4" max="4" width="5.5703125" customWidth="1"/>
    <col min="5" max="5" width="3" customWidth="1"/>
    <col min="6" max="6" width="9" customWidth="1"/>
    <col min="7" max="7" width="8" customWidth="1"/>
    <col min="8" max="8" width="2" customWidth="1"/>
    <col min="9" max="9" width="9.140625" customWidth="1"/>
    <col min="10" max="10" width="17.5703125" customWidth="1"/>
    <col min="11" max="11" width="7.7109375" customWidth="1"/>
    <col min="12" max="12" width="9.140625" customWidth="1"/>
    <col min="13" max="14" width="5.5703125" customWidth="1"/>
    <col min="15" max="15" width="2" bestFit="1" customWidth="1"/>
    <col min="16" max="16" width="6.7109375" customWidth="1"/>
    <col min="17" max="17" width="10.42578125" customWidth="1"/>
    <col min="18" max="18" width="11.42578125" style="13" customWidth="1"/>
    <col min="19" max="19" width="17.5703125" bestFit="1" customWidth="1"/>
    <col min="20" max="20" width="8.85546875" style="13" bestFit="1" customWidth="1"/>
    <col min="21" max="21" width="10.140625" style="13" bestFit="1" customWidth="1"/>
    <col min="22" max="22" width="12.42578125" bestFit="1" customWidth="1"/>
    <col min="23" max="23" width="5.85546875" hidden="1" customWidth="1"/>
    <col min="24" max="24" width="13.7109375" hidden="1" customWidth="1"/>
    <col min="25" max="25" width="0" hidden="1" customWidth="1"/>
    <col min="26" max="26" width="11.42578125" hidden="1" customWidth="1"/>
    <col min="27" max="27" width="18.7109375" hidden="1" customWidth="1"/>
    <col min="28" max="28" width="0" hidden="1" customWidth="1"/>
    <col min="29" max="29" width="10.140625" hidden="1" customWidth="1"/>
    <col min="30" max="30" width="12.42578125" hidden="1" customWidth="1"/>
    <col min="31" max="31" width="7.140625" customWidth="1"/>
    <col min="32" max="32" width="5.140625" bestFit="1" customWidth="1"/>
    <col min="33" max="33" width="11.42578125" customWidth="1"/>
    <col min="34" max="34" width="10.28515625" bestFit="1" customWidth="1"/>
    <col min="35" max="35" width="17.5703125" bestFit="1" customWidth="1"/>
    <col min="36" max="36" width="7.7109375" bestFit="1" customWidth="1"/>
    <col min="37" max="37" width="10.140625" bestFit="1" customWidth="1"/>
    <col min="38" max="38" width="12.42578125" bestFit="1" customWidth="1"/>
    <col min="39" max="39" width="5.85546875" customWidth="1"/>
    <col min="40" max="40" width="13.7109375" customWidth="1"/>
    <col min="42" max="42" width="11.42578125" bestFit="1" customWidth="1"/>
    <col min="43" max="43" width="18.7109375" customWidth="1"/>
    <col min="45" max="45" width="10.140625" bestFit="1" customWidth="1"/>
    <col min="46" max="46" width="12.42578125" bestFit="1" customWidth="1"/>
    <col min="47" max="47" width="5.85546875" hidden="1" customWidth="1"/>
    <col min="48" max="48" width="13.7109375" hidden="1" customWidth="1"/>
    <col min="49" max="49" width="0" hidden="1" customWidth="1"/>
    <col min="50" max="50" width="11.42578125" hidden="1" customWidth="1"/>
    <col min="51" max="51" width="18.7109375" hidden="1" customWidth="1"/>
    <col min="52" max="52" width="0" hidden="1" customWidth="1"/>
    <col min="53" max="53" width="10.140625" hidden="1" customWidth="1"/>
    <col min="54" max="54" width="12.42578125" hidden="1" customWidth="1"/>
    <col min="56" max="56" width="13.7109375" customWidth="1"/>
    <col min="58" max="58" width="11.42578125" bestFit="1" customWidth="1"/>
    <col min="59" max="59" width="18.7109375" customWidth="1"/>
    <col min="61" max="61" width="10.140625" bestFit="1" customWidth="1"/>
    <col min="62" max="62" width="12.42578125" bestFit="1" customWidth="1"/>
    <col min="64" max="64" width="13.7109375" customWidth="1"/>
    <col min="66" max="66" width="11.42578125" bestFit="1" customWidth="1"/>
    <col min="67" max="67" width="18.7109375" customWidth="1"/>
    <col min="69" max="69" width="10.140625" bestFit="1" customWidth="1"/>
    <col min="70" max="70" width="12.42578125" bestFit="1" customWidth="1"/>
    <col min="72" max="72" width="13.7109375" customWidth="1"/>
    <col min="74" max="74" width="11.42578125" bestFit="1" customWidth="1"/>
    <col min="75" max="75" width="18.7109375" customWidth="1"/>
    <col min="77" max="77" width="10.140625" bestFit="1" customWidth="1"/>
    <col min="78" max="78" width="12.42578125" bestFit="1" customWidth="1"/>
    <col min="80" max="80" width="13.7109375" customWidth="1"/>
    <col min="82" max="82" width="11.42578125" bestFit="1" customWidth="1"/>
    <col min="83" max="83" width="18.7109375" customWidth="1"/>
    <col min="85" max="85" width="10.140625" bestFit="1" customWidth="1"/>
    <col min="86" max="86" width="12.42578125" bestFit="1" customWidth="1"/>
  </cols>
  <sheetData>
    <row r="1" spans="17:34">
      <c r="Q1" s="20" t="s">
        <v>345</v>
      </c>
      <c r="T1" s="27"/>
    </row>
    <row r="2" spans="17:34">
      <c r="Q2" s="21" t="s">
        <v>427</v>
      </c>
    </row>
    <row r="3" spans="17:34">
      <c r="Q3" s="21"/>
    </row>
    <row r="4" spans="17:34" ht="17.25" customHeight="1">
      <c r="R4" s="29"/>
      <c r="S4" s="25"/>
      <c r="T4" s="25"/>
      <c r="U4" s="25"/>
      <c r="V4" s="25"/>
      <c r="AE4" s="25"/>
      <c r="AF4" s="26"/>
      <c r="AH4" s="13"/>
    </row>
    <row r="5" spans="17:34">
      <c r="R5" s="22"/>
      <c r="S5" s="22"/>
      <c r="T5" s="22"/>
      <c r="U5" s="22"/>
      <c r="V5" s="22"/>
      <c r="AE5" s="22"/>
      <c r="AF5" s="22"/>
      <c r="AH5" s="13"/>
    </row>
    <row r="6" spans="17:34" ht="41.25" customHeight="1">
      <c r="R6" s="321"/>
      <c r="S6" s="322"/>
      <c r="T6" s="327">
        <v>0.79166666666666663</v>
      </c>
      <c r="U6" s="371" t="s">
        <v>1545</v>
      </c>
      <c r="V6" s="331" t="s">
        <v>1510</v>
      </c>
      <c r="W6" s="23"/>
      <c r="X6" s="23"/>
      <c r="AF6" s="23"/>
      <c r="AG6">
        <v>1</v>
      </c>
      <c r="AH6" s="13"/>
    </row>
    <row r="7" spans="17:34" ht="15.75" thickBot="1">
      <c r="R7" s="289" t="s">
        <v>172</v>
      </c>
      <c r="S7" s="292" t="s">
        <v>174</v>
      </c>
      <c r="T7" s="355"/>
      <c r="U7" s="357"/>
      <c r="V7" s="358"/>
      <c r="W7" s="23"/>
      <c r="X7" s="23"/>
      <c r="AF7" s="23"/>
      <c r="AG7">
        <v>2</v>
      </c>
      <c r="AH7" s="13"/>
    </row>
    <row r="8" spans="17:34" ht="29.25" customHeight="1">
      <c r="R8" s="321"/>
      <c r="S8" s="322"/>
      <c r="T8" s="359">
        <v>0.79166666666666663</v>
      </c>
      <c r="U8" s="362" t="s">
        <v>1495</v>
      </c>
      <c r="V8" s="363" t="s">
        <v>1512</v>
      </c>
      <c r="W8" s="23"/>
      <c r="X8" s="23"/>
      <c r="AF8" s="23"/>
      <c r="AG8">
        <v>3</v>
      </c>
      <c r="AH8" s="13"/>
    </row>
    <row r="9" spans="17:34" ht="15.75" thickBot="1">
      <c r="R9" s="289" t="s">
        <v>437</v>
      </c>
      <c r="S9" s="292" t="s">
        <v>155</v>
      </c>
      <c r="T9" s="355"/>
      <c r="U9" s="357"/>
      <c r="V9" s="358"/>
      <c r="W9" s="23"/>
      <c r="X9" s="23"/>
      <c r="AF9" s="23"/>
      <c r="AG9">
        <v>4</v>
      </c>
      <c r="AH9" s="13"/>
    </row>
    <row r="10" spans="17:34" ht="41.25" customHeight="1">
      <c r="R10" s="321"/>
      <c r="S10" s="322"/>
      <c r="T10" s="359">
        <v>0.79166666666666663</v>
      </c>
      <c r="U10" s="362" t="s">
        <v>1498</v>
      </c>
      <c r="V10" s="363" t="s">
        <v>1511</v>
      </c>
      <c r="W10" s="23"/>
      <c r="X10" s="23"/>
      <c r="AF10" s="23"/>
      <c r="AG10">
        <v>5</v>
      </c>
      <c r="AH10" s="13"/>
    </row>
    <row r="11" spans="17:34" ht="15.75" thickBot="1">
      <c r="R11" s="289" t="s">
        <v>210</v>
      </c>
      <c r="S11" s="292" t="s">
        <v>156</v>
      </c>
      <c r="T11" s="355"/>
      <c r="U11" s="357"/>
      <c r="V11" s="358"/>
      <c r="W11" s="23"/>
      <c r="X11" s="23"/>
      <c r="AF11" s="23"/>
      <c r="AG11">
        <v>6</v>
      </c>
      <c r="AH11" s="13"/>
    </row>
    <row r="12" spans="17:34" ht="29.25" customHeight="1">
      <c r="R12" s="321"/>
      <c r="S12" s="322"/>
      <c r="T12" s="359">
        <v>0.8125</v>
      </c>
      <c r="U12" s="362" t="s">
        <v>1514</v>
      </c>
      <c r="V12" s="363" t="s">
        <v>1556</v>
      </c>
      <c r="W12" s="23"/>
      <c r="X12" s="23"/>
      <c r="AF12" s="23"/>
      <c r="AG12">
        <v>7</v>
      </c>
      <c r="AH12" s="13"/>
    </row>
    <row r="13" spans="17:34" ht="15.75" thickBot="1">
      <c r="R13" s="289" t="s">
        <v>434</v>
      </c>
      <c r="S13" s="292" t="s">
        <v>159</v>
      </c>
      <c r="T13" s="355"/>
      <c r="U13" s="357"/>
      <c r="V13" s="358"/>
      <c r="W13" s="23"/>
      <c r="X13" s="23"/>
      <c r="AF13" s="23"/>
      <c r="AG13">
        <v>8</v>
      </c>
      <c r="AH13" s="13"/>
    </row>
    <row r="14" spans="17:34" ht="29.25" customHeight="1">
      <c r="R14" s="321"/>
      <c r="S14" s="322"/>
      <c r="T14" s="359">
        <v>0.8125</v>
      </c>
      <c r="U14" s="362" t="s">
        <v>1493</v>
      </c>
      <c r="V14" s="363" t="s">
        <v>1604</v>
      </c>
      <c r="W14" s="23"/>
      <c r="X14" s="23"/>
      <c r="AF14" s="23"/>
      <c r="AG14">
        <v>9</v>
      </c>
      <c r="AH14" s="13"/>
    </row>
    <row r="15" spans="17:34" ht="15.75" thickBot="1">
      <c r="R15" s="289" t="s">
        <v>268</v>
      </c>
      <c r="S15" s="292" t="s">
        <v>432</v>
      </c>
      <c r="T15" s="355"/>
      <c r="U15" s="357"/>
      <c r="V15" s="358"/>
      <c r="W15" s="23"/>
      <c r="X15" s="23"/>
      <c r="AF15" s="23"/>
      <c r="AG15">
        <v>10</v>
      </c>
      <c r="AH15" s="13"/>
    </row>
    <row r="16" spans="17:34" ht="29.25" customHeight="1">
      <c r="R16" s="321"/>
      <c r="S16" s="322"/>
      <c r="T16" s="318">
        <v>0.83333333333333337</v>
      </c>
      <c r="U16" s="362" t="s">
        <v>1521</v>
      </c>
      <c r="V16" s="363" t="s">
        <v>1605</v>
      </c>
      <c r="W16" s="23"/>
      <c r="X16" s="23"/>
      <c r="AF16" s="23"/>
      <c r="AG16">
        <v>11</v>
      </c>
      <c r="AH16" s="13"/>
    </row>
    <row r="17" spans="18:34" ht="15.75" thickBot="1">
      <c r="R17" s="289" t="s">
        <v>201</v>
      </c>
      <c r="S17" s="292" t="s">
        <v>200</v>
      </c>
      <c r="T17" s="294" t="s">
        <v>1518</v>
      </c>
      <c r="U17" s="357"/>
      <c r="V17" s="358"/>
      <c r="W17" s="23"/>
      <c r="X17" s="23"/>
      <c r="AF17" s="23"/>
      <c r="AG17">
        <v>12</v>
      </c>
      <c r="AH17" s="13"/>
    </row>
    <row r="18" spans="18:34" ht="29.25" customHeight="1">
      <c r="R18" s="321"/>
      <c r="S18" s="322"/>
      <c r="T18" s="359">
        <v>0.83333333333333337</v>
      </c>
      <c r="U18" s="362" t="s">
        <v>1606</v>
      </c>
      <c r="V18" s="363" t="s">
        <v>1552</v>
      </c>
      <c r="W18" s="23"/>
      <c r="X18" s="23"/>
      <c r="AF18" s="23"/>
      <c r="AG18">
        <v>13</v>
      </c>
      <c r="AH18" s="13"/>
    </row>
    <row r="19" spans="18:34" ht="15.75" thickBot="1">
      <c r="R19" s="289" t="s">
        <v>435</v>
      </c>
      <c r="S19" s="292" t="s">
        <v>154</v>
      </c>
      <c r="T19" s="355"/>
      <c r="U19" s="357"/>
      <c r="V19" s="358"/>
      <c r="W19" s="23"/>
      <c r="X19" s="23"/>
      <c r="AF19" s="23"/>
      <c r="AG19">
        <v>14</v>
      </c>
      <c r="AH19" s="13"/>
    </row>
    <row r="20" spans="18:34" ht="29.25" customHeight="1">
      <c r="R20" s="321"/>
      <c r="S20" s="322"/>
      <c r="T20" s="359">
        <v>0.83333333333333337</v>
      </c>
      <c r="U20" s="362" t="s">
        <v>1519</v>
      </c>
      <c r="V20" s="363" t="s">
        <v>1511</v>
      </c>
      <c r="W20" s="23"/>
      <c r="X20" s="23"/>
      <c r="AF20" s="23"/>
      <c r="AG20">
        <v>15</v>
      </c>
      <c r="AH20" s="13"/>
    </row>
    <row r="21" spans="18:34" ht="15.75" thickBot="1">
      <c r="R21" s="289" t="s">
        <v>157</v>
      </c>
      <c r="S21" s="292" t="s">
        <v>433</v>
      </c>
      <c r="T21" s="355"/>
      <c r="U21" s="357"/>
      <c r="V21" s="358"/>
      <c r="W21" s="23"/>
      <c r="X21" s="23"/>
      <c r="AF21" s="23"/>
      <c r="AG21">
        <v>16</v>
      </c>
      <c r="AH21" s="13"/>
    </row>
    <row r="22" spans="18:34" ht="41.25" customHeight="1">
      <c r="R22" s="321"/>
      <c r="S22" s="322"/>
      <c r="T22" s="359">
        <v>0.83333333333333337</v>
      </c>
      <c r="U22" s="362" t="s">
        <v>1534</v>
      </c>
      <c r="V22" s="363" t="s">
        <v>1511</v>
      </c>
      <c r="W22" s="23"/>
      <c r="X22" s="23"/>
      <c r="AF22" s="23"/>
      <c r="AG22">
        <v>17</v>
      </c>
      <c r="AH22" s="13"/>
    </row>
    <row r="23" spans="18:34" ht="15.75" thickBot="1">
      <c r="R23" s="289" t="s">
        <v>165</v>
      </c>
      <c r="S23" s="292" t="s">
        <v>280</v>
      </c>
      <c r="T23" s="355"/>
      <c r="U23" s="357"/>
      <c r="V23" s="358"/>
      <c r="W23" s="23"/>
      <c r="X23" s="23"/>
      <c r="AF23" s="23"/>
      <c r="AG23">
        <v>18</v>
      </c>
      <c r="AH23" s="13"/>
    </row>
    <row r="24" spans="18:34" ht="41.25" customHeight="1">
      <c r="R24" s="321"/>
      <c r="S24" s="322"/>
      <c r="T24" s="359">
        <v>0.91666666666666663</v>
      </c>
      <c r="U24" s="362" t="s">
        <v>1607</v>
      </c>
      <c r="V24" s="363" t="s">
        <v>1608</v>
      </c>
      <c r="W24" s="23"/>
      <c r="X24" s="23"/>
      <c r="AF24" s="23"/>
      <c r="AG24">
        <v>19</v>
      </c>
      <c r="AH24" s="13"/>
    </row>
    <row r="25" spans="18:34" ht="15.75" thickBot="1">
      <c r="R25" s="289" t="s">
        <v>152</v>
      </c>
      <c r="S25" s="292" t="s">
        <v>436</v>
      </c>
      <c r="T25" s="355"/>
      <c r="U25" s="357"/>
      <c r="V25" s="358"/>
      <c r="W25" s="23"/>
      <c r="X25" s="23"/>
      <c r="AF25" s="23"/>
      <c r="AG25">
        <v>20</v>
      </c>
      <c r="AH25" s="13"/>
    </row>
    <row r="26" spans="18:34" ht="29.25" customHeight="1">
      <c r="R26" s="319"/>
      <c r="S26" s="320"/>
      <c r="T26" s="317">
        <v>0.9375</v>
      </c>
      <c r="U26" s="365" t="s">
        <v>1492</v>
      </c>
      <c r="V26" s="366" t="s">
        <v>1609</v>
      </c>
      <c r="W26" s="23"/>
      <c r="X26" s="23"/>
      <c r="AF26" s="23"/>
      <c r="AG26">
        <v>21</v>
      </c>
      <c r="AH26" s="13"/>
    </row>
    <row r="27" spans="18:34" ht="15.75" thickBot="1">
      <c r="R27" s="282" t="s">
        <v>199</v>
      </c>
      <c r="S27" s="284" t="s">
        <v>431</v>
      </c>
      <c r="T27" s="286" t="s">
        <v>1518</v>
      </c>
      <c r="U27" s="369"/>
      <c r="V27" s="370"/>
      <c r="W27" s="23"/>
      <c r="X27" s="23"/>
      <c r="AF27" s="23"/>
      <c r="AG27">
        <v>22</v>
      </c>
      <c r="AH27" s="13"/>
    </row>
    <row r="28" spans="18:34" ht="29.25" customHeight="1">
      <c r="R28" s="313"/>
      <c r="S28" s="314"/>
      <c r="T28" s="311"/>
      <c r="U28" s="365"/>
      <c r="V28" s="366"/>
      <c r="W28" s="23"/>
      <c r="X28" s="23"/>
      <c r="AF28" s="23"/>
      <c r="AG28">
        <v>23</v>
      </c>
      <c r="AH28" s="13"/>
    </row>
    <row r="29" spans="18:34" ht="15.75" thickBot="1">
      <c r="R29" s="282"/>
      <c r="S29" s="284"/>
      <c r="T29" s="286"/>
      <c r="U29" s="369"/>
      <c r="V29" s="370"/>
      <c r="W29" s="23"/>
      <c r="X29" s="23"/>
      <c r="AF29" s="23"/>
      <c r="AG29">
        <v>24</v>
      </c>
      <c r="AH29" s="13"/>
    </row>
    <row r="30" spans="18:34" ht="41.25" customHeight="1">
      <c r="R30" s="321"/>
      <c r="S30" s="322"/>
      <c r="T30" s="318">
        <v>0.8125</v>
      </c>
      <c r="U30" s="362" t="s">
        <v>1610</v>
      </c>
      <c r="V30" s="363" t="s">
        <v>1611</v>
      </c>
      <c r="W30" s="23"/>
      <c r="X30" s="23"/>
      <c r="AF30" s="23"/>
      <c r="AG30">
        <v>25</v>
      </c>
      <c r="AH30" s="13"/>
    </row>
    <row r="31" spans="18:34" ht="15.75" thickBot="1">
      <c r="R31" s="289" t="s">
        <v>429</v>
      </c>
      <c r="S31" s="292" t="s">
        <v>428</v>
      </c>
      <c r="T31" s="294" t="s">
        <v>1494</v>
      </c>
      <c r="U31" s="357"/>
      <c r="V31" s="358"/>
      <c r="W31" s="23"/>
      <c r="X31" s="23"/>
      <c r="AF31" s="23"/>
      <c r="AG31">
        <v>26</v>
      </c>
      <c r="AH31" s="13"/>
    </row>
    <row r="32" spans="18:34" ht="41.25" customHeight="1">
      <c r="R32" s="321"/>
      <c r="S32" s="322"/>
      <c r="T32" s="318">
        <v>0.91666666666666663</v>
      </c>
      <c r="U32" s="362" t="s">
        <v>1527</v>
      </c>
      <c r="V32" s="363" t="s">
        <v>1612</v>
      </c>
      <c r="W32" s="23"/>
      <c r="X32" s="23"/>
      <c r="AF32" s="23"/>
      <c r="AG32">
        <v>27</v>
      </c>
      <c r="AH32" s="13"/>
    </row>
    <row r="33" spans="18:34" ht="15.75" thickBot="1">
      <c r="R33" s="289" t="s">
        <v>151</v>
      </c>
      <c r="S33" s="292" t="s">
        <v>319</v>
      </c>
      <c r="T33" s="294" t="s">
        <v>1494</v>
      </c>
      <c r="U33" s="357"/>
      <c r="V33" s="358"/>
      <c r="W33" s="23"/>
      <c r="X33" s="23"/>
      <c r="AF33" s="23"/>
      <c r="AG33">
        <v>28</v>
      </c>
      <c r="AH33" s="13"/>
    </row>
    <row r="34" spans="18:34" ht="29.25" customHeight="1">
      <c r="R34" s="319"/>
      <c r="S34" s="320"/>
      <c r="T34" s="364">
        <v>0.9375</v>
      </c>
      <c r="U34" s="365" t="s">
        <v>1492</v>
      </c>
      <c r="V34" s="366" t="s">
        <v>1511</v>
      </c>
      <c r="W34" s="23"/>
      <c r="X34" s="23"/>
      <c r="AF34" s="23"/>
      <c r="AG34">
        <v>29</v>
      </c>
      <c r="AH34" s="13"/>
    </row>
    <row r="35" spans="18:34" ht="15.75" thickBot="1">
      <c r="R35" s="282" t="s">
        <v>438</v>
      </c>
      <c r="S35" s="284" t="s">
        <v>430</v>
      </c>
      <c r="T35" s="368"/>
      <c r="U35" s="369"/>
      <c r="V35" s="370"/>
      <c r="W35" s="23"/>
      <c r="X35" s="23"/>
      <c r="AF35" s="23"/>
      <c r="AG35">
        <v>30</v>
      </c>
      <c r="AH35" s="13"/>
    </row>
    <row r="36" spans="18:34" ht="29.25" customHeight="1">
      <c r="R36" s="315"/>
      <c r="S36" s="316"/>
      <c r="T36" s="359"/>
      <c r="U36" s="362"/>
      <c r="V36" s="363"/>
      <c r="W36" s="23"/>
      <c r="X36" s="23"/>
      <c r="AF36" s="23"/>
      <c r="AG36">
        <v>31</v>
      </c>
      <c r="AH36" s="13"/>
    </row>
    <row r="37" spans="18:34" ht="15.75" thickBot="1">
      <c r="R37" s="289"/>
      <c r="S37" s="292"/>
      <c r="T37" s="355"/>
      <c r="U37" s="357"/>
      <c r="V37" s="358"/>
      <c r="W37" s="23"/>
      <c r="X37" s="23"/>
      <c r="AF37" s="23"/>
      <c r="AG37">
        <v>32</v>
      </c>
      <c r="AH37" s="13"/>
    </row>
    <row r="38" spans="18:34" ht="41.25" customHeight="1">
      <c r="R38" s="321"/>
      <c r="S38" s="322"/>
      <c r="T38" s="359">
        <v>0.79166666666666663</v>
      </c>
      <c r="U38" s="362" t="s">
        <v>1495</v>
      </c>
      <c r="V38" s="363" t="s">
        <v>1613</v>
      </c>
      <c r="W38" s="23"/>
      <c r="X38" s="23"/>
      <c r="AF38" s="23"/>
      <c r="AG38">
        <v>33</v>
      </c>
      <c r="AH38" s="13"/>
    </row>
    <row r="39" spans="18:34" ht="15.75" thickBot="1">
      <c r="R39" s="289" t="s">
        <v>268</v>
      </c>
      <c r="S39" s="292" t="s">
        <v>155</v>
      </c>
      <c r="T39" s="355"/>
      <c r="U39" s="357"/>
      <c r="V39" s="358"/>
      <c r="W39" s="23"/>
      <c r="X39" s="23"/>
      <c r="AF39" s="23"/>
      <c r="AG39">
        <v>34</v>
      </c>
      <c r="AH39" s="13"/>
    </row>
    <row r="40" spans="18:34" ht="41.25" customHeight="1">
      <c r="R40" s="321"/>
      <c r="S40" s="322"/>
      <c r="T40" s="359">
        <v>0.79166666666666663</v>
      </c>
      <c r="U40" s="362" t="s">
        <v>1509</v>
      </c>
      <c r="V40" s="363" t="s">
        <v>1558</v>
      </c>
      <c r="W40" s="23"/>
      <c r="X40" s="23"/>
      <c r="AF40" s="23"/>
      <c r="AG40">
        <v>35</v>
      </c>
      <c r="AH40" s="13"/>
    </row>
    <row r="41" spans="18:34" ht="15.75" thickBot="1">
      <c r="R41" s="289" t="s">
        <v>156</v>
      </c>
      <c r="S41" s="292" t="s">
        <v>254</v>
      </c>
      <c r="T41" s="355"/>
      <c r="U41" s="357"/>
      <c r="V41" s="358"/>
      <c r="W41" s="23"/>
      <c r="X41" s="23"/>
      <c r="AF41" s="23"/>
      <c r="AG41">
        <v>36</v>
      </c>
      <c r="AH41" s="13"/>
    </row>
    <row r="42" spans="18:34" ht="41.25" customHeight="1">
      <c r="R42" s="321"/>
      <c r="S42" s="322"/>
      <c r="T42" s="359">
        <v>0.8125</v>
      </c>
      <c r="U42" s="362" t="s">
        <v>1514</v>
      </c>
      <c r="V42" s="363" t="s">
        <v>1614</v>
      </c>
      <c r="W42" s="23"/>
      <c r="X42" s="23"/>
      <c r="AF42" s="23"/>
      <c r="AG42">
        <v>37</v>
      </c>
      <c r="AH42" s="13"/>
    </row>
    <row r="43" spans="18:34" ht="15.75" thickBot="1">
      <c r="R43" s="289" t="s">
        <v>172</v>
      </c>
      <c r="S43" s="292" t="s">
        <v>159</v>
      </c>
      <c r="T43" s="355"/>
      <c r="U43" s="357"/>
      <c r="V43" s="358"/>
      <c r="W43" s="23"/>
      <c r="X43" s="23"/>
      <c r="AF43" s="23"/>
      <c r="AG43">
        <v>38</v>
      </c>
      <c r="AH43" s="13"/>
    </row>
    <row r="44" spans="18:34" ht="29.25" customHeight="1">
      <c r="R44" s="321"/>
      <c r="S44" s="322"/>
      <c r="T44" s="359">
        <v>0.8125</v>
      </c>
      <c r="U44" s="362" t="s">
        <v>1615</v>
      </c>
      <c r="V44" s="363" t="s">
        <v>1523</v>
      </c>
      <c r="W44" s="23"/>
      <c r="X44" s="23"/>
      <c r="AF44" s="23"/>
      <c r="AG44">
        <v>39</v>
      </c>
      <c r="AH44" s="13"/>
    </row>
    <row r="45" spans="18:34" ht="15.75" thickBot="1">
      <c r="R45" s="289" t="s">
        <v>210</v>
      </c>
      <c r="S45" s="292" t="s">
        <v>157</v>
      </c>
      <c r="T45" s="355"/>
      <c r="U45" s="357"/>
      <c r="V45" s="358"/>
      <c r="W45" s="23"/>
      <c r="X45" s="23"/>
      <c r="AF45" s="23"/>
      <c r="AG45">
        <v>40</v>
      </c>
      <c r="AH45" s="13"/>
    </row>
    <row r="46" spans="18:34" ht="29.25" customHeight="1">
      <c r="R46" s="321"/>
      <c r="S46" s="322"/>
      <c r="T46" s="318">
        <v>0.8125</v>
      </c>
      <c r="U46" s="362" t="s">
        <v>1616</v>
      </c>
      <c r="V46" s="363" t="s">
        <v>1617</v>
      </c>
      <c r="W46" s="23"/>
      <c r="X46" s="23"/>
      <c r="AF46" s="23"/>
      <c r="AG46">
        <v>41</v>
      </c>
      <c r="AH46" s="13"/>
    </row>
    <row r="47" spans="18:34" ht="15.75" thickBot="1">
      <c r="R47" s="289" t="s">
        <v>431</v>
      </c>
      <c r="S47" s="292" t="s">
        <v>161</v>
      </c>
      <c r="T47" s="294" t="s">
        <v>1233</v>
      </c>
      <c r="U47" s="357"/>
      <c r="V47" s="358"/>
      <c r="W47" s="23"/>
      <c r="X47" s="23"/>
      <c r="AF47" s="23"/>
      <c r="AG47">
        <v>42</v>
      </c>
      <c r="AH47" s="13"/>
    </row>
    <row r="48" spans="18:34" ht="29.25" customHeight="1">
      <c r="R48" s="321"/>
      <c r="S48" s="322"/>
      <c r="T48" s="359">
        <v>0.8125</v>
      </c>
      <c r="U48" s="362" t="s">
        <v>1610</v>
      </c>
      <c r="V48" s="363" t="s">
        <v>1516</v>
      </c>
      <c r="W48" s="23"/>
      <c r="X48" s="23"/>
      <c r="AF48" s="23"/>
      <c r="AG48">
        <v>43</v>
      </c>
      <c r="AH48" s="13"/>
    </row>
    <row r="49" spans="18:34" ht="15.75" thickBot="1">
      <c r="R49" s="289" t="s">
        <v>174</v>
      </c>
      <c r="S49" s="292" t="s">
        <v>428</v>
      </c>
      <c r="T49" s="355"/>
      <c r="U49" s="357"/>
      <c r="V49" s="358"/>
      <c r="W49" s="23"/>
      <c r="X49" s="23"/>
      <c r="AF49" s="23"/>
      <c r="AG49">
        <v>44</v>
      </c>
      <c r="AH49" s="13"/>
    </row>
    <row r="50" spans="18:34" ht="29.25" customHeight="1">
      <c r="R50" s="321"/>
      <c r="S50" s="322"/>
      <c r="T50" s="359">
        <v>0.8125</v>
      </c>
      <c r="U50" s="362" t="s">
        <v>1493</v>
      </c>
      <c r="V50" s="363" t="s">
        <v>1618</v>
      </c>
      <c r="W50" s="23"/>
      <c r="X50" s="23"/>
      <c r="AF50" s="23"/>
      <c r="AG50">
        <v>45</v>
      </c>
      <c r="AH50" s="13"/>
    </row>
    <row r="51" spans="18:34" ht="15.75" thickBot="1">
      <c r="R51" s="289" t="s">
        <v>434</v>
      </c>
      <c r="S51" s="292" t="s">
        <v>432</v>
      </c>
      <c r="T51" s="355"/>
      <c r="U51" s="357"/>
      <c r="V51" s="358"/>
      <c r="W51" s="23"/>
      <c r="X51" s="23"/>
      <c r="AF51" s="23"/>
      <c r="AG51">
        <v>46</v>
      </c>
      <c r="AH51" s="13"/>
    </row>
    <row r="52" spans="18:34" ht="29.25" customHeight="1">
      <c r="R52" s="321"/>
      <c r="S52" s="322"/>
      <c r="T52" s="359">
        <v>0.83333333333333337</v>
      </c>
      <c r="U52" s="362" t="s">
        <v>1606</v>
      </c>
      <c r="V52" s="363" t="s">
        <v>1516</v>
      </c>
      <c r="W52" s="23"/>
      <c r="X52" s="23"/>
      <c r="AF52" s="23"/>
      <c r="AG52">
        <v>47</v>
      </c>
      <c r="AH52" s="13"/>
    </row>
    <row r="53" spans="18:34" ht="15.75" thickBot="1">
      <c r="R53" s="289" t="s">
        <v>437</v>
      </c>
      <c r="S53" s="292" t="s">
        <v>154</v>
      </c>
      <c r="T53" s="355"/>
      <c r="U53" s="357"/>
      <c r="V53" s="358"/>
      <c r="W53" s="23"/>
      <c r="X53" s="23"/>
      <c r="AF53" s="23"/>
      <c r="AG53">
        <v>48</v>
      </c>
      <c r="AH53" s="13"/>
    </row>
    <row r="54" spans="18:34" ht="41.25" customHeight="1">
      <c r="R54" s="321"/>
      <c r="S54" s="322"/>
      <c r="T54" s="359">
        <v>0.83333333333333337</v>
      </c>
      <c r="U54" s="362" t="s">
        <v>1519</v>
      </c>
      <c r="V54" s="363" t="s">
        <v>1511</v>
      </c>
      <c r="W54" s="23"/>
      <c r="X54" s="23"/>
      <c r="AF54" s="23"/>
      <c r="AG54">
        <v>49</v>
      </c>
      <c r="AH54" s="13"/>
    </row>
    <row r="55" spans="18:34" ht="15.75" thickBot="1">
      <c r="R55" s="289" t="s">
        <v>165</v>
      </c>
      <c r="S55" s="292" t="s">
        <v>433</v>
      </c>
      <c r="T55" s="355"/>
      <c r="U55" s="357"/>
      <c r="V55" s="358"/>
      <c r="W55" s="23"/>
      <c r="X55" s="23"/>
      <c r="AF55" s="23"/>
      <c r="AG55">
        <v>50</v>
      </c>
      <c r="AH55" s="13"/>
    </row>
    <row r="56" spans="18:34" ht="41.25" customHeight="1">
      <c r="R56" s="321"/>
      <c r="S56" s="322"/>
      <c r="T56" s="318">
        <v>0.91666666666666663</v>
      </c>
      <c r="U56" s="362" t="s">
        <v>1513</v>
      </c>
      <c r="V56" s="363" t="s">
        <v>1554</v>
      </c>
      <c r="W56" s="23"/>
      <c r="X56" s="23"/>
      <c r="AF56" s="23"/>
      <c r="AG56">
        <v>51</v>
      </c>
      <c r="AH56" s="13"/>
    </row>
    <row r="57" spans="18:34" ht="15.75" thickBot="1">
      <c r="R57" s="289" t="s">
        <v>200</v>
      </c>
      <c r="S57" s="292" t="s">
        <v>435</v>
      </c>
      <c r="T57" s="294" t="s">
        <v>1233</v>
      </c>
      <c r="U57" s="357"/>
      <c r="V57" s="358"/>
      <c r="W57" s="23"/>
      <c r="X57" s="23"/>
      <c r="AF57" s="23"/>
      <c r="AG57">
        <v>52</v>
      </c>
      <c r="AH57" s="13"/>
    </row>
    <row r="58" spans="18:34" ht="41.25" customHeight="1">
      <c r="R58" s="319"/>
      <c r="S58" s="320"/>
      <c r="T58" s="364">
        <v>0.91666666666666663</v>
      </c>
      <c r="U58" s="365" t="s">
        <v>1607</v>
      </c>
      <c r="V58" s="366" t="s">
        <v>1619</v>
      </c>
      <c r="W58" s="23"/>
      <c r="X58" s="23"/>
      <c r="AF58" s="23"/>
      <c r="AG58">
        <v>53</v>
      </c>
      <c r="AH58" s="13"/>
    </row>
    <row r="59" spans="18:34" ht="15.75" thickBot="1">
      <c r="R59" s="282" t="s">
        <v>199</v>
      </c>
      <c r="S59" s="284" t="s">
        <v>436</v>
      </c>
      <c r="T59" s="397"/>
      <c r="U59" s="347"/>
      <c r="V59" s="349"/>
      <c r="W59" s="23"/>
      <c r="X59" s="23"/>
      <c r="AF59" s="23"/>
      <c r="AG59">
        <v>54</v>
      </c>
      <c r="AH59" s="13"/>
    </row>
    <row r="60" spans="18:34" ht="29.25" customHeight="1">
      <c r="R60" s="315"/>
      <c r="S60" s="316"/>
      <c r="T60" s="312"/>
      <c r="U60" s="356"/>
      <c r="V60" s="345"/>
      <c r="W60" s="23"/>
      <c r="X60" s="23"/>
      <c r="AF60" s="23"/>
      <c r="AG60">
        <v>55</v>
      </c>
      <c r="AH60" s="13"/>
    </row>
    <row r="61" spans="18:34" ht="15.75" thickBot="1">
      <c r="R61" s="289"/>
      <c r="S61" s="292"/>
      <c r="T61" s="294"/>
      <c r="U61" s="357"/>
      <c r="V61" s="358"/>
      <c r="W61" s="23"/>
      <c r="X61" s="23"/>
      <c r="AF61" s="23"/>
      <c r="AG61">
        <v>56</v>
      </c>
      <c r="AH61" s="13"/>
    </row>
    <row r="62" spans="18:34" ht="41.25" customHeight="1">
      <c r="R62" s="321"/>
      <c r="S62" s="322"/>
      <c r="T62" s="359">
        <v>0.8125</v>
      </c>
      <c r="U62" s="362" t="s">
        <v>1545</v>
      </c>
      <c r="V62" s="363" t="s">
        <v>1620</v>
      </c>
      <c r="W62" s="23"/>
      <c r="X62" s="23"/>
      <c r="AF62" s="23"/>
      <c r="AG62">
        <v>57</v>
      </c>
      <c r="AH62" s="13"/>
    </row>
    <row r="63" spans="18:34" ht="15.75" thickBot="1">
      <c r="R63" s="289" t="s">
        <v>429</v>
      </c>
      <c r="S63" s="292" t="s">
        <v>174</v>
      </c>
      <c r="T63" s="355"/>
      <c r="U63" s="357"/>
      <c r="V63" s="358"/>
      <c r="W63" s="23"/>
      <c r="X63" s="23"/>
      <c r="AF63" s="23"/>
      <c r="AG63">
        <v>58</v>
      </c>
      <c r="AH63" s="13"/>
    </row>
    <row r="64" spans="18:34" ht="29.25" customHeight="1">
      <c r="R64" s="321"/>
      <c r="S64" s="322"/>
      <c r="T64" s="359">
        <v>0.8125</v>
      </c>
      <c r="U64" s="362" t="s">
        <v>1615</v>
      </c>
      <c r="V64" s="363" t="s">
        <v>1516</v>
      </c>
      <c r="W64" s="23"/>
      <c r="X64" s="23"/>
      <c r="AF64" s="23"/>
      <c r="AG64">
        <v>59</v>
      </c>
      <c r="AH64" s="13"/>
    </row>
    <row r="65" spans="18:34" ht="15.75" thickBot="1">
      <c r="R65" s="289" t="s">
        <v>156</v>
      </c>
      <c r="S65" s="292" t="s">
        <v>157</v>
      </c>
      <c r="T65" s="355"/>
      <c r="U65" s="357"/>
      <c r="V65" s="358"/>
      <c r="W65" s="23"/>
      <c r="X65" s="23"/>
      <c r="AF65" s="23"/>
      <c r="AG65">
        <v>60</v>
      </c>
      <c r="AH65" s="13"/>
    </row>
    <row r="66" spans="18:34" ht="29.25" customHeight="1">
      <c r="R66" s="321"/>
      <c r="S66" s="322"/>
      <c r="T66" s="359">
        <v>0.83333333333333337</v>
      </c>
      <c r="U66" s="362" t="s">
        <v>1606</v>
      </c>
      <c r="V66" s="363" t="s">
        <v>1621</v>
      </c>
      <c r="W66" s="23"/>
      <c r="X66" s="23"/>
      <c r="AF66" s="23"/>
      <c r="AG66">
        <v>61</v>
      </c>
      <c r="AH66" s="13"/>
    </row>
    <row r="67" spans="18:34" ht="15.75" thickBot="1">
      <c r="R67" s="289" t="s">
        <v>438</v>
      </c>
      <c r="S67" s="292" t="s">
        <v>154</v>
      </c>
      <c r="T67" s="355"/>
      <c r="U67" s="357"/>
      <c r="V67" s="358"/>
      <c r="W67" s="23"/>
      <c r="X67" s="23"/>
      <c r="AF67" s="23"/>
      <c r="AG67">
        <v>62</v>
      </c>
      <c r="AH67" s="13"/>
    </row>
    <row r="68" spans="18:34" ht="29.25" customHeight="1">
      <c r="R68" s="321"/>
      <c r="S68" s="322"/>
      <c r="T68" s="359">
        <v>0.83333333333333337</v>
      </c>
      <c r="U68" s="362" t="s">
        <v>1534</v>
      </c>
      <c r="V68" s="363" t="s">
        <v>1511</v>
      </c>
      <c r="W68" s="23"/>
      <c r="X68" s="23"/>
      <c r="AF68" s="23"/>
      <c r="AG68">
        <v>63</v>
      </c>
      <c r="AH68" s="13"/>
    </row>
    <row r="69" spans="18:34" ht="15.75" thickBot="1">
      <c r="R69" s="289" t="s">
        <v>430</v>
      </c>
      <c r="S69" s="292" t="s">
        <v>280</v>
      </c>
      <c r="T69" s="355"/>
      <c r="U69" s="357"/>
      <c r="V69" s="358"/>
      <c r="W69" s="23"/>
      <c r="X69" s="23"/>
      <c r="AF69" s="23"/>
      <c r="AG69">
        <v>64</v>
      </c>
      <c r="AH69" s="13"/>
    </row>
    <row r="70" spans="18:34" ht="41.25" customHeight="1">
      <c r="R70" s="321"/>
      <c r="S70" s="322"/>
      <c r="T70" s="359">
        <v>0.875</v>
      </c>
      <c r="U70" s="362" t="s">
        <v>1527</v>
      </c>
      <c r="V70" s="363" t="s">
        <v>1622</v>
      </c>
      <c r="W70" s="23"/>
      <c r="X70" s="23"/>
      <c r="AF70" s="23"/>
      <c r="AG70">
        <v>65</v>
      </c>
      <c r="AH70" s="13"/>
    </row>
    <row r="71" spans="18:34" ht="15.75" thickBot="1">
      <c r="R71" s="289" t="s">
        <v>152</v>
      </c>
      <c r="S71" s="292" t="s">
        <v>319</v>
      </c>
      <c r="T71" s="355"/>
      <c r="U71" s="357"/>
      <c r="V71" s="358"/>
      <c r="W71" s="23"/>
      <c r="X71" s="23"/>
      <c r="AF71" s="23"/>
      <c r="AG71">
        <v>66</v>
      </c>
      <c r="AH71" s="13"/>
    </row>
    <row r="72" spans="18:34" ht="41.25" customHeight="1">
      <c r="R72" s="319"/>
      <c r="S72" s="320"/>
      <c r="T72" s="317">
        <v>0.875</v>
      </c>
      <c r="U72" s="365" t="s">
        <v>1497</v>
      </c>
      <c r="V72" s="366" t="s">
        <v>1544</v>
      </c>
      <c r="W72" s="23"/>
      <c r="X72" s="23"/>
      <c r="AF72" s="23"/>
      <c r="AG72">
        <v>67</v>
      </c>
      <c r="AH72" s="13"/>
    </row>
    <row r="73" spans="18:34" ht="15.75" thickBot="1">
      <c r="R73" s="282" t="s">
        <v>151</v>
      </c>
      <c r="S73" s="284" t="s">
        <v>201</v>
      </c>
      <c r="T73" s="286" t="s">
        <v>1518</v>
      </c>
      <c r="U73" s="369"/>
      <c r="V73" s="370"/>
      <c r="W73" s="23"/>
      <c r="X73" s="23"/>
      <c r="AF73" s="23"/>
      <c r="AG73">
        <v>68</v>
      </c>
      <c r="AH73" s="13"/>
    </row>
    <row r="74" spans="18:34" ht="29.25" customHeight="1">
      <c r="R74" s="315"/>
      <c r="S74" s="316"/>
      <c r="T74" s="359"/>
      <c r="U74" s="362"/>
      <c r="V74" s="363"/>
      <c r="W74" s="23"/>
      <c r="X74" s="23"/>
      <c r="AF74" s="23"/>
      <c r="AG74">
        <v>69</v>
      </c>
      <c r="AH74" s="13"/>
    </row>
    <row r="75" spans="18:34" ht="15.75" thickBot="1">
      <c r="R75" s="289"/>
      <c r="S75" s="292"/>
      <c r="T75" s="355"/>
      <c r="U75" s="357"/>
      <c r="V75" s="358"/>
      <c r="W75" s="23"/>
      <c r="X75" s="23"/>
      <c r="AF75" s="23"/>
      <c r="AG75">
        <v>70</v>
      </c>
      <c r="AH75" s="13"/>
    </row>
    <row r="76" spans="18:34" ht="29.25" customHeight="1">
      <c r="R76" s="321"/>
      <c r="S76" s="322"/>
      <c r="T76" s="359">
        <v>0.79166666666666663</v>
      </c>
      <c r="U76" s="362" t="s">
        <v>1495</v>
      </c>
      <c r="V76" s="363" t="s">
        <v>1623</v>
      </c>
      <c r="W76" s="23"/>
      <c r="X76" s="23"/>
      <c r="AF76" s="23"/>
      <c r="AG76">
        <v>71</v>
      </c>
      <c r="AH76" s="13"/>
    </row>
    <row r="77" spans="18:34" ht="15.75" thickBot="1">
      <c r="R77" s="289" t="s">
        <v>429</v>
      </c>
      <c r="S77" s="292" t="s">
        <v>155</v>
      </c>
      <c r="T77" s="355"/>
      <c r="U77" s="357"/>
      <c r="V77" s="358"/>
      <c r="W77" s="23"/>
      <c r="X77" s="23"/>
      <c r="AF77" s="23"/>
      <c r="AG77">
        <v>72</v>
      </c>
      <c r="AH77" s="13"/>
    </row>
    <row r="78" spans="18:34" ht="29.25" customHeight="1">
      <c r="R78" s="321"/>
      <c r="S78" s="322"/>
      <c r="T78" s="359">
        <v>0.79166666666666663</v>
      </c>
      <c r="U78" s="362" t="s">
        <v>1509</v>
      </c>
      <c r="V78" s="363" t="s">
        <v>1510</v>
      </c>
      <c r="W78" s="23"/>
      <c r="X78" s="23"/>
      <c r="AF78" s="23"/>
      <c r="AG78">
        <v>73</v>
      </c>
      <c r="AH78" s="13"/>
    </row>
    <row r="79" spans="18:34" ht="15.75" thickBot="1">
      <c r="R79" s="289" t="s">
        <v>268</v>
      </c>
      <c r="S79" s="292" t="s">
        <v>254</v>
      </c>
      <c r="T79" s="355"/>
      <c r="U79" s="357"/>
      <c r="V79" s="358"/>
      <c r="W79" s="23"/>
      <c r="X79" s="23"/>
      <c r="AF79" s="23"/>
      <c r="AG79">
        <v>74</v>
      </c>
      <c r="AH79" s="13"/>
    </row>
    <row r="80" spans="18:34" ht="29.25" customHeight="1">
      <c r="R80" s="321"/>
      <c r="S80" s="322"/>
      <c r="T80" s="318">
        <v>0.8125</v>
      </c>
      <c r="U80" s="362" t="s">
        <v>1491</v>
      </c>
      <c r="V80" s="363" t="s">
        <v>1624</v>
      </c>
      <c r="W80" s="23"/>
      <c r="X80" s="23"/>
      <c r="AF80" s="23"/>
      <c r="AG80">
        <v>75</v>
      </c>
      <c r="AH80" s="13"/>
    </row>
    <row r="81" spans="18:34" ht="15.75" thickBot="1">
      <c r="R81" s="289" t="s">
        <v>431</v>
      </c>
      <c r="S81" s="292" t="s">
        <v>172</v>
      </c>
      <c r="T81" s="294" t="s">
        <v>1233</v>
      </c>
      <c r="U81" s="357"/>
      <c r="V81" s="358"/>
      <c r="W81" s="23"/>
      <c r="X81" s="23"/>
      <c r="AF81" s="23"/>
      <c r="AG81">
        <v>76</v>
      </c>
      <c r="AH81" s="13"/>
    </row>
    <row r="82" spans="18:34" ht="29.25" customHeight="1">
      <c r="R82" s="321"/>
      <c r="S82" s="322"/>
      <c r="T82" s="359">
        <v>0.8125</v>
      </c>
      <c r="U82" s="362" t="s">
        <v>1610</v>
      </c>
      <c r="V82" s="363" t="s">
        <v>1625</v>
      </c>
      <c r="W82" s="23"/>
      <c r="X82" s="23"/>
      <c r="AF82" s="23"/>
      <c r="AG82">
        <v>77</v>
      </c>
      <c r="AH82" s="13"/>
    </row>
    <row r="83" spans="18:34" ht="15.75" thickBot="1">
      <c r="R83" s="289" t="s">
        <v>434</v>
      </c>
      <c r="S83" s="292" t="s">
        <v>428</v>
      </c>
      <c r="T83" s="355"/>
      <c r="U83" s="357"/>
      <c r="V83" s="358"/>
      <c r="W83" s="23"/>
      <c r="X83" s="23"/>
      <c r="AF83" s="23"/>
      <c r="AG83">
        <v>78</v>
      </c>
      <c r="AH83" s="13"/>
    </row>
    <row r="84" spans="18:34" ht="41.25" customHeight="1">
      <c r="R84" s="321"/>
      <c r="S84" s="322"/>
      <c r="T84" s="359">
        <v>0.83333333333333337</v>
      </c>
      <c r="U84" s="362" t="s">
        <v>1557</v>
      </c>
      <c r="V84" s="363" t="s">
        <v>1626</v>
      </c>
      <c r="W84" s="23"/>
      <c r="X84" s="23"/>
      <c r="AF84" s="23"/>
      <c r="AG84">
        <v>79</v>
      </c>
      <c r="AH84" s="13"/>
    </row>
    <row r="85" spans="18:34" ht="15.75" thickBot="1">
      <c r="R85" s="289" t="s">
        <v>430</v>
      </c>
      <c r="S85" s="292" t="s">
        <v>210</v>
      </c>
      <c r="T85" s="355"/>
      <c r="U85" s="357"/>
      <c r="V85" s="358"/>
      <c r="W85" s="23"/>
      <c r="X85" s="23"/>
      <c r="AF85" s="23"/>
      <c r="AG85">
        <v>80</v>
      </c>
      <c r="AH85" s="13"/>
    </row>
    <row r="86" spans="18:34" ht="29.25" customHeight="1">
      <c r="R86" s="321"/>
      <c r="S86" s="322"/>
      <c r="T86" s="359">
        <v>0.83333333333333337</v>
      </c>
      <c r="U86" s="362" t="s">
        <v>1616</v>
      </c>
      <c r="V86" s="363" t="s">
        <v>1505</v>
      </c>
      <c r="W86" s="23"/>
      <c r="X86" s="23"/>
      <c r="AF86" s="23"/>
      <c r="AG86">
        <v>81</v>
      </c>
      <c r="AH86" s="13"/>
    </row>
    <row r="87" spans="18:34" ht="15.75" thickBot="1">
      <c r="R87" s="289" t="s">
        <v>433</v>
      </c>
      <c r="S87" s="292" t="s">
        <v>161</v>
      </c>
      <c r="T87" s="355"/>
      <c r="U87" s="357"/>
      <c r="V87" s="358"/>
      <c r="W87" s="23"/>
      <c r="X87" s="23"/>
      <c r="AF87" s="23"/>
      <c r="AG87">
        <v>82</v>
      </c>
      <c r="AH87" s="13"/>
    </row>
    <row r="88" spans="18:34" ht="41.25" customHeight="1">
      <c r="R88" s="321"/>
      <c r="S88" s="322"/>
      <c r="T88" s="359">
        <v>0.875</v>
      </c>
      <c r="U88" s="362" t="s">
        <v>1497</v>
      </c>
      <c r="V88" s="363" t="s">
        <v>1627</v>
      </c>
      <c r="W88" s="23"/>
      <c r="X88" s="23"/>
      <c r="AF88" s="23"/>
      <c r="AG88">
        <v>83</v>
      </c>
      <c r="AH88" s="13"/>
    </row>
    <row r="89" spans="18:34" ht="15.75" thickBot="1">
      <c r="R89" s="289" t="s">
        <v>199</v>
      </c>
      <c r="S89" s="292" t="s">
        <v>201</v>
      </c>
      <c r="T89" s="355"/>
      <c r="U89" s="357"/>
      <c r="V89" s="358"/>
      <c r="W89" s="23"/>
      <c r="X89" s="23"/>
      <c r="AF89" s="23"/>
      <c r="AG89">
        <v>84</v>
      </c>
      <c r="AH89" s="13"/>
    </row>
    <row r="90" spans="18:34" ht="29.25" customHeight="1">
      <c r="R90" s="321"/>
      <c r="S90" s="322"/>
      <c r="T90" s="318">
        <v>0.91666666666666663</v>
      </c>
      <c r="U90" s="362" t="s">
        <v>1513</v>
      </c>
      <c r="V90" s="363" t="s">
        <v>1628</v>
      </c>
      <c r="W90" s="23"/>
      <c r="X90" s="23"/>
      <c r="AF90" s="23"/>
      <c r="AG90">
        <v>85</v>
      </c>
      <c r="AH90" s="13"/>
    </row>
    <row r="91" spans="18:34" ht="15.75" thickBot="1">
      <c r="R91" s="289" t="s">
        <v>200</v>
      </c>
      <c r="S91" s="292" t="s">
        <v>435</v>
      </c>
      <c r="T91" s="294" t="s">
        <v>1233</v>
      </c>
      <c r="U91" s="357"/>
      <c r="V91" s="358"/>
      <c r="W91" s="23"/>
      <c r="X91" s="23"/>
      <c r="AF91" s="23"/>
      <c r="AG91">
        <v>86</v>
      </c>
      <c r="AH91" s="13"/>
    </row>
    <row r="92" spans="18:34" ht="29.25" customHeight="1">
      <c r="R92" s="319"/>
      <c r="S92" s="320"/>
      <c r="T92" s="364">
        <v>0.91666666666666663</v>
      </c>
      <c r="U92" s="365" t="s">
        <v>1547</v>
      </c>
      <c r="V92" s="366" t="s">
        <v>1629</v>
      </c>
      <c r="W92" s="23"/>
      <c r="X92" s="23"/>
      <c r="AF92" s="23"/>
      <c r="AG92">
        <v>87</v>
      </c>
      <c r="AH92" s="13"/>
    </row>
    <row r="93" spans="18:34" ht="15.75" thickBot="1">
      <c r="R93" s="282" t="s">
        <v>152</v>
      </c>
      <c r="S93" s="284" t="s">
        <v>437</v>
      </c>
      <c r="T93" s="368"/>
      <c r="U93" s="369"/>
      <c r="V93" s="370"/>
      <c r="W93" s="23"/>
      <c r="X93" s="23"/>
      <c r="AF93" s="23"/>
      <c r="AG93">
        <v>88</v>
      </c>
      <c r="AH93" s="13"/>
    </row>
    <row r="94" spans="18:34" ht="29.25" customHeight="1">
      <c r="R94" s="315"/>
      <c r="S94" s="316"/>
      <c r="T94" s="359"/>
      <c r="U94" s="362"/>
      <c r="V94" s="363"/>
      <c r="W94" s="23"/>
      <c r="X94" s="23"/>
      <c r="AF94" s="23"/>
      <c r="AG94">
        <v>89</v>
      </c>
      <c r="AH94" s="13"/>
    </row>
    <row r="95" spans="18:34" ht="15.75" thickBot="1">
      <c r="R95" s="289"/>
      <c r="S95" s="292"/>
      <c r="T95" s="355"/>
      <c r="U95" s="357"/>
      <c r="V95" s="358"/>
      <c r="W95" s="23"/>
      <c r="X95" s="23"/>
      <c r="AF95" s="23"/>
      <c r="AG95">
        <v>90</v>
      </c>
      <c r="AH95" s="13"/>
    </row>
    <row r="96" spans="18:34" ht="41.25" customHeight="1">
      <c r="R96" s="321"/>
      <c r="S96" s="322"/>
      <c r="T96" s="359">
        <v>0.70833333333333337</v>
      </c>
      <c r="U96" s="362" t="s">
        <v>1493</v>
      </c>
      <c r="V96" s="363" t="s">
        <v>1630</v>
      </c>
      <c r="W96" s="23"/>
      <c r="X96" s="23"/>
      <c r="AF96" s="23"/>
      <c r="AG96">
        <v>91</v>
      </c>
      <c r="AH96" s="13"/>
    </row>
    <row r="97" spans="18:34" ht="15.75" thickBot="1">
      <c r="R97" s="289" t="s">
        <v>165</v>
      </c>
      <c r="S97" s="292" t="s">
        <v>432</v>
      </c>
      <c r="T97" s="355"/>
      <c r="U97" s="357"/>
      <c r="V97" s="358"/>
      <c r="W97" s="23"/>
      <c r="X97" s="23"/>
      <c r="AF97" s="23"/>
      <c r="AG97">
        <v>92</v>
      </c>
      <c r="AH97" s="13"/>
    </row>
    <row r="98" spans="18:34" ht="41.25" customHeight="1">
      <c r="R98" s="321"/>
      <c r="S98" s="322"/>
      <c r="T98" s="359">
        <v>0.79166666666666663</v>
      </c>
      <c r="U98" s="362" t="s">
        <v>1526</v>
      </c>
      <c r="V98" s="363" t="s">
        <v>1546</v>
      </c>
      <c r="W98" s="23"/>
      <c r="X98" s="23"/>
      <c r="AF98" s="23"/>
      <c r="AG98">
        <v>93</v>
      </c>
      <c r="AH98" s="13"/>
    </row>
    <row r="99" spans="18:34" ht="15.75" thickBot="1">
      <c r="R99" s="289" t="s">
        <v>210</v>
      </c>
      <c r="S99" s="292" t="s">
        <v>268</v>
      </c>
      <c r="T99" s="355"/>
      <c r="U99" s="357"/>
      <c r="V99" s="358"/>
      <c r="W99" s="23"/>
      <c r="X99" s="23"/>
      <c r="AF99" s="23"/>
      <c r="AG99">
        <v>94</v>
      </c>
      <c r="AH99" s="13"/>
    </row>
    <row r="100" spans="18:34" ht="29.25" customHeight="1">
      <c r="R100" s="321"/>
      <c r="S100" s="322"/>
      <c r="T100" s="359">
        <v>0.79166666666666663</v>
      </c>
      <c r="U100" s="362" t="s">
        <v>1498</v>
      </c>
      <c r="V100" s="363" t="s">
        <v>1631</v>
      </c>
      <c r="W100" s="23"/>
      <c r="X100" s="23"/>
      <c r="AF100" s="23"/>
      <c r="AG100">
        <v>95</v>
      </c>
      <c r="AH100" s="13"/>
    </row>
    <row r="101" spans="18:34" ht="15.75" thickBot="1">
      <c r="R101" s="289" t="s">
        <v>157</v>
      </c>
      <c r="S101" s="292" t="s">
        <v>156</v>
      </c>
      <c r="T101" s="355"/>
      <c r="U101" s="357"/>
      <c r="V101" s="358"/>
      <c r="W101" s="23"/>
      <c r="X101" s="23"/>
      <c r="AF101" s="23"/>
      <c r="AG101">
        <v>96</v>
      </c>
      <c r="AH101" s="13"/>
    </row>
    <row r="102" spans="18:34" ht="41.25" customHeight="1">
      <c r="R102" s="321"/>
      <c r="S102" s="322"/>
      <c r="T102" s="318">
        <v>0.8125</v>
      </c>
      <c r="U102" s="362" t="s">
        <v>1514</v>
      </c>
      <c r="V102" s="363" t="s">
        <v>1632</v>
      </c>
      <c r="W102" s="23"/>
      <c r="X102" s="23"/>
      <c r="AF102" s="23"/>
      <c r="AG102">
        <v>97</v>
      </c>
      <c r="AH102" s="13"/>
    </row>
    <row r="103" spans="18:34" ht="15.75" thickBot="1">
      <c r="R103" s="289" t="s">
        <v>254</v>
      </c>
      <c r="S103" s="292" t="s">
        <v>159</v>
      </c>
      <c r="T103" s="294" t="s">
        <v>1518</v>
      </c>
      <c r="U103" s="357"/>
      <c r="V103" s="358"/>
      <c r="W103" s="23"/>
      <c r="X103" s="23"/>
      <c r="AF103" s="23"/>
      <c r="AG103">
        <v>98</v>
      </c>
      <c r="AH103" s="13"/>
    </row>
    <row r="104" spans="18:34" ht="41.25" customHeight="1">
      <c r="R104" s="321"/>
      <c r="S104" s="322"/>
      <c r="T104" s="359">
        <v>0.8125</v>
      </c>
      <c r="U104" s="362" t="s">
        <v>1491</v>
      </c>
      <c r="V104" s="363" t="s">
        <v>1633</v>
      </c>
      <c r="W104" s="23"/>
      <c r="X104" s="23"/>
      <c r="AF104" s="23"/>
      <c r="AG104">
        <v>99</v>
      </c>
      <c r="AH104" s="13"/>
    </row>
    <row r="105" spans="18:34" ht="15.75" thickBot="1">
      <c r="R105" s="289" t="s">
        <v>433</v>
      </c>
      <c r="S105" s="292" t="s">
        <v>172</v>
      </c>
      <c r="T105" s="355"/>
      <c r="U105" s="357"/>
      <c r="V105" s="358"/>
      <c r="W105" s="23"/>
      <c r="X105" s="23"/>
      <c r="AF105" s="23"/>
      <c r="AG105">
        <v>100</v>
      </c>
      <c r="AH105" s="13"/>
    </row>
    <row r="106" spans="18:34" ht="30" customHeight="1">
      <c r="R106" s="321"/>
      <c r="S106" s="322"/>
      <c r="T106" s="359">
        <v>0.83333333333333337</v>
      </c>
      <c r="U106" s="362" t="s">
        <v>1616</v>
      </c>
      <c r="V106" s="363" t="s">
        <v>1552</v>
      </c>
      <c r="W106" s="23"/>
      <c r="X106" s="23"/>
      <c r="AF106" s="23"/>
      <c r="AG106">
        <v>101</v>
      </c>
      <c r="AH106" s="13"/>
    </row>
    <row r="107" spans="18:34" ht="15.75" thickBot="1">
      <c r="R107" s="289" t="s">
        <v>434</v>
      </c>
      <c r="S107" s="292" t="s">
        <v>161</v>
      </c>
      <c r="T107" s="355"/>
      <c r="U107" s="357"/>
      <c r="V107" s="358"/>
      <c r="W107" s="23"/>
      <c r="X107" s="23"/>
      <c r="AF107" s="23"/>
      <c r="AG107">
        <v>102</v>
      </c>
      <c r="AH107" s="13"/>
    </row>
    <row r="108" spans="18:34" ht="29.25" customHeight="1">
      <c r="R108" s="321"/>
      <c r="S108" s="322"/>
      <c r="T108" s="359">
        <v>0.83333333333333337</v>
      </c>
      <c r="U108" s="362" t="s">
        <v>1606</v>
      </c>
      <c r="V108" s="363" t="s">
        <v>1634</v>
      </c>
      <c r="W108" s="23"/>
      <c r="X108" s="23"/>
      <c r="AF108" s="23"/>
      <c r="AG108">
        <v>103</v>
      </c>
      <c r="AH108" s="13"/>
    </row>
    <row r="109" spans="18:34" ht="15.75" thickBot="1">
      <c r="R109" s="289" t="s">
        <v>280</v>
      </c>
      <c r="S109" s="292" t="s">
        <v>154</v>
      </c>
      <c r="T109" s="355"/>
      <c r="U109" s="357"/>
      <c r="V109" s="358"/>
      <c r="W109" s="23"/>
      <c r="X109" s="23"/>
      <c r="AF109" s="23"/>
      <c r="AG109">
        <v>104</v>
      </c>
      <c r="AH109" s="13"/>
    </row>
    <row r="110" spans="18:34" ht="41.25" customHeight="1">
      <c r="R110" s="321"/>
      <c r="S110" s="322"/>
      <c r="T110" s="359">
        <v>0.91666666666666663</v>
      </c>
      <c r="U110" s="362" t="s">
        <v>1607</v>
      </c>
      <c r="V110" s="363" t="s">
        <v>1635</v>
      </c>
      <c r="W110" s="23"/>
      <c r="X110" s="23"/>
      <c r="AF110" s="23"/>
      <c r="AG110">
        <v>105</v>
      </c>
      <c r="AH110" s="13"/>
    </row>
    <row r="111" spans="18:34" ht="15.75" thickBot="1">
      <c r="R111" s="289" t="s">
        <v>151</v>
      </c>
      <c r="S111" s="292" t="s">
        <v>436</v>
      </c>
      <c r="T111" s="355"/>
      <c r="U111" s="357"/>
      <c r="V111" s="358"/>
      <c r="W111" s="23"/>
      <c r="X111" s="23"/>
      <c r="AF111" s="23"/>
      <c r="AG111">
        <v>106</v>
      </c>
      <c r="AH111" s="13"/>
    </row>
    <row r="112" spans="18:34" ht="29.25" customHeight="1">
      <c r="R112" s="319"/>
      <c r="S112" s="320"/>
      <c r="T112" s="364">
        <v>0.91666666666666663</v>
      </c>
      <c r="U112" s="365" t="s">
        <v>1547</v>
      </c>
      <c r="V112" s="366" t="s">
        <v>1636</v>
      </c>
      <c r="W112" s="23"/>
      <c r="X112" s="23"/>
      <c r="AF112" s="23"/>
      <c r="AG112">
        <v>107</v>
      </c>
      <c r="AH112" s="13"/>
    </row>
    <row r="113" spans="18:34" ht="15.75" thickBot="1">
      <c r="R113" s="282" t="s">
        <v>319</v>
      </c>
      <c r="S113" s="284" t="s">
        <v>437</v>
      </c>
      <c r="T113" s="368"/>
      <c r="U113" s="369"/>
      <c r="V113" s="370"/>
      <c r="W113" s="23"/>
      <c r="X113" s="23"/>
      <c r="AF113" s="23"/>
      <c r="AG113">
        <v>108</v>
      </c>
      <c r="AH113" s="13"/>
    </row>
    <row r="114" spans="18:34" ht="30" customHeight="1">
      <c r="R114" s="315"/>
      <c r="S114" s="316"/>
      <c r="T114" s="359"/>
      <c r="U114" s="362"/>
      <c r="V114" s="363"/>
      <c r="W114" s="23"/>
      <c r="X114" s="23"/>
      <c r="AF114" s="23"/>
      <c r="AG114">
        <v>109</v>
      </c>
      <c r="AH114" s="13"/>
    </row>
    <row r="115" spans="18:34" ht="15.75" thickBot="1">
      <c r="R115" s="289"/>
      <c r="S115" s="292"/>
      <c r="T115" s="355"/>
      <c r="U115" s="357"/>
      <c r="V115" s="358"/>
      <c r="W115" s="23"/>
      <c r="X115" s="23"/>
      <c r="AF115" s="23"/>
      <c r="AG115">
        <v>110</v>
      </c>
      <c r="AH115" s="13"/>
    </row>
    <row r="116" spans="18:34" ht="30" customHeight="1">
      <c r="R116" s="321"/>
      <c r="S116" s="322"/>
      <c r="T116" s="359">
        <v>0.64583333333333337</v>
      </c>
      <c r="U116" s="362" t="s">
        <v>1492</v>
      </c>
      <c r="V116" s="363" t="s">
        <v>1511</v>
      </c>
      <c r="W116" s="23"/>
      <c r="X116" s="23"/>
      <c r="AF116" s="23"/>
      <c r="AG116">
        <v>111</v>
      </c>
      <c r="AH116" s="13"/>
    </row>
    <row r="117" spans="18:34" ht="15.75" thickBot="1">
      <c r="R117" s="289" t="s">
        <v>200</v>
      </c>
      <c r="S117" s="292" t="s">
        <v>430</v>
      </c>
      <c r="T117" s="355"/>
      <c r="U117" s="357"/>
      <c r="V117" s="358"/>
      <c r="W117" s="23"/>
      <c r="X117" s="23"/>
      <c r="AF117" s="23"/>
      <c r="AG117">
        <v>112</v>
      </c>
      <c r="AH117" s="13"/>
    </row>
    <row r="118" spans="18:34" ht="29.25" customHeight="1">
      <c r="R118" s="321"/>
      <c r="S118" s="322"/>
      <c r="T118" s="359">
        <v>0.75</v>
      </c>
      <c r="U118" s="362" t="s">
        <v>1495</v>
      </c>
      <c r="V118" s="363" t="s">
        <v>1637</v>
      </c>
      <c r="W118" s="23"/>
      <c r="X118" s="23"/>
      <c r="AF118" s="23"/>
      <c r="AG118">
        <v>113</v>
      </c>
      <c r="AH118" s="13"/>
    </row>
    <row r="119" spans="18:34" ht="15.75" thickBot="1">
      <c r="R119" s="289" t="s">
        <v>431</v>
      </c>
      <c r="S119" s="292" t="s">
        <v>155</v>
      </c>
      <c r="T119" s="355"/>
      <c r="U119" s="357"/>
      <c r="V119" s="358"/>
      <c r="W119" s="23"/>
      <c r="X119" s="23"/>
      <c r="AF119" s="23"/>
      <c r="AG119">
        <v>114</v>
      </c>
      <c r="AH119" s="13"/>
    </row>
    <row r="120" spans="18:34" ht="29.25" customHeight="1">
      <c r="R120" s="321"/>
      <c r="S120" s="322"/>
      <c r="T120" s="359">
        <v>0.83333333333333337</v>
      </c>
      <c r="U120" s="362" t="s">
        <v>1517</v>
      </c>
      <c r="V120" s="363" t="s">
        <v>1638</v>
      </c>
      <c r="W120" s="23"/>
      <c r="X120" s="23"/>
      <c r="AF120" s="23"/>
      <c r="AG120">
        <v>115</v>
      </c>
      <c r="AH120" s="13"/>
    </row>
    <row r="121" spans="18:34" ht="15.75" thickBot="1">
      <c r="R121" s="289" t="s">
        <v>432</v>
      </c>
      <c r="S121" s="292" t="s">
        <v>199</v>
      </c>
      <c r="T121" s="355"/>
      <c r="U121" s="357"/>
      <c r="V121" s="358"/>
      <c r="W121" s="23"/>
      <c r="X121" s="23"/>
      <c r="AF121" s="23"/>
      <c r="AG121">
        <v>116</v>
      </c>
      <c r="AH121" s="13"/>
    </row>
    <row r="122" spans="18:34" ht="29.25" customHeight="1">
      <c r="R122" s="321"/>
      <c r="S122" s="322"/>
      <c r="T122" s="359">
        <v>0.83333333333333337</v>
      </c>
      <c r="U122" s="362" t="s">
        <v>1513</v>
      </c>
      <c r="V122" s="363" t="s">
        <v>1505</v>
      </c>
      <c r="W122" s="23"/>
      <c r="X122" s="23"/>
      <c r="AF122" s="23"/>
      <c r="AG122">
        <v>117</v>
      </c>
      <c r="AH122" s="13"/>
    </row>
    <row r="123" spans="18:34" ht="15.75" thickBot="1">
      <c r="R123" s="289" t="s">
        <v>201</v>
      </c>
      <c r="S123" s="292" t="s">
        <v>435</v>
      </c>
      <c r="T123" s="355"/>
      <c r="U123" s="357"/>
      <c r="V123" s="358"/>
      <c r="W123" s="23"/>
      <c r="X123" s="23"/>
      <c r="AF123" s="23"/>
      <c r="AG123">
        <v>118</v>
      </c>
      <c r="AH123" s="13"/>
    </row>
    <row r="124" spans="18:34" ht="30" customHeight="1">
      <c r="R124" s="319"/>
      <c r="S124" s="320"/>
      <c r="T124" s="364">
        <v>0.85416666666666663</v>
      </c>
      <c r="U124" s="365" t="s">
        <v>1515</v>
      </c>
      <c r="V124" s="366" t="s">
        <v>1559</v>
      </c>
      <c r="W124" s="23"/>
      <c r="X124" s="23"/>
      <c r="AF124" s="23"/>
      <c r="AG124">
        <v>119</v>
      </c>
      <c r="AH124" s="13"/>
    </row>
    <row r="125" spans="18:34">
      <c r="R125" s="282" t="s">
        <v>152</v>
      </c>
      <c r="S125" s="284" t="s">
        <v>429</v>
      </c>
      <c r="T125" s="397"/>
      <c r="U125" s="398"/>
      <c r="V125" s="399"/>
      <c r="W125" s="23"/>
      <c r="X125" s="23"/>
      <c r="AF125" s="23"/>
      <c r="AG125">
        <v>120</v>
      </c>
      <c r="AH125" s="13"/>
    </row>
    <row r="126" spans="18:34">
      <c r="R126" s="47"/>
      <c r="S126" s="50"/>
      <c r="T126" s="224"/>
      <c r="U126" s="225"/>
      <c r="V126" s="221"/>
      <c r="W126" s="23"/>
      <c r="X126" s="23"/>
      <c r="AF126" s="23"/>
      <c r="AG126">
        <v>121</v>
      </c>
      <c r="AH126" s="13"/>
    </row>
    <row r="127" spans="18:34" ht="27.75" customHeight="1">
      <c r="R127" s="46"/>
      <c r="S127" s="49"/>
      <c r="T127" s="214"/>
      <c r="U127" s="216"/>
      <c r="V127" s="218"/>
      <c r="W127" s="23"/>
      <c r="X127" s="23"/>
      <c r="AF127" s="23"/>
      <c r="AG127">
        <v>122</v>
      </c>
      <c r="AH127" s="13"/>
    </row>
    <row r="128" spans="18:34" ht="15.75" thickBot="1">
      <c r="R128" s="48"/>
      <c r="S128" s="51"/>
      <c r="T128" s="215"/>
      <c r="U128" s="217"/>
      <c r="V128" s="219"/>
      <c r="W128" s="23"/>
      <c r="X128" s="23"/>
      <c r="AF128" s="23"/>
      <c r="AG128">
        <v>123</v>
      </c>
      <c r="AH128" s="13"/>
    </row>
    <row r="129" spans="18:34" ht="15.75" customHeight="1">
      <c r="R129" s="46"/>
      <c r="S129" s="49"/>
      <c r="T129" s="203"/>
      <c r="U129" s="223"/>
      <c r="V129" s="220"/>
      <c r="W129" s="23"/>
      <c r="X129" s="23"/>
      <c r="AF129" s="23"/>
      <c r="AG129">
        <v>124</v>
      </c>
      <c r="AH129" s="13"/>
    </row>
    <row r="130" spans="18:34" ht="15.75" thickBot="1">
      <c r="R130" s="48"/>
      <c r="S130" s="51"/>
      <c r="T130" s="189"/>
      <c r="U130" s="217"/>
      <c r="V130" s="219"/>
      <c r="W130" s="23"/>
      <c r="X130" s="23"/>
      <c r="AF130" s="23"/>
      <c r="AG130">
        <v>125</v>
      </c>
      <c r="AH130" s="13"/>
    </row>
    <row r="131" spans="18:34" ht="15.75" customHeight="1">
      <c r="R131" s="46"/>
      <c r="S131" s="49"/>
      <c r="T131" s="222"/>
      <c r="U131" s="223"/>
      <c r="V131" s="220"/>
      <c r="W131" s="23"/>
      <c r="X131" s="23"/>
      <c r="AF131" s="23"/>
      <c r="AG131">
        <v>126</v>
      </c>
      <c r="AH131" s="13"/>
    </row>
    <row r="132" spans="18:34" ht="15.75" thickBot="1">
      <c r="R132" s="48"/>
      <c r="S132" s="51"/>
      <c r="T132" s="215"/>
      <c r="U132" s="217"/>
      <c r="V132" s="219"/>
      <c r="W132" s="23"/>
      <c r="X132" s="23"/>
      <c r="AF132" s="23"/>
      <c r="AG132">
        <v>127</v>
      </c>
      <c r="AH132" s="13"/>
    </row>
    <row r="133" spans="18:34" ht="30" customHeight="1">
      <c r="R133" s="46"/>
      <c r="S133" s="49"/>
      <c r="T133" s="222"/>
      <c r="U133" s="223"/>
      <c r="V133" s="220"/>
      <c r="W133" s="23"/>
      <c r="X133" s="23"/>
      <c r="AF133" s="23"/>
      <c r="AG133">
        <v>128</v>
      </c>
      <c r="AH133" s="13"/>
    </row>
    <row r="134" spans="18:34" ht="15.75" thickBot="1">
      <c r="R134" s="47"/>
      <c r="S134" s="50"/>
      <c r="T134" s="215"/>
      <c r="U134" s="217"/>
      <c r="V134" s="219"/>
      <c r="W134" s="23"/>
      <c r="X134" s="23"/>
      <c r="AF134" s="23"/>
      <c r="AG134">
        <v>129</v>
      </c>
      <c r="AH134" s="13"/>
    </row>
    <row r="135" spans="18:34" ht="30" customHeight="1">
      <c r="R135" s="46"/>
      <c r="S135" s="49"/>
      <c r="T135" s="222"/>
      <c r="U135" s="223"/>
      <c r="V135" s="220"/>
      <c r="W135" s="23"/>
      <c r="X135" s="23"/>
      <c r="AF135" s="23"/>
      <c r="AG135">
        <v>130</v>
      </c>
      <c r="AH135" s="13"/>
    </row>
    <row r="136" spans="18:34">
      <c r="R136" s="47"/>
      <c r="S136" s="50"/>
      <c r="T136" s="224"/>
      <c r="U136" s="225"/>
      <c r="V136" s="221"/>
      <c r="W136" s="23"/>
      <c r="X136" s="23"/>
      <c r="AF136" s="23"/>
      <c r="AG136">
        <v>131</v>
      </c>
      <c r="AH136" s="13"/>
    </row>
    <row r="137" spans="18:34" ht="27.75" customHeight="1">
      <c r="R137" s="46"/>
      <c r="S137" s="49"/>
      <c r="T137" s="214"/>
      <c r="U137" s="216"/>
      <c r="V137" s="218"/>
      <c r="W137" s="23"/>
      <c r="X137" s="23"/>
      <c r="AF137" s="23"/>
      <c r="AG137">
        <v>132</v>
      </c>
      <c r="AH137" s="13"/>
    </row>
    <row r="138" spans="18:34" ht="15.75" thickBot="1">
      <c r="R138" s="48"/>
      <c r="S138" s="51"/>
      <c r="T138" s="215"/>
      <c r="U138" s="217"/>
      <c r="V138" s="219"/>
      <c r="W138" s="23"/>
      <c r="X138" s="23"/>
      <c r="AF138" s="23"/>
      <c r="AG138">
        <v>133</v>
      </c>
      <c r="AH138" s="13"/>
    </row>
    <row r="139" spans="18:34" ht="15.75" customHeight="1">
      <c r="R139" s="46"/>
      <c r="S139" s="49"/>
      <c r="T139" s="203"/>
      <c r="U139" s="223"/>
      <c r="V139" s="220"/>
      <c r="W139" s="23"/>
      <c r="X139" s="23"/>
      <c r="AF139" s="23"/>
      <c r="AG139">
        <v>134</v>
      </c>
      <c r="AH139" s="13"/>
    </row>
    <row r="140" spans="18:34" ht="15.75" thickBot="1">
      <c r="R140" s="48"/>
      <c r="S140" s="51"/>
      <c r="T140" s="56"/>
      <c r="U140" s="181"/>
      <c r="V140" s="182"/>
      <c r="W140" s="23"/>
      <c r="X140" s="23"/>
      <c r="AF140" s="23"/>
      <c r="AG140">
        <v>135</v>
      </c>
      <c r="AH140" s="13"/>
    </row>
    <row r="141" spans="18:34" ht="15.75" customHeight="1">
      <c r="R141" s="46"/>
      <c r="S141" s="49"/>
      <c r="T141" s="183"/>
      <c r="U141" s="184"/>
      <c r="V141" s="185"/>
      <c r="W141" s="23"/>
      <c r="X141" s="23"/>
      <c r="Y141">
        <v>136</v>
      </c>
      <c r="AF141" s="23"/>
      <c r="AG141">
        <v>136</v>
      </c>
      <c r="AH141" s="13"/>
    </row>
    <row r="142" spans="18:34" ht="15.75" thickBot="1">
      <c r="R142" s="48"/>
      <c r="S142" s="51"/>
      <c r="T142" s="180"/>
      <c r="U142" s="181"/>
      <c r="V142" s="182"/>
      <c r="W142" s="23"/>
      <c r="X142" s="23"/>
      <c r="Y142">
        <v>137</v>
      </c>
      <c r="AF142" s="23"/>
      <c r="AG142">
        <v>137</v>
      </c>
      <c r="AH142" s="13"/>
    </row>
    <row r="143" spans="18:34" ht="30" customHeight="1">
      <c r="R143" s="46"/>
      <c r="S143" s="49"/>
      <c r="T143" s="183"/>
      <c r="U143" s="184"/>
      <c r="V143" s="185"/>
      <c r="W143" s="23"/>
      <c r="X143" s="23"/>
      <c r="Y143">
        <v>138</v>
      </c>
      <c r="AF143" s="23"/>
      <c r="AG143">
        <v>138</v>
      </c>
      <c r="AH143" s="13"/>
    </row>
    <row r="144" spans="18:34">
      <c r="R144" s="47"/>
      <c r="S144" s="50"/>
      <c r="T144" s="186"/>
      <c r="U144" s="187"/>
      <c r="V144" s="188"/>
      <c r="W144" s="23"/>
      <c r="X144" s="23"/>
      <c r="Y144">
        <v>139</v>
      </c>
      <c r="AF144" s="23"/>
      <c r="AG144">
        <v>139</v>
      </c>
      <c r="AH144" s="13"/>
    </row>
    <row r="147" spans="1:86">
      <c r="V147" s="14" t="s">
        <v>193</v>
      </c>
      <c r="AD147" s="75" t="s">
        <v>1334</v>
      </c>
      <c r="AL147" s="18" t="s">
        <v>1334</v>
      </c>
      <c r="AT147" s="57" t="s">
        <v>1334</v>
      </c>
      <c r="BB147" s="81" t="s">
        <v>546</v>
      </c>
      <c r="BJ147" s="109" t="s">
        <v>1334</v>
      </c>
      <c r="BR147" s="114" t="s">
        <v>1334</v>
      </c>
      <c r="BZ147" s="124" t="s">
        <v>546</v>
      </c>
      <c r="CH147" s="128" t="s">
        <v>546</v>
      </c>
    </row>
    <row r="149" spans="1:86">
      <c r="A149" t="s">
        <v>1520</v>
      </c>
      <c r="L149" t="str">
        <f t="shared" ref="L149:L171" si="0">CONCATENATE(M149, " ", O149, " ", N149)</f>
        <v xml:space="preserve"> v </v>
      </c>
      <c r="M149" t="str">
        <f>IF(ISERROR(INDEX($C:$C,MATCH(#REF!,$A:$A,0)))*1=1,"",INDEX($C:$C,MATCH(#REF!,$A:$A,0)))</f>
        <v/>
      </c>
      <c r="N149" t="str">
        <f>IF(ISERROR(INDEX($C:$C,MATCH(#REF!,$A:$A,0)))*1=1,"",INDEX($C:$C,MATCH(#REF!,$A:$A,0)))</f>
        <v/>
      </c>
      <c r="O149" t="s">
        <v>62</v>
      </c>
      <c r="Q149" s="12" t="s">
        <v>187</v>
      </c>
      <c r="R149" s="323" t="s">
        <v>188</v>
      </c>
      <c r="S149" s="324"/>
      <c r="T149" s="324"/>
      <c r="U149" s="325"/>
      <c r="V149" s="12"/>
      <c r="X149" s="75" t="s">
        <v>192</v>
      </c>
      <c r="Y149" s="376" t="s">
        <v>1168</v>
      </c>
      <c r="Z149" s="376"/>
      <c r="AA149" s="376"/>
      <c r="AB149" s="376"/>
      <c r="AC149" s="376"/>
      <c r="AD149" s="75"/>
      <c r="AF149" s="40" t="s">
        <v>192</v>
      </c>
      <c r="AG149" s="326" t="s">
        <v>181</v>
      </c>
      <c r="AH149" s="326"/>
      <c r="AI149" s="326"/>
      <c r="AJ149" s="326"/>
      <c r="AK149" s="326"/>
      <c r="AL149" s="40"/>
      <c r="AN149" s="57" t="s">
        <v>192</v>
      </c>
      <c r="AO149" s="339" t="s">
        <v>478</v>
      </c>
      <c r="AP149" s="339"/>
      <c r="AQ149" s="339"/>
      <c r="AR149" s="339"/>
      <c r="AS149" s="339"/>
      <c r="AT149" s="57"/>
      <c r="AV149" s="81" t="s">
        <v>192</v>
      </c>
      <c r="AW149" s="377" t="s">
        <v>1169</v>
      </c>
      <c r="AX149" s="377"/>
      <c r="AY149" s="377"/>
      <c r="AZ149" s="377"/>
      <c r="BA149" s="377"/>
      <c r="BB149" s="81"/>
      <c r="BD149" s="109" t="s">
        <v>192</v>
      </c>
      <c r="BE149" s="375" t="s">
        <v>1184</v>
      </c>
      <c r="BF149" s="375"/>
      <c r="BG149" s="375"/>
      <c r="BH149" s="375"/>
      <c r="BI149" s="375"/>
      <c r="BJ149" s="109"/>
      <c r="BL149" s="114" t="s">
        <v>192</v>
      </c>
      <c r="BM149" s="374" t="s">
        <v>1185</v>
      </c>
      <c r="BN149" s="374"/>
      <c r="BO149" s="374"/>
      <c r="BP149" s="374"/>
      <c r="BQ149" s="374"/>
      <c r="BR149" s="114"/>
      <c r="BT149" s="124" t="s">
        <v>192</v>
      </c>
      <c r="BU149" s="372" t="s">
        <v>1186</v>
      </c>
      <c r="BV149" s="372"/>
      <c r="BW149" s="372"/>
      <c r="BX149" s="372"/>
      <c r="BY149" s="372"/>
      <c r="BZ149" s="124"/>
      <c r="CB149" s="128" t="s">
        <v>192</v>
      </c>
      <c r="CC149" s="373" t="s">
        <v>1187</v>
      </c>
      <c r="CD149" s="373"/>
      <c r="CE149" s="373"/>
      <c r="CF149" s="373"/>
      <c r="CG149" s="373"/>
      <c r="CH149" s="128"/>
    </row>
    <row r="150" spans="1:86">
      <c r="A150" t="s">
        <v>439</v>
      </c>
      <c r="L150" t="str">
        <f t="shared" si="0"/>
        <v xml:space="preserve"> v </v>
      </c>
      <c r="M150" t="str">
        <f>IF(ISERROR(INDEX($C:$C,MATCH(#REF!,$A:$A,0)))*1=1,"",INDEX($C:$C,MATCH(#REF!,$A:$A,0)))</f>
        <v/>
      </c>
      <c r="N150" t="str">
        <f>IF(ISERROR(INDEX($C:$C,MATCH(#REF!,$A:$A,0)))*1=1,"",INDEX($C:$C,MATCH(#REF!,$A:$A,0)))</f>
        <v/>
      </c>
      <c r="O150" t="s">
        <v>62</v>
      </c>
      <c r="Q150" s="12"/>
      <c r="R150" s="12" t="s">
        <v>182</v>
      </c>
      <c r="S150" s="12" t="s">
        <v>183</v>
      </c>
      <c r="T150" s="12" t="s">
        <v>184</v>
      </c>
      <c r="U150" s="12" t="s">
        <v>185</v>
      </c>
      <c r="V150" s="12" t="s">
        <v>186</v>
      </c>
      <c r="X150" s="75"/>
      <c r="Y150" s="75" t="s">
        <v>182</v>
      </c>
      <c r="Z150" s="75" t="s">
        <v>477</v>
      </c>
      <c r="AA150" s="75" t="s">
        <v>183</v>
      </c>
      <c r="AB150" s="75" t="s">
        <v>184</v>
      </c>
      <c r="AC150" s="75" t="s">
        <v>185</v>
      </c>
      <c r="AD150" s="75" t="s">
        <v>186</v>
      </c>
      <c r="AF150" s="40"/>
      <c r="AG150" s="40" t="s">
        <v>182</v>
      </c>
      <c r="AH150" s="40" t="s">
        <v>191</v>
      </c>
      <c r="AI150" s="40" t="s">
        <v>183</v>
      </c>
      <c r="AJ150" s="40" t="s">
        <v>184</v>
      </c>
      <c r="AK150" s="40" t="s">
        <v>185</v>
      </c>
      <c r="AL150" s="40" t="s">
        <v>186</v>
      </c>
      <c r="AN150" s="57"/>
      <c r="AO150" s="57" t="s">
        <v>182</v>
      </c>
      <c r="AP150" s="57" t="s">
        <v>477</v>
      </c>
      <c r="AQ150" s="57" t="s">
        <v>183</v>
      </c>
      <c r="AR150" s="57" t="s">
        <v>184</v>
      </c>
      <c r="AS150" s="57" t="s">
        <v>185</v>
      </c>
      <c r="AT150" s="57" t="s">
        <v>186</v>
      </c>
      <c r="AV150" s="81"/>
      <c r="AW150" s="81" t="s">
        <v>182</v>
      </c>
      <c r="AX150" s="81" t="s">
        <v>1170</v>
      </c>
      <c r="AY150" s="81" t="s">
        <v>183</v>
      </c>
      <c r="AZ150" s="81" t="s">
        <v>184</v>
      </c>
      <c r="BA150" s="81" t="s">
        <v>185</v>
      </c>
      <c r="BB150" s="81" t="s">
        <v>186</v>
      </c>
      <c r="BD150" s="109"/>
      <c r="BE150" s="109" t="s">
        <v>182</v>
      </c>
      <c r="BF150" s="109" t="s">
        <v>477</v>
      </c>
      <c r="BG150" s="109" t="s">
        <v>183</v>
      </c>
      <c r="BH150" s="109" t="s">
        <v>184</v>
      </c>
      <c r="BI150" s="109" t="s">
        <v>185</v>
      </c>
      <c r="BJ150" s="109" t="s">
        <v>186</v>
      </c>
      <c r="BL150" s="114"/>
      <c r="BM150" s="114" t="s">
        <v>182</v>
      </c>
      <c r="BN150" s="114" t="s">
        <v>1170</v>
      </c>
      <c r="BO150" s="114" t="s">
        <v>183</v>
      </c>
      <c r="BP150" s="114" t="s">
        <v>184</v>
      </c>
      <c r="BQ150" s="114" t="s">
        <v>185</v>
      </c>
      <c r="BR150" s="114" t="s">
        <v>186</v>
      </c>
      <c r="BT150" s="124"/>
      <c r="BU150" s="124" t="s">
        <v>182</v>
      </c>
      <c r="BV150" s="124" t="s">
        <v>477</v>
      </c>
      <c r="BW150" s="124" t="s">
        <v>183</v>
      </c>
      <c r="BX150" s="124" t="s">
        <v>184</v>
      </c>
      <c r="BY150" s="124" t="s">
        <v>185</v>
      </c>
      <c r="BZ150" s="124" t="s">
        <v>186</v>
      </c>
      <c r="CB150" s="128"/>
      <c r="CC150" s="128" t="s">
        <v>182</v>
      </c>
      <c r="CD150" s="128" t="s">
        <v>1170</v>
      </c>
      <c r="CE150" s="128" t="s">
        <v>183</v>
      </c>
      <c r="CF150" s="128" t="s">
        <v>184</v>
      </c>
      <c r="CG150" s="128" t="s">
        <v>185</v>
      </c>
      <c r="CH150" s="128" t="s">
        <v>186</v>
      </c>
    </row>
    <row r="151" spans="1:86">
      <c r="L151" t="str">
        <f t="shared" si="0"/>
        <v xml:space="preserve"> v </v>
      </c>
      <c r="M151" t="str">
        <f>IF(ISERROR(INDEX($C:$C,MATCH(#REF!,$A:$A,0)))*1=1,"",INDEX($C:$C,MATCH(#REF!,$A:$A,0)))</f>
        <v/>
      </c>
      <c r="N151" t="str">
        <f>IF(ISERROR(INDEX($C:$C,MATCH(#REF!,$A:$A,0)))*1=1,"",INDEX($C:$C,MATCH(#REF!,$A:$A,0)))</f>
        <v/>
      </c>
      <c r="O151" t="s">
        <v>62</v>
      </c>
      <c r="Q151" s="11"/>
      <c r="R151" s="14"/>
      <c r="S151" s="11"/>
      <c r="T151" s="14"/>
      <c r="U151" s="14"/>
      <c r="V151" s="14"/>
      <c r="X151" s="76"/>
      <c r="Y151" s="76"/>
      <c r="Z151" s="76"/>
      <c r="AA151" s="77"/>
      <c r="AB151" s="76"/>
      <c r="AC151" s="76"/>
      <c r="AD151" s="76"/>
      <c r="AF151" s="38"/>
      <c r="AG151" s="38"/>
      <c r="AH151" s="38"/>
      <c r="AI151" s="39"/>
      <c r="AJ151" s="38"/>
      <c r="AK151" s="38"/>
      <c r="AL151" s="38"/>
      <c r="AN151" s="102"/>
      <c r="AO151" s="102"/>
      <c r="AP151" s="102"/>
      <c r="AQ151" s="103"/>
      <c r="AR151" s="102"/>
      <c r="AS151" s="102"/>
      <c r="AT151" s="102"/>
      <c r="AV151" s="82"/>
      <c r="AW151" s="82"/>
      <c r="AX151" s="82"/>
      <c r="AY151" s="83"/>
      <c r="AZ151" s="82"/>
      <c r="BA151" s="82"/>
      <c r="BB151" s="82"/>
      <c r="BD151" s="38"/>
      <c r="BE151" s="38"/>
      <c r="BF151" s="38"/>
      <c r="BG151" s="39"/>
      <c r="BH151" s="38"/>
      <c r="BI151" s="38"/>
      <c r="BJ151" s="38"/>
      <c r="BL151" s="118"/>
      <c r="BM151" s="118"/>
      <c r="BN151" s="118"/>
      <c r="BO151" s="119"/>
      <c r="BP151" s="118"/>
      <c r="BQ151" s="118"/>
      <c r="BR151" s="118"/>
      <c r="BT151" s="102"/>
      <c r="BU151" s="102"/>
      <c r="BV151" s="102"/>
      <c r="BW151" s="103"/>
      <c r="BX151" s="102"/>
      <c r="BY151" s="102"/>
      <c r="BZ151" s="102"/>
      <c r="CB151" s="129"/>
      <c r="CC151" s="129"/>
      <c r="CD151" s="129"/>
      <c r="CE151" s="130"/>
      <c r="CF151" s="129"/>
      <c r="CG151" s="129"/>
      <c r="CH151" s="129"/>
    </row>
    <row r="152" spans="1:86">
      <c r="A152" t="s">
        <v>159</v>
      </c>
      <c r="B152" t="s">
        <v>440</v>
      </c>
      <c r="C152">
        <v>8</v>
      </c>
      <c r="E152">
        <v>1</v>
      </c>
      <c r="F152" t="str">
        <f>LOOKUP(R7,$A$152:$A$181,$B$152:$B$181)</f>
        <v>Celtics</v>
      </c>
      <c r="G152" t="str">
        <f>LOOKUP(S7,$A$152:$A$181,$B$152:$B$181)</f>
        <v>Cavaliers</v>
      </c>
      <c r="H152" t="s">
        <v>62</v>
      </c>
      <c r="J152" t="str">
        <f>CONCATENATE(F152," ", H152, " ",G152)</f>
        <v>Celtics v Cavaliers</v>
      </c>
      <c r="L152" t="str">
        <f t="shared" si="0"/>
        <v>6 v 5</v>
      </c>
      <c r="M152">
        <f>IF(ISERROR(INDEX($C:$C,MATCH(R7,$A:$A,0)))*1=1,"",INDEX($C:$C,MATCH(R7,$A:$A,0)))</f>
        <v>6</v>
      </c>
      <c r="N152">
        <f>IF(ISERROR(INDEX($C:$C,MATCH(S7,$A:$A,0)))*1=1,"",INDEX($C:$C,MATCH(S7,$A:$A,0)))</f>
        <v>5</v>
      </c>
      <c r="O152" t="s">
        <v>62</v>
      </c>
      <c r="Q152" s="11"/>
      <c r="R152" s="15">
        <f>T6-TIME(2,55,0)</f>
        <v>0.67013888888888884</v>
      </c>
      <c r="S152" s="11" t="str">
        <f>J152</f>
        <v>Celtics v Cavaliers</v>
      </c>
      <c r="T152" s="14" t="str">
        <f>$A$149</f>
        <v>NBA 22</v>
      </c>
      <c r="U152" s="14" t="str">
        <f>L152</f>
        <v>6 v 5</v>
      </c>
      <c r="V152" s="14" t="str">
        <f>$V$147</f>
        <v>FULL</v>
      </c>
      <c r="X152" s="78"/>
      <c r="Y152" s="79">
        <f>$R152</f>
        <v>0.67013888888888884</v>
      </c>
      <c r="Z152" s="79">
        <f>Y152+TIME(2,0,0)</f>
        <v>0.75347222222222221</v>
      </c>
      <c r="AA152" s="80" t="str">
        <f>$AI152</f>
        <v>Celtics v Cavaliers</v>
      </c>
      <c r="AB152" s="78" t="str">
        <f>$AJ152</f>
        <v>NBA 22</v>
      </c>
      <c r="AC152" s="78" t="str">
        <f>$AK152</f>
        <v>6 v 5</v>
      </c>
      <c r="AD152" s="78" t="str">
        <f t="shared" ref="AD152:AD183" si="1">$AD$147</f>
        <v>Inc 1H</v>
      </c>
      <c r="AF152" s="43"/>
      <c r="AG152" s="41">
        <f t="shared" ref="AG152:AG183" si="2">R152</f>
        <v>0.67013888888888884</v>
      </c>
      <c r="AH152" s="41">
        <f>AG152+TIME(3,0,0)</f>
        <v>0.79513888888888884</v>
      </c>
      <c r="AI152" s="42" t="str">
        <f t="shared" ref="AI152:AI183" si="3">S152</f>
        <v>Celtics v Cavaliers</v>
      </c>
      <c r="AJ152" s="43" t="str">
        <f t="shared" ref="AJ152:AJ183" si="4">T152</f>
        <v>NBA 22</v>
      </c>
      <c r="AK152" s="43" t="str">
        <f t="shared" ref="AK152:AK183" si="5">U152</f>
        <v>6 v 5</v>
      </c>
      <c r="AL152" s="43" t="str">
        <f>$AL$147</f>
        <v>Inc 1H</v>
      </c>
      <c r="AN152" s="104"/>
      <c r="AO152" s="105">
        <f>$R152</f>
        <v>0.67013888888888884</v>
      </c>
      <c r="AP152" s="105">
        <f>AO152+TIME(2,0,0)</f>
        <v>0.75347222222222221</v>
      </c>
      <c r="AQ152" s="106" t="str">
        <f>$AI152</f>
        <v>Celtics v Cavaliers</v>
      </c>
      <c r="AR152" s="104" t="str">
        <f>$AJ152</f>
        <v>NBA 22</v>
      </c>
      <c r="AS152" s="104" t="str">
        <f>$AK152</f>
        <v>6 v 5</v>
      </c>
      <c r="AT152" s="104" t="str">
        <f>$AT$147</f>
        <v>Inc 1H</v>
      </c>
      <c r="AV152" s="84"/>
      <c r="AW152" s="85">
        <f>$R152</f>
        <v>0.67013888888888884</v>
      </c>
      <c r="AX152" s="85">
        <f>AW152+TIME(3,0,0)</f>
        <v>0.79513888888888884</v>
      </c>
      <c r="AY152" s="86" t="str">
        <f>$AI152</f>
        <v>Celtics v Cavaliers</v>
      </c>
      <c r="AZ152" s="84" t="str">
        <f>$AJ152</f>
        <v>NBA 22</v>
      </c>
      <c r="BA152" s="84" t="str">
        <f>$AK152</f>
        <v>6 v 5</v>
      </c>
      <c r="BB152" s="84" t="str">
        <f>$BB$147</f>
        <v>Primary</v>
      </c>
      <c r="BD152" s="110"/>
      <c r="BE152" s="111">
        <f>$R152</f>
        <v>0.67013888888888884</v>
      </c>
      <c r="BF152" s="111">
        <f t="shared" ref="BF152:BF183" si="6">BE152+TIME(2,0,0)</f>
        <v>0.75347222222222221</v>
      </c>
      <c r="BG152" s="112" t="str">
        <f>$AI152</f>
        <v>Celtics v Cavaliers</v>
      </c>
      <c r="BH152" s="110" t="str">
        <f>$AJ152</f>
        <v>NBA 22</v>
      </c>
      <c r="BI152" s="110" t="str">
        <f>$AK152</f>
        <v>6 v 5</v>
      </c>
      <c r="BJ152" s="110" t="str">
        <f>$BJ$147</f>
        <v>Inc 1H</v>
      </c>
      <c r="BL152" s="115"/>
      <c r="BM152" s="116">
        <f>$R152</f>
        <v>0.67013888888888884</v>
      </c>
      <c r="BN152" s="116">
        <f>BM152+TIME(3,0,0)</f>
        <v>0.79513888888888884</v>
      </c>
      <c r="BO152" s="117" t="str">
        <f>$AI152</f>
        <v>Celtics v Cavaliers</v>
      </c>
      <c r="BP152" s="115" t="str">
        <f>$AJ152</f>
        <v>NBA 22</v>
      </c>
      <c r="BQ152" s="115" t="str">
        <f>$AK152</f>
        <v>6 v 5</v>
      </c>
      <c r="BR152" s="115" t="str">
        <f>$BR$147</f>
        <v>Inc 1H</v>
      </c>
      <c r="BT152" s="125"/>
      <c r="BU152" s="126">
        <f>$R152</f>
        <v>0.67013888888888884</v>
      </c>
      <c r="BV152" s="126">
        <f t="shared" ref="BV152:BV212" si="7">BU152+TIME(2,0,0)</f>
        <v>0.75347222222222221</v>
      </c>
      <c r="BW152" s="127" t="str">
        <f>$AI152</f>
        <v>Celtics v Cavaliers</v>
      </c>
      <c r="BX152" s="125" t="str">
        <f>$AJ152</f>
        <v>NBA 22</v>
      </c>
      <c r="BY152" s="125" t="str">
        <f>$AK152</f>
        <v>6 v 5</v>
      </c>
      <c r="BZ152" s="125" t="str">
        <f>$BB$147</f>
        <v>Primary</v>
      </c>
      <c r="CB152" s="78"/>
      <c r="CC152" s="79">
        <f>$R152</f>
        <v>0.67013888888888884</v>
      </c>
      <c r="CD152" s="79">
        <f>CC152+TIME(3,0,0)</f>
        <v>0.79513888888888884</v>
      </c>
      <c r="CE152" s="80" t="str">
        <f>$AI152</f>
        <v>Celtics v Cavaliers</v>
      </c>
      <c r="CF152" s="78" t="str">
        <f>$AJ152</f>
        <v>NBA 22</v>
      </c>
      <c r="CG152" s="78" t="str">
        <f>$AK152</f>
        <v>6 v 5</v>
      </c>
      <c r="CH152" s="78" t="str">
        <f>$BB$147</f>
        <v>Primary</v>
      </c>
    </row>
    <row r="153" spans="1:86">
      <c r="A153" t="s">
        <v>172</v>
      </c>
      <c r="B153" t="s">
        <v>441</v>
      </c>
      <c r="C153">
        <v>6</v>
      </c>
      <c r="E153">
        <v>2</v>
      </c>
      <c r="F153" t="str">
        <f>LOOKUP(R9,$A$152:$A$181,$B$152:$B$181)</f>
        <v>Kings</v>
      </c>
      <c r="G153" t="str">
        <f>LOOKUP(S9,$A$152:$A$181,$B$152:$B$181)</f>
        <v>Pistons</v>
      </c>
      <c r="H153" t="s">
        <v>62</v>
      </c>
      <c r="J153" t="str">
        <f t="shared" ref="J153:J172" si="8">CONCATENATE(F153," ", H153, " ",G153)</f>
        <v>Kings v Pistons</v>
      </c>
      <c r="L153" t="str">
        <f t="shared" si="0"/>
        <v>12 v 20</v>
      </c>
      <c r="M153">
        <f>IF(ISERROR(INDEX($C:$C,MATCH(R9,$A:$A,0)))*1=1,"",INDEX($C:$C,MATCH(R9,$A:$A,0)))</f>
        <v>12</v>
      </c>
      <c r="N153">
        <f>IF(ISERROR(INDEX($C:$C,MATCH(S9,$A:$A,0)))*1=1,"",INDEX($C:$C,MATCH(S9,$A:$A,0)))</f>
        <v>20</v>
      </c>
      <c r="O153" t="s">
        <v>62</v>
      </c>
      <c r="Q153" s="11"/>
      <c r="R153" s="15">
        <f>T8-TIME(2,55,0)</f>
        <v>0.67013888888888884</v>
      </c>
      <c r="S153" s="11" t="str">
        <f t="shared" ref="S153:S172" si="9">J153</f>
        <v>Kings v Pistons</v>
      </c>
      <c r="T153" s="14" t="str">
        <f t="shared" ref="T153:T216" si="10">$A$149</f>
        <v>NBA 22</v>
      </c>
      <c r="U153" s="14" t="str">
        <f t="shared" ref="U153:U172" si="11">L153</f>
        <v>12 v 20</v>
      </c>
      <c r="V153" s="14" t="str">
        <f t="shared" ref="V153:V216" si="12">$V$147</f>
        <v>FULL</v>
      </c>
      <c r="X153" s="78"/>
      <c r="Y153" s="79">
        <f t="shared" ref="Y153:Y216" si="13">$R153</f>
        <v>0.67013888888888884</v>
      </c>
      <c r="Z153" s="79">
        <f t="shared" ref="Z153:Z212" si="14">Y153+TIME(2,0,0)</f>
        <v>0.75347222222222221</v>
      </c>
      <c r="AA153" s="80" t="str">
        <f t="shared" ref="AA153:AA216" si="15">$AI153</f>
        <v>Kings v Pistons</v>
      </c>
      <c r="AB153" s="78" t="str">
        <f t="shared" ref="AB153:AB216" si="16">$AJ153</f>
        <v>NBA 22</v>
      </c>
      <c r="AC153" s="78" t="str">
        <f t="shared" ref="AC153:AC216" si="17">$AK153</f>
        <v>12 v 20</v>
      </c>
      <c r="AD153" s="78" t="str">
        <f t="shared" si="1"/>
        <v>Inc 1H</v>
      </c>
      <c r="AF153" s="43"/>
      <c r="AG153" s="41">
        <f t="shared" si="2"/>
        <v>0.67013888888888884</v>
      </c>
      <c r="AH153" s="41">
        <f t="shared" ref="AH153:AH172" si="18">AG153+TIME(3,0,0)</f>
        <v>0.79513888888888884</v>
      </c>
      <c r="AI153" s="42" t="str">
        <f t="shared" si="3"/>
        <v>Kings v Pistons</v>
      </c>
      <c r="AJ153" s="43" t="str">
        <f t="shared" si="4"/>
        <v>NBA 22</v>
      </c>
      <c r="AK153" s="43" t="str">
        <f t="shared" si="5"/>
        <v>12 v 20</v>
      </c>
      <c r="AL153" s="43" t="str">
        <f t="shared" ref="AL153:AL216" si="19">$AL$147</f>
        <v>Inc 1H</v>
      </c>
      <c r="AN153" s="104"/>
      <c r="AO153" s="105">
        <f t="shared" ref="AO153:AO216" si="20">$R153</f>
        <v>0.67013888888888884</v>
      </c>
      <c r="AP153" s="105">
        <f t="shared" ref="AP153:AP212" si="21">AO153+TIME(2,0,0)</f>
        <v>0.75347222222222221</v>
      </c>
      <c r="AQ153" s="106" t="str">
        <f t="shared" ref="AQ153:AQ216" si="22">$AI153</f>
        <v>Kings v Pistons</v>
      </c>
      <c r="AR153" s="104" t="str">
        <f t="shared" ref="AR153:AR216" si="23">$AJ153</f>
        <v>NBA 22</v>
      </c>
      <c r="AS153" s="104" t="str">
        <f t="shared" ref="AS153:AS216" si="24">$AK153</f>
        <v>12 v 20</v>
      </c>
      <c r="AT153" s="104" t="str">
        <f t="shared" ref="AT153:AT216" si="25">$AT$147</f>
        <v>Inc 1H</v>
      </c>
      <c r="AV153" s="84"/>
      <c r="AW153" s="85">
        <f t="shared" ref="AW153:AW216" si="26">$R153</f>
        <v>0.67013888888888884</v>
      </c>
      <c r="AX153" s="85">
        <f t="shared" ref="AX153:AX212" si="27">AW153+TIME(3,0,0)</f>
        <v>0.79513888888888884</v>
      </c>
      <c r="AY153" s="86" t="str">
        <f t="shared" ref="AY153:AY216" si="28">$AI153</f>
        <v>Kings v Pistons</v>
      </c>
      <c r="AZ153" s="84" t="str">
        <f t="shared" ref="AZ153:AZ216" si="29">$AJ153</f>
        <v>NBA 22</v>
      </c>
      <c r="BA153" s="84" t="str">
        <f t="shared" ref="BA153:BA216" si="30">$AK153</f>
        <v>12 v 20</v>
      </c>
      <c r="BB153" s="84" t="str">
        <f t="shared" ref="BB153:BB216" si="31">$BB$147</f>
        <v>Primary</v>
      </c>
      <c r="BD153" s="43"/>
      <c r="BE153" s="41">
        <f t="shared" ref="BE153:BE216" si="32">$R153</f>
        <v>0.67013888888888884</v>
      </c>
      <c r="BF153" s="41">
        <f t="shared" si="6"/>
        <v>0.75347222222222221</v>
      </c>
      <c r="BG153" s="42" t="str">
        <f t="shared" ref="BG153:BG216" si="33">$AI153</f>
        <v>Kings v Pistons</v>
      </c>
      <c r="BH153" s="43" t="str">
        <f t="shared" ref="BH153:BH216" si="34">$AJ153</f>
        <v>NBA 22</v>
      </c>
      <c r="BI153" s="43" t="str">
        <f t="shared" ref="BI153:BI216" si="35">$AK153</f>
        <v>12 v 20</v>
      </c>
      <c r="BJ153" s="43" t="str">
        <f>$BJ$147</f>
        <v>Inc 1H</v>
      </c>
      <c r="BL153" s="120"/>
      <c r="BM153" s="121">
        <f t="shared" ref="BM153:BM216" si="36">$R153</f>
        <v>0.67013888888888884</v>
      </c>
      <c r="BN153" s="121">
        <f t="shared" ref="BN153:BN212" si="37">BM153+TIME(3,0,0)</f>
        <v>0.79513888888888884</v>
      </c>
      <c r="BO153" s="122" t="str">
        <f t="shared" ref="BO153:BO216" si="38">$AI153</f>
        <v>Kings v Pistons</v>
      </c>
      <c r="BP153" s="120" t="str">
        <f t="shared" ref="BP153:BP216" si="39">$AJ153</f>
        <v>NBA 22</v>
      </c>
      <c r="BQ153" s="120" t="str">
        <f t="shared" ref="BQ153:BQ216" si="40">$AK153</f>
        <v>12 v 20</v>
      </c>
      <c r="BR153" s="120" t="str">
        <f>$BR$147</f>
        <v>Inc 1H</v>
      </c>
      <c r="BT153" s="104"/>
      <c r="BU153" s="105">
        <f t="shared" ref="BU153:BU216" si="41">$R153</f>
        <v>0.67013888888888884</v>
      </c>
      <c r="BV153" s="105">
        <f t="shared" si="7"/>
        <v>0.75347222222222221</v>
      </c>
      <c r="BW153" s="106" t="str">
        <f t="shared" ref="BW153:BW216" si="42">$AI153</f>
        <v>Kings v Pistons</v>
      </c>
      <c r="BX153" s="104" t="str">
        <f t="shared" ref="BX153:BX216" si="43">$AJ153</f>
        <v>NBA 22</v>
      </c>
      <c r="BY153" s="104" t="str">
        <f t="shared" ref="BY153:BY216" si="44">$AK153</f>
        <v>12 v 20</v>
      </c>
      <c r="BZ153" s="104" t="str">
        <f t="shared" ref="BZ153:BZ216" si="45">$BB$147</f>
        <v>Primary</v>
      </c>
      <c r="CB153" s="131"/>
      <c r="CC153" s="132">
        <f t="shared" ref="CC153:CC216" si="46">$R153</f>
        <v>0.67013888888888884</v>
      </c>
      <c r="CD153" s="132">
        <f t="shared" ref="CD153:CD212" si="47">CC153+TIME(3,0,0)</f>
        <v>0.79513888888888884</v>
      </c>
      <c r="CE153" s="133" t="str">
        <f t="shared" ref="CE153:CE216" si="48">$AI153</f>
        <v>Kings v Pistons</v>
      </c>
      <c r="CF153" s="131" t="str">
        <f t="shared" ref="CF153:CF216" si="49">$AJ153</f>
        <v>NBA 22</v>
      </c>
      <c r="CG153" s="131" t="str">
        <f t="shared" ref="CG153:CG216" si="50">$AK153</f>
        <v>12 v 20</v>
      </c>
      <c r="CH153" s="131" t="str">
        <f t="shared" ref="CH153:CH216" si="51">$BB$147</f>
        <v>Primary</v>
      </c>
    </row>
    <row r="154" spans="1:86">
      <c r="A154" t="s">
        <v>428</v>
      </c>
      <c r="B154" t="s">
        <v>442</v>
      </c>
      <c r="C154">
        <v>17</v>
      </c>
      <c r="E154">
        <v>3</v>
      </c>
      <c r="F154" t="str">
        <f>LOOKUP(R11,$A$152:$A$181,$B$152:$B$181)</f>
        <v>Pelicans</v>
      </c>
      <c r="G154" t="str">
        <f>LOOKUP(S11,$A$152:$A$181,$B$152:$B$181)</f>
        <v>Wizards</v>
      </c>
      <c r="H154" t="s">
        <v>62</v>
      </c>
      <c r="J154" t="str">
        <f t="shared" si="8"/>
        <v>Pelicans v Wizards</v>
      </c>
      <c r="L154" t="str">
        <f t="shared" si="0"/>
        <v>10 v 4</v>
      </c>
      <c r="M154">
        <f>IF(ISERROR(INDEX($C:$C,MATCH(R11,$A:$A,0)))*1=1,"",INDEX($C:$C,MATCH(R11,$A:$A,0)))</f>
        <v>10</v>
      </c>
      <c r="N154">
        <f>IF(ISERROR(INDEX($C:$C,MATCH(S11,$A:$A,0)))*1=1,"",INDEX($C:$C,MATCH(S11,$A:$A,0)))</f>
        <v>4</v>
      </c>
      <c r="O154" t="s">
        <v>62</v>
      </c>
      <c r="Q154" s="11"/>
      <c r="R154" s="15">
        <f>T10-TIME(2,55,0)</f>
        <v>0.67013888888888884</v>
      </c>
      <c r="S154" s="11" t="str">
        <f t="shared" si="9"/>
        <v>Pelicans v Wizards</v>
      </c>
      <c r="T154" s="14" t="str">
        <f t="shared" si="10"/>
        <v>NBA 22</v>
      </c>
      <c r="U154" s="14" t="str">
        <f t="shared" si="11"/>
        <v>10 v 4</v>
      </c>
      <c r="V154" s="14" t="str">
        <f t="shared" si="12"/>
        <v>FULL</v>
      </c>
      <c r="X154" s="78"/>
      <c r="Y154" s="79">
        <f t="shared" si="13"/>
        <v>0.67013888888888884</v>
      </c>
      <c r="Z154" s="79">
        <f t="shared" si="14"/>
        <v>0.75347222222222221</v>
      </c>
      <c r="AA154" s="80" t="str">
        <f t="shared" si="15"/>
        <v>Pelicans v Wizards</v>
      </c>
      <c r="AB154" s="78" t="str">
        <f t="shared" si="16"/>
        <v>NBA 22</v>
      </c>
      <c r="AC154" s="78" t="str">
        <f t="shared" si="17"/>
        <v>10 v 4</v>
      </c>
      <c r="AD154" s="78" t="str">
        <f t="shared" si="1"/>
        <v>Inc 1H</v>
      </c>
      <c r="AF154" s="43"/>
      <c r="AG154" s="41">
        <f t="shared" si="2"/>
        <v>0.67013888888888884</v>
      </c>
      <c r="AH154" s="41">
        <f t="shared" si="18"/>
        <v>0.79513888888888884</v>
      </c>
      <c r="AI154" s="42" t="str">
        <f t="shared" si="3"/>
        <v>Pelicans v Wizards</v>
      </c>
      <c r="AJ154" s="43" t="str">
        <f t="shared" si="4"/>
        <v>NBA 22</v>
      </c>
      <c r="AK154" s="43" t="str">
        <f t="shared" si="5"/>
        <v>10 v 4</v>
      </c>
      <c r="AL154" s="43" t="str">
        <f t="shared" si="19"/>
        <v>Inc 1H</v>
      </c>
      <c r="AN154" s="104"/>
      <c r="AO154" s="105">
        <f t="shared" si="20"/>
        <v>0.67013888888888884</v>
      </c>
      <c r="AP154" s="105">
        <f t="shared" si="21"/>
        <v>0.75347222222222221</v>
      </c>
      <c r="AQ154" s="106" t="str">
        <f t="shared" si="22"/>
        <v>Pelicans v Wizards</v>
      </c>
      <c r="AR154" s="104" t="str">
        <f t="shared" si="23"/>
        <v>NBA 22</v>
      </c>
      <c r="AS154" s="104" t="str">
        <f t="shared" si="24"/>
        <v>10 v 4</v>
      </c>
      <c r="AT154" s="104" t="str">
        <f t="shared" si="25"/>
        <v>Inc 1H</v>
      </c>
      <c r="AV154" s="84"/>
      <c r="AW154" s="85">
        <f t="shared" si="26"/>
        <v>0.67013888888888884</v>
      </c>
      <c r="AX154" s="85">
        <f t="shared" si="27"/>
        <v>0.79513888888888884</v>
      </c>
      <c r="AY154" s="86" t="str">
        <f t="shared" si="28"/>
        <v>Pelicans v Wizards</v>
      </c>
      <c r="AZ154" s="84" t="str">
        <f t="shared" si="29"/>
        <v>NBA 22</v>
      </c>
      <c r="BA154" s="84" t="str">
        <f t="shared" si="30"/>
        <v>10 v 4</v>
      </c>
      <c r="BB154" s="84" t="str">
        <f t="shared" si="31"/>
        <v>Primary</v>
      </c>
      <c r="BD154" s="110"/>
      <c r="BE154" s="111">
        <f t="shared" si="32"/>
        <v>0.67013888888888884</v>
      </c>
      <c r="BF154" s="111">
        <f t="shared" si="6"/>
        <v>0.75347222222222221</v>
      </c>
      <c r="BG154" s="112" t="str">
        <f t="shared" si="33"/>
        <v>Pelicans v Wizards</v>
      </c>
      <c r="BH154" s="110" t="str">
        <f t="shared" si="34"/>
        <v>NBA 22</v>
      </c>
      <c r="BI154" s="110" t="str">
        <f t="shared" si="35"/>
        <v>10 v 4</v>
      </c>
      <c r="BJ154" s="110" t="str">
        <f t="shared" ref="BJ154:BJ217" si="52">$BJ$147</f>
        <v>Inc 1H</v>
      </c>
      <c r="BL154" s="115"/>
      <c r="BM154" s="116">
        <f t="shared" si="36"/>
        <v>0.67013888888888884</v>
      </c>
      <c r="BN154" s="116">
        <f t="shared" si="37"/>
        <v>0.79513888888888884</v>
      </c>
      <c r="BO154" s="117" t="str">
        <f t="shared" si="38"/>
        <v>Pelicans v Wizards</v>
      </c>
      <c r="BP154" s="115" t="str">
        <f t="shared" si="39"/>
        <v>NBA 22</v>
      </c>
      <c r="BQ154" s="115" t="str">
        <f t="shared" si="40"/>
        <v>10 v 4</v>
      </c>
      <c r="BR154" s="115" t="str">
        <f t="shared" ref="BR154:BR217" si="53">$BR$147</f>
        <v>Inc 1H</v>
      </c>
      <c r="BT154" s="125"/>
      <c r="BU154" s="126">
        <f t="shared" si="41"/>
        <v>0.67013888888888884</v>
      </c>
      <c r="BV154" s="126">
        <f t="shared" si="7"/>
        <v>0.75347222222222221</v>
      </c>
      <c r="BW154" s="127" t="str">
        <f t="shared" si="42"/>
        <v>Pelicans v Wizards</v>
      </c>
      <c r="BX154" s="125" t="str">
        <f t="shared" si="43"/>
        <v>NBA 22</v>
      </c>
      <c r="BY154" s="125" t="str">
        <f t="shared" si="44"/>
        <v>10 v 4</v>
      </c>
      <c r="BZ154" s="125" t="str">
        <f t="shared" si="45"/>
        <v>Primary</v>
      </c>
      <c r="CB154" s="78"/>
      <c r="CC154" s="79">
        <f t="shared" si="46"/>
        <v>0.67013888888888884</v>
      </c>
      <c r="CD154" s="79">
        <f t="shared" si="47"/>
        <v>0.79513888888888884</v>
      </c>
      <c r="CE154" s="80" t="str">
        <f t="shared" si="48"/>
        <v>Pelicans v Wizards</v>
      </c>
      <c r="CF154" s="78" t="str">
        <f t="shared" si="49"/>
        <v>NBA 22</v>
      </c>
      <c r="CG154" s="78" t="str">
        <f t="shared" si="50"/>
        <v>10 v 4</v>
      </c>
      <c r="CH154" s="78" t="str">
        <f t="shared" si="51"/>
        <v>Primary</v>
      </c>
    </row>
    <row r="155" spans="1:86">
      <c r="A155" t="s">
        <v>254</v>
      </c>
      <c r="B155" t="s">
        <v>443</v>
      </c>
      <c r="C155">
        <v>29</v>
      </c>
      <c r="E155">
        <v>4</v>
      </c>
      <c r="F155" t="str">
        <f>LOOKUP(R13,$A$152:$A$181,$B$152:$B$181)</f>
        <v>Magic</v>
      </c>
      <c r="G155" t="str">
        <f>LOOKUP(S13,$A$152:$A$181,$B$152:$B$181)</f>
        <v>Hawks</v>
      </c>
      <c r="H155" t="s">
        <v>62</v>
      </c>
      <c r="J155" t="str">
        <f t="shared" si="8"/>
        <v>Magic v Hawks</v>
      </c>
      <c r="L155" t="str">
        <f t="shared" si="0"/>
        <v>15 v 8</v>
      </c>
      <c r="M155">
        <f>IF(ISERROR(INDEX($C:$C,MATCH(R13,$A:$A,0)))*1=1,"",INDEX($C:$C,MATCH(R13,$A:$A,0)))</f>
        <v>15</v>
      </c>
      <c r="N155">
        <f>IF(ISERROR(INDEX($C:$C,MATCH(S13,$A:$A,0)))*1=1,"",INDEX($C:$C,MATCH(S13,$A:$A,0)))</f>
        <v>8</v>
      </c>
      <c r="O155" t="s">
        <v>62</v>
      </c>
      <c r="Q155" s="11"/>
      <c r="R155" s="15">
        <f>T12-TIME(2,55,0)</f>
        <v>0.69097222222222221</v>
      </c>
      <c r="S155" s="11" t="str">
        <f t="shared" si="9"/>
        <v>Magic v Hawks</v>
      </c>
      <c r="T155" s="14" t="str">
        <f t="shared" si="10"/>
        <v>NBA 22</v>
      </c>
      <c r="U155" s="14" t="str">
        <f t="shared" si="11"/>
        <v>15 v 8</v>
      </c>
      <c r="V155" s="14" t="str">
        <f t="shared" si="12"/>
        <v>FULL</v>
      </c>
      <c r="X155" s="78"/>
      <c r="Y155" s="79">
        <f t="shared" si="13"/>
        <v>0.69097222222222221</v>
      </c>
      <c r="Z155" s="79">
        <f t="shared" si="14"/>
        <v>0.77430555555555558</v>
      </c>
      <c r="AA155" s="80" t="str">
        <f t="shared" si="15"/>
        <v>Magic v Hawks</v>
      </c>
      <c r="AB155" s="78" t="str">
        <f t="shared" si="16"/>
        <v>NBA 22</v>
      </c>
      <c r="AC155" s="78" t="str">
        <f t="shared" si="17"/>
        <v>15 v 8</v>
      </c>
      <c r="AD155" s="78" t="str">
        <f t="shared" si="1"/>
        <v>Inc 1H</v>
      </c>
      <c r="AF155" s="43"/>
      <c r="AG155" s="41">
        <f t="shared" si="2"/>
        <v>0.69097222222222221</v>
      </c>
      <c r="AH155" s="41">
        <f t="shared" si="18"/>
        <v>0.81597222222222221</v>
      </c>
      <c r="AI155" s="42" t="str">
        <f t="shared" si="3"/>
        <v>Magic v Hawks</v>
      </c>
      <c r="AJ155" s="43" t="str">
        <f t="shared" si="4"/>
        <v>NBA 22</v>
      </c>
      <c r="AK155" s="43" t="str">
        <f t="shared" si="5"/>
        <v>15 v 8</v>
      </c>
      <c r="AL155" s="43" t="str">
        <f t="shared" si="19"/>
        <v>Inc 1H</v>
      </c>
      <c r="AN155" s="104"/>
      <c r="AO155" s="105">
        <f t="shared" si="20"/>
        <v>0.69097222222222221</v>
      </c>
      <c r="AP155" s="105">
        <f t="shared" si="21"/>
        <v>0.77430555555555558</v>
      </c>
      <c r="AQ155" s="106" t="str">
        <f t="shared" si="22"/>
        <v>Magic v Hawks</v>
      </c>
      <c r="AR155" s="104" t="str">
        <f t="shared" si="23"/>
        <v>NBA 22</v>
      </c>
      <c r="AS155" s="104" t="str">
        <f t="shared" si="24"/>
        <v>15 v 8</v>
      </c>
      <c r="AT155" s="104" t="str">
        <f t="shared" si="25"/>
        <v>Inc 1H</v>
      </c>
      <c r="AV155" s="84"/>
      <c r="AW155" s="85">
        <f t="shared" si="26"/>
        <v>0.69097222222222221</v>
      </c>
      <c r="AX155" s="85">
        <f t="shared" si="27"/>
        <v>0.81597222222222221</v>
      </c>
      <c r="AY155" s="86" t="str">
        <f t="shared" si="28"/>
        <v>Magic v Hawks</v>
      </c>
      <c r="AZ155" s="84" t="str">
        <f t="shared" si="29"/>
        <v>NBA 22</v>
      </c>
      <c r="BA155" s="84" t="str">
        <f t="shared" si="30"/>
        <v>15 v 8</v>
      </c>
      <c r="BB155" s="84" t="str">
        <f t="shared" si="31"/>
        <v>Primary</v>
      </c>
      <c r="BD155" s="43"/>
      <c r="BE155" s="41">
        <f t="shared" si="32"/>
        <v>0.69097222222222221</v>
      </c>
      <c r="BF155" s="41">
        <f t="shared" si="6"/>
        <v>0.77430555555555558</v>
      </c>
      <c r="BG155" s="42" t="str">
        <f t="shared" si="33"/>
        <v>Magic v Hawks</v>
      </c>
      <c r="BH155" s="43" t="str">
        <f t="shared" si="34"/>
        <v>NBA 22</v>
      </c>
      <c r="BI155" s="43" t="str">
        <f t="shared" si="35"/>
        <v>15 v 8</v>
      </c>
      <c r="BJ155" s="43" t="str">
        <f t="shared" si="52"/>
        <v>Inc 1H</v>
      </c>
      <c r="BL155" s="120"/>
      <c r="BM155" s="121">
        <f t="shared" si="36"/>
        <v>0.69097222222222221</v>
      </c>
      <c r="BN155" s="121">
        <f t="shared" si="37"/>
        <v>0.81597222222222221</v>
      </c>
      <c r="BO155" s="122" t="str">
        <f t="shared" si="38"/>
        <v>Magic v Hawks</v>
      </c>
      <c r="BP155" s="120" t="str">
        <f t="shared" si="39"/>
        <v>NBA 22</v>
      </c>
      <c r="BQ155" s="120" t="str">
        <f t="shared" si="40"/>
        <v>15 v 8</v>
      </c>
      <c r="BR155" s="120" t="str">
        <f t="shared" si="53"/>
        <v>Inc 1H</v>
      </c>
      <c r="BT155" s="104"/>
      <c r="BU155" s="105">
        <f t="shared" si="41"/>
        <v>0.69097222222222221</v>
      </c>
      <c r="BV155" s="105">
        <f t="shared" si="7"/>
        <v>0.77430555555555558</v>
      </c>
      <c r="BW155" s="106" t="str">
        <f t="shared" si="42"/>
        <v>Magic v Hawks</v>
      </c>
      <c r="BX155" s="104" t="str">
        <f t="shared" si="43"/>
        <v>NBA 22</v>
      </c>
      <c r="BY155" s="104" t="str">
        <f t="shared" si="44"/>
        <v>15 v 8</v>
      </c>
      <c r="BZ155" s="104" t="str">
        <f t="shared" si="45"/>
        <v>Primary</v>
      </c>
      <c r="CB155" s="131"/>
      <c r="CC155" s="132">
        <f t="shared" si="46"/>
        <v>0.69097222222222221</v>
      </c>
      <c r="CD155" s="132">
        <f t="shared" si="47"/>
        <v>0.81597222222222221</v>
      </c>
      <c r="CE155" s="133" t="str">
        <f t="shared" si="48"/>
        <v>Magic v Hawks</v>
      </c>
      <c r="CF155" s="131" t="str">
        <f t="shared" si="49"/>
        <v>NBA 22</v>
      </c>
      <c r="CG155" s="131" t="str">
        <f t="shared" si="50"/>
        <v>15 v 8</v>
      </c>
      <c r="CH155" s="131" t="str">
        <f t="shared" si="51"/>
        <v>Primary</v>
      </c>
    </row>
    <row r="156" spans="1:86">
      <c r="A156" t="s">
        <v>199</v>
      </c>
      <c r="B156" t="s">
        <v>444</v>
      </c>
      <c r="C156">
        <v>3</v>
      </c>
      <c r="E156">
        <v>5</v>
      </c>
      <c r="F156" t="str">
        <f>LOOKUP(R15,$A$152:$A$181,$B$152:$B$181)</f>
        <v>Pacers</v>
      </c>
      <c r="G156" t="str">
        <f>LOOKUP(S15,$A$152:$A$181,$B$152:$B$181)</f>
        <v>Knicks</v>
      </c>
      <c r="H156" t="s">
        <v>62</v>
      </c>
      <c r="J156" t="str">
        <f t="shared" si="8"/>
        <v>Pacers v Knicks</v>
      </c>
      <c r="L156" t="str">
        <f t="shared" si="0"/>
        <v>19 v 13</v>
      </c>
      <c r="M156">
        <f>IF(ISERROR(INDEX($C:$C,MATCH(R15,$A:$A,0)))*1=1,"",INDEX($C:$C,MATCH(R15,$A:$A,0)))</f>
        <v>19</v>
      </c>
      <c r="N156">
        <f>IF(ISERROR(INDEX($C:$C,MATCH(S15,$A:$A,0)))*1=1,"",INDEX($C:$C,MATCH(S15,$A:$A,0)))</f>
        <v>13</v>
      </c>
      <c r="O156" t="s">
        <v>62</v>
      </c>
      <c r="Q156" s="11"/>
      <c r="R156" s="15">
        <f>T14-TIME(2,55,0)</f>
        <v>0.69097222222222221</v>
      </c>
      <c r="S156" s="11" t="str">
        <f t="shared" si="9"/>
        <v>Pacers v Knicks</v>
      </c>
      <c r="T156" s="14" t="str">
        <f t="shared" si="10"/>
        <v>NBA 22</v>
      </c>
      <c r="U156" s="14" t="str">
        <f t="shared" si="11"/>
        <v>19 v 13</v>
      </c>
      <c r="V156" s="14" t="str">
        <f t="shared" si="12"/>
        <v>FULL</v>
      </c>
      <c r="X156" s="78"/>
      <c r="Y156" s="79">
        <f t="shared" si="13"/>
        <v>0.69097222222222221</v>
      </c>
      <c r="Z156" s="79">
        <f t="shared" si="14"/>
        <v>0.77430555555555558</v>
      </c>
      <c r="AA156" s="80" t="str">
        <f t="shared" si="15"/>
        <v>Pacers v Knicks</v>
      </c>
      <c r="AB156" s="78" t="str">
        <f t="shared" si="16"/>
        <v>NBA 22</v>
      </c>
      <c r="AC156" s="78" t="str">
        <f t="shared" si="17"/>
        <v>19 v 13</v>
      </c>
      <c r="AD156" s="78" t="str">
        <f t="shared" si="1"/>
        <v>Inc 1H</v>
      </c>
      <c r="AF156" s="43"/>
      <c r="AG156" s="41">
        <f t="shared" si="2"/>
        <v>0.69097222222222221</v>
      </c>
      <c r="AH156" s="41">
        <f t="shared" si="18"/>
        <v>0.81597222222222221</v>
      </c>
      <c r="AI156" s="42" t="str">
        <f t="shared" si="3"/>
        <v>Pacers v Knicks</v>
      </c>
      <c r="AJ156" s="43" t="str">
        <f t="shared" si="4"/>
        <v>NBA 22</v>
      </c>
      <c r="AK156" s="43" t="str">
        <f t="shared" si="5"/>
        <v>19 v 13</v>
      </c>
      <c r="AL156" s="43" t="str">
        <f t="shared" si="19"/>
        <v>Inc 1H</v>
      </c>
      <c r="AN156" s="104"/>
      <c r="AO156" s="105">
        <f t="shared" si="20"/>
        <v>0.69097222222222221</v>
      </c>
      <c r="AP156" s="105">
        <f t="shared" si="21"/>
        <v>0.77430555555555558</v>
      </c>
      <c r="AQ156" s="106" t="str">
        <f t="shared" si="22"/>
        <v>Pacers v Knicks</v>
      </c>
      <c r="AR156" s="104" t="str">
        <f t="shared" si="23"/>
        <v>NBA 22</v>
      </c>
      <c r="AS156" s="104" t="str">
        <f t="shared" si="24"/>
        <v>19 v 13</v>
      </c>
      <c r="AT156" s="104" t="str">
        <f t="shared" si="25"/>
        <v>Inc 1H</v>
      </c>
      <c r="AV156" s="84"/>
      <c r="AW156" s="85">
        <f t="shared" si="26"/>
        <v>0.69097222222222221</v>
      </c>
      <c r="AX156" s="85">
        <f t="shared" si="27"/>
        <v>0.81597222222222221</v>
      </c>
      <c r="AY156" s="86" t="str">
        <f t="shared" si="28"/>
        <v>Pacers v Knicks</v>
      </c>
      <c r="AZ156" s="84" t="str">
        <f t="shared" si="29"/>
        <v>NBA 22</v>
      </c>
      <c r="BA156" s="84" t="str">
        <f t="shared" si="30"/>
        <v>19 v 13</v>
      </c>
      <c r="BB156" s="84" t="str">
        <f t="shared" si="31"/>
        <v>Primary</v>
      </c>
      <c r="BD156" s="110"/>
      <c r="BE156" s="111">
        <f t="shared" si="32"/>
        <v>0.69097222222222221</v>
      </c>
      <c r="BF156" s="111">
        <f t="shared" si="6"/>
        <v>0.77430555555555558</v>
      </c>
      <c r="BG156" s="112" t="str">
        <f t="shared" si="33"/>
        <v>Pacers v Knicks</v>
      </c>
      <c r="BH156" s="110" t="str">
        <f t="shared" si="34"/>
        <v>NBA 22</v>
      </c>
      <c r="BI156" s="110" t="str">
        <f t="shared" si="35"/>
        <v>19 v 13</v>
      </c>
      <c r="BJ156" s="110" t="str">
        <f t="shared" si="52"/>
        <v>Inc 1H</v>
      </c>
      <c r="BL156" s="115"/>
      <c r="BM156" s="116">
        <f t="shared" si="36"/>
        <v>0.69097222222222221</v>
      </c>
      <c r="BN156" s="116">
        <f t="shared" si="37"/>
        <v>0.81597222222222221</v>
      </c>
      <c r="BO156" s="117" t="str">
        <f t="shared" si="38"/>
        <v>Pacers v Knicks</v>
      </c>
      <c r="BP156" s="115" t="str">
        <f t="shared" si="39"/>
        <v>NBA 22</v>
      </c>
      <c r="BQ156" s="115" t="str">
        <f t="shared" si="40"/>
        <v>19 v 13</v>
      </c>
      <c r="BR156" s="115" t="str">
        <f t="shared" si="53"/>
        <v>Inc 1H</v>
      </c>
      <c r="BT156" s="125"/>
      <c r="BU156" s="126">
        <f t="shared" si="41"/>
        <v>0.69097222222222221</v>
      </c>
      <c r="BV156" s="126">
        <f t="shared" si="7"/>
        <v>0.77430555555555558</v>
      </c>
      <c r="BW156" s="127" t="str">
        <f t="shared" si="42"/>
        <v>Pacers v Knicks</v>
      </c>
      <c r="BX156" s="125" t="str">
        <f t="shared" si="43"/>
        <v>NBA 22</v>
      </c>
      <c r="BY156" s="125" t="str">
        <f t="shared" si="44"/>
        <v>19 v 13</v>
      </c>
      <c r="BZ156" s="125" t="str">
        <f t="shared" si="45"/>
        <v>Primary</v>
      </c>
      <c r="CB156" s="78"/>
      <c r="CC156" s="79">
        <f t="shared" si="46"/>
        <v>0.69097222222222221</v>
      </c>
      <c r="CD156" s="79">
        <f t="shared" si="47"/>
        <v>0.81597222222222221</v>
      </c>
      <c r="CE156" s="80" t="str">
        <f t="shared" si="48"/>
        <v>Pacers v Knicks</v>
      </c>
      <c r="CF156" s="78" t="str">
        <f t="shared" si="49"/>
        <v>NBA 22</v>
      </c>
      <c r="CG156" s="78" t="str">
        <f t="shared" si="50"/>
        <v>19 v 13</v>
      </c>
      <c r="CH156" s="78" t="str">
        <f t="shared" si="51"/>
        <v>Primary</v>
      </c>
    </row>
    <row r="157" spans="1:86">
      <c r="A157" t="s">
        <v>174</v>
      </c>
      <c r="B157" t="s">
        <v>445</v>
      </c>
      <c r="C157">
        <v>5</v>
      </c>
      <c r="E157">
        <v>6</v>
      </c>
      <c r="F157" t="str">
        <f>LOOKUP(R17,$A$152:$A$181,$B$152:$B$181)</f>
        <v>Nuggets</v>
      </c>
      <c r="G157" t="str">
        <f>LOOKUP(S17,$A$152:$A$181,$B$152:$B$181)</f>
        <v>Mavericks</v>
      </c>
      <c r="H157" t="s">
        <v>62</v>
      </c>
      <c r="J157" t="str">
        <f t="shared" si="8"/>
        <v>Nuggets v Mavericks</v>
      </c>
      <c r="L157" t="str">
        <f t="shared" si="0"/>
        <v>18 v 16</v>
      </c>
      <c r="M157">
        <f>IF(ISERROR(INDEX($C:$C,MATCH(R17,$A:$A,0)))*1=1,"",INDEX($C:$C,MATCH(R17,$A:$A,0)))</f>
        <v>18</v>
      </c>
      <c r="N157">
        <f>IF(ISERROR(INDEX($C:$C,MATCH(S17,$A:$A,0)))*1=1,"",INDEX($C:$C,MATCH(S17,$A:$A,0)))</f>
        <v>16</v>
      </c>
      <c r="O157" t="s">
        <v>62</v>
      </c>
      <c r="Q157" s="11"/>
      <c r="R157" s="15">
        <f>T16-TIME(2,55,0)</f>
        <v>0.71180555555555558</v>
      </c>
      <c r="S157" s="11" t="str">
        <f t="shared" si="9"/>
        <v>Nuggets v Mavericks</v>
      </c>
      <c r="T157" s="14" t="str">
        <f t="shared" si="10"/>
        <v>NBA 22</v>
      </c>
      <c r="U157" s="14" t="str">
        <f t="shared" si="11"/>
        <v>18 v 16</v>
      </c>
      <c r="V157" s="14" t="str">
        <f t="shared" si="12"/>
        <v>FULL</v>
      </c>
      <c r="X157" s="78"/>
      <c r="Y157" s="79">
        <f t="shared" si="13"/>
        <v>0.71180555555555558</v>
      </c>
      <c r="Z157" s="79">
        <f t="shared" si="14"/>
        <v>0.79513888888888895</v>
      </c>
      <c r="AA157" s="80" t="str">
        <f t="shared" si="15"/>
        <v>Nuggets v Mavericks</v>
      </c>
      <c r="AB157" s="78" t="str">
        <f t="shared" si="16"/>
        <v>NBA 22</v>
      </c>
      <c r="AC157" s="78" t="str">
        <f t="shared" si="17"/>
        <v>18 v 16</v>
      </c>
      <c r="AD157" s="78" t="str">
        <f t="shared" si="1"/>
        <v>Inc 1H</v>
      </c>
      <c r="AF157" s="43"/>
      <c r="AG157" s="41">
        <f t="shared" si="2"/>
        <v>0.71180555555555558</v>
      </c>
      <c r="AH157" s="41">
        <f t="shared" si="18"/>
        <v>0.83680555555555558</v>
      </c>
      <c r="AI157" s="42" t="str">
        <f t="shared" si="3"/>
        <v>Nuggets v Mavericks</v>
      </c>
      <c r="AJ157" s="43" t="str">
        <f t="shared" si="4"/>
        <v>NBA 22</v>
      </c>
      <c r="AK157" s="43" t="str">
        <f t="shared" si="5"/>
        <v>18 v 16</v>
      </c>
      <c r="AL157" s="43" t="str">
        <f t="shared" si="19"/>
        <v>Inc 1H</v>
      </c>
      <c r="AN157" s="104"/>
      <c r="AO157" s="105">
        <f t="shared" si="20"/>
        <v>0.71180555555555558</v>
      </c>
      <c r="AP157" s="105">
        <f t="shared" si="21"/>
        <v>0.79513888888888895</v>
      </c>
      <c r="AQ157" s="106" t="str">
        <f t="shared" si="22"/>
        <v>Nuggets v Mavericks</v>
      </c>
      <c r="AR157" s="104" t="str">
        <f t="shared" si="23"/>
        <v>NBA 22</v>
      </c>
      <c r="AS157" s="104" t="str">
        <f t="shared" si="24"/>
        <v>18 v 16</v>
      </c>
      <c r="AT157" s="104" t="str">
        <f t="shared" si="25"/>
        <v>Inc 1H</v>
      </c>
      <c r="AV157" s="84"/>
      <c r="AW157" s="85">
        <f t="shared" si="26"/>
        <v>0.71180555555555558</v>
      </c>
      <c r="AX157" s="85">
        <f t="shared" si="27"/>
        <v>0.83680555555555558</v>
      </c>
      <c r="AY157" s="86" t="str">
        <f t="shared" si="28"/>
        <v>Nuggets v Mavericks</v>
      </c>
      <c r="AZ157" s="84" t="str">
        <f t="shared" si="29"/>
        <v>NBA 22</v>
      </c>
      <c r="BA157" s="84" t="str">
        <f t="shared" si="30"/>
        <v>18 v 16</v>
      </c>
      <c r="BB157" s="84" t="str">
        <f t="shared" si="31"/>
        <v>Primary</v>
      </c>
      <c r="BD157" s="43"/>
      <c r="BE157" s="41">
        <f t="shared" si="32"/>
        <v>0.71180555555555558</v>
      </c>
      <c r="BF157" s="41">
        <f t="shared" si="6"/>
        <v>0.79513888888888895</v>
      </c>
      <c r="BG157" s="42" t="str">
        <f t="shared" si="33"/>
        <v>Nuggets v Mavericks</v>
      </c>
      <c r="BH157" s="43" t="str">
        <f t="shared" si="34"/>
        <v>NBA 22</v>
      </c>
      <c r="BI157" s="43" t="str">
        <f t="shared" si="35"/>
        <v>18 v 16</v>
      </c>
      <c r="BJ157" s="43" t="str">
        <f t="shared" si="52"/>
        <v>Inc 1H</v>
      </c>
      <c r="BL157" s="120"/>
      <c r="BM157" s="121">
        <f t="shared" si="36"/>
        <v>0.71180555555555558</v>
      </c>
      <c r="BN157" s="121">
        <f t="shared" si="37"/>
        <v>0.83680555555555558</v>
      </c>
      <c r="BO157" s="122" t="str">
        <f t="shared" si="38"/>
        <v>Nuggets v Mavericks</v>
      </c>
      <c r="BP157" s="120" t="str">
        <f t="shared" si="39"/>
        <v>NBA 22</v>
      </c>
      <c r="BQ157" s="120" t="str">
        <f t="shared" si="40"/>
        <v>18 v 16</v>
      </c>
      <c r="BR157" s="120" t="str">
        <f t="shared" si="53"/>
        <v>Inc 1H</v>
      </c>
      <c r="BT157" s="104"/>
      <c r="BU157" s="105">
        <f t="shared" si="41"/>
        <v>0.71180555555555558</v>
      </c>
      <c r="BV157" s="105">
        <f t="shared" si="7"/>
        <v>0.79513888888888895</v>
      </c>
      <c r="BW157" s="106" t="str">
        <f t="shared" si="42"/>
        <v>Nuggets v Mavericks</v>
      </c>
      <c r="BX157" s="104" t="str">
        <f t="shared" si="43"/>
        <v>NBA 22</v>
      </c>
      <c r="BY157" s="104" t="str">
        <f t="shared" si="44"/>
        <v>18 v 16</v>
      </c>
      <c r="BZ157" s="104" t="str">
        <f t="shared" si="45"/>
        <v>Primary</v>
      </c>
      <c r="CB157" s="131"/>
      <c r="CC157" s="132">
        <f t="shared" si="46"/>
        <v>0.71180555555555558</v>
      </c>
      <c r="CD157" s="132">
        <f t="shared" si="47"/>
        <v>0.83680555555555558</v>
      </c>
      <c r="CE157" s="133" t="str">
        <f t="shared" si="48"/>
        <v>Nuggets v Mavericks</v>
      </c>
      <c r="CF157" s="131" t="str">
        <f t="shared" si="49"/>
        <v>NBA 22</v>
      </c>
      <c r="CG157" s="131" t="str">
        <f t="shared" si="50"/>
        <v>18 v 16</v>
      </c>
      <c r="CH157" s="131" t="str">
        <f t="shared" si="51"/>
        <v>Primary</v>
      </c>
    </row>
    <row r="158" spans="1:86">
      <c r="A158" t="s">
        <v>200</v>
      </c>
      <c r="B158" t="s">
        <v>446</v>
      </c>
      <c r="C158">
        <v>16</v>
      </c>
      <c r="E158">
        <v>7</v>
      </c>
      <c r="F158" t="str">
        <f>LOOKUP(R19,$A$152:$A$181,$B$152:$B$181)</f>
        <v>Suns</v>
      </c>
      <c r="G158" t="str">
        <f>LOOKUP(S19,$A$152:$A$181,$B$152:$B$181)</f>
        <v>Timberwolves</v>
      </c>
      <c r="H158" t="s">
        <v>62</v>
      </c>
      <c r="J158" t="str">
        <f t="shared" si="8"/>
        <v>Suns v Timberwolves</v>
      </c>
      <c r="L158" t="str">
        <f t="shared" si="0"/>
        <v>25 v 27</v>
      </c>
      <c r="M158">
        <f>IF(ISERROR(INDEX($C:$C,MATCH(R19,$A:$A,0)))*1=1,"",INDEX($C:$C,MATCH(R19,$A:$A,0)))</f>
        <v>25</v>
      </c>
      <c r="N158">
        <f>IF(ISERROR(INDEX($C:$C,MATCH(S19,$A:$A,0)))*1=1,"",INDEX($C:$C,MATCH(S19,$A:$A,0)))</f>
        <v>27</v>
      </c>
      <c r="O158" t="s">
        <v>62</v>
      </c>
      <c r="Q158" s="11"/>
      <c r="R158" s="15">
        <f>T18-TIME(2,55,0)</f>
        <v>0.71180555555555558</v>
      </c>
      <c r="S158" s="11" t="str">
        <f t="shared" si="9"/>
        <v>Suns v Timberwolves</v>
      </c>
      <c r="T158" s="14" t="str">
        <f t="shared" si="10"/>
        <v>NBA 22</v>
      </c>
      <c r="U158" s="14" t="str">
        <f t="shared" si="11"/>
        <v>25 v 27</v>
      </c>
      <c r="V158" s="14" t="str">
        <f t="shared" si="12"/>
        <v>FULL</v>
      </c>
      <c r="X158" s="78"/>
      <c r="Y158" s="79">
        <f t="shared" si="13"/>
        <v>0.71180555555555558</v>
      </c>
      <c r="Z158" s="79">
        <f t="shared" si="14"/>
        <v>0.79513888888888895</v>
      </c>
      <c r="AA158" s="80" t="str">
        <f t="shared" si="15"/>
        <v>Suns v Timberwolves</v>
      </c>
      <c r="AB158" s="78" t="str">
        <f t="shared" si="16"/>
        <v>NBA 22</v>
      </c>
      <c r="AC158" s="78" t="str">
        <f t="shared" si="17"/>
        <v>25 v 27</v>
      </c>
      <c r="AD158" s="78" t="str">
        <f t="shared" si="1"/>
        <v>Inc 1H</v>
      </c>
      <c r="AF158" s="43"/>
      <c r="AG158" s="41">
        <f t="shared" si="2"/>
        <v>0.71180555555555558</v>
      </c>
      <c r="AH158" s="41">
        <f t="shared" si="18"/>
        <v>0.83680555555555558</v>
      </c>
      <c r="AI158" s="42" t="str">
        <f t="shared" si="3"/>
        <v>Suns v Timberwolves</v>
      </c>
      <c r="AJ158" s="43" t="str">
        <f t="shared" si="4"/>
        <v>NBA 22</v>
      </c>
      <c r="AK158" s="43" t="str">
        <f t="shared" si="5"/>
        <v>25 v 27</v>
      </c>
      <c r="AL158" s="43" t="str">
        <f t="shared" si="19"/>
        <v>Inc 1H</v>
      </c>
      <c r="AN158" s="104"/>
      <c r="AO158" s="105">
        <f t="shared" si="20"/>
        <v>0.71180555555555558</v>
      </c>
      <c r="AP158" s="105">
        <f t="shared" si="21"/>
        <v>0.79513888888888895</v>
      </c>
      <c r="AQ158" s="106" t="str">
        <f t="shared" si="22"/>
        <v>Suns v Timberwolves</v>
      </c>
      <c r="AR158" s="104" t="str">
        <f t="shared" si="23"/>
        <v>NBA 22</v>
      </c>
      <c r="AS158" s="104" t="str">
        <f t="shared" si="24"/>
        <v>25 v 27</v>
      </c>
      <c r="AT158" s="104" t="str">
        <f t="shared" si="25"/>
        <v>Inc 1H</v>
      </c>
      <c r="AV158" s="84"/>
      <c r="AW158" s="85">
        <f t="shared" si="26"/>
        <v>0.71180555555555558</v>
      </c>
      <c r="AX158" s="85">
        <f t="shared" si="27"/>
        <v>0.83680555555555558</v>
      </c>
      <c r="AY158" s="86" t="str">
        <f t="shared" si="28"/>
        <v>Suns v Timberwolves</v>
      </c>
      <c r="AZ158" s="84" t="str">
        <f t="shared" si="29"/>
        <v>NBA 22</v>
      </c>
      <c r="BA158" s="84" t="str">
        <f t="shared" si="30"/>
        <v>25 v 27</v>
      </c>
      <c r="BB158" s="84" t="str">
        <f t="shared" si="31"/>
        <v>Primary</v>
      </c>
      <c r="BD158" s="110"/>
      <c r="BE158" s="111">
        <f t="shared" si="32"/>
        <v>0.71180555555555558</v>
      </c>
      <c r="BF158" s="111">
        <f t="shared" si="6"/>
        <v>0.79513888888888895</v>
      </c>
      <c r="BG158" s="112" t="str">
        <f t="shared" si="33"/>
        <v>Suns v Timberwolves</v>
      </c>
      <c r="BH158" s="110" t="str">
        <f t="shared" si="34"/>
        <v>NBA 22</v>
      </c>
      <c r="BI158" s="110" t="str">
        <f t="shared" si="35"/>
        <v>25 v 27</v>
      </c>
      <c r="BJ158" s="110" t="str">
        <f t="shared" si="52"/>
        <v>Inc 1H</v>
      </c>
      <c r="BL158" s="115"/>
      <c r="BM158" s="116">
        <f t="shared" si="36"/>
        <v>0.71180555555555558</v>
      </c>
      <c r="BN158" s="116">
        <f t="shared" si="37"/>
        <v>0.83680555555555558</v>
      </c>
      <c r="BO158" s="117" t="str">
        <f t="shared" si="38"/>
        <v>Suns v Timberwolves</v>
      </c>
      <c r="BP158" s="115" t="str">
        <f t="shared" si="39"/>
        <v>NBA 22</v>
      </c>
      <c r="BQ158" s="115" t="str">
        <f t="shared" si="40"/>
        <v>25 v 27</v>
      </c>
      <c r="BR158" s="115" t="str">
        <f t="shared" si="53"/>
        <v>Inc 1H</v>
      </c>
      <c r="BT158" s="125"/>
      <c r="BU158" s="126">
        <f t="shared" si="41"/>
        <v>0.71180555555555558</v>
      </c>
      <c r="BV158" s="126">
        <f t="shared" si="7"/>
        <v>0.79513888888888895</v>
      </c>
      <c r="BW158" s="127" t="str">
        <f t="shared" si="42"/>
        <v>Suns v Timberwolves</v>
      </c>
      <c r="BX158" s="125" t="str">
        <f t="shared" si="43"/>
        <v>NBA 22</v>
      </c>
      <c r="BY158" s="125" t="str">
        <f t="shared" si="44"/>
        <v>25 v 27</v>
      </c>
      <c r="BZ158" s="125" t="str">
        <f t="shared" si="45"/>
        <v>Primary</v>
      </c>
      <c r="CB158" s="78"/>
      <c r="CC158" s="79">
        <f t="shared" si="46"/>
        <v>0.71180555555555558</v>
      </c>
      <c r="CD158" s="79">
        <f t="shared" si="47"/>
        <v>0.83680555555555558</v>
      </c>
      <c r="CE158" s="80" t="str">
        <f t="shared" si="48"/>
        <v>Suns v Timberwolves</v>
      </c>
      <c r="CF158" s="78" t="str">
        <f t="shared" si="49"/>
        <v>NBA 22</v>
      </c>
      <c r="CG158" s="78" t="str">
        <f t="shared" si="50"/>
        <v>25 v 27</v>
      </c>
      <c r="CH158" s="78" t="str">
        <f t="shared" si="51"/>
        <v>Primary</v>
      </c>
    </row>
    <row r="159" spans="1:86">
      <c r="A159" t="s">
        <v>201</v>
      </c>
      <c r="B159" t="s">
        <v>447</v>
      </c>
      <c r="C159">
        <v>18</v>
      </c>
      <c r="E159">
        <v>8</v>
      </c>
      <c r="F159" t="str">
        <f>LOOKUP(R21,$A$152:$A$181,$B$152:$B$181)</f>
        <v>Heat</v>
      </c>
      <c r="G159" t="str">
        <f>LOOKUP(S21,$A$152:$A$181,$B$152:$B$181)</f>
        <v>Thunder</v>
      </c>
      <c r="H159" t="s">
        <v>62</v>
      </c>
      <c r="J159" t="str">
        <f t="shared" si="8"/>
        <v>Heat v Thunder</v>
      </c>
      <c r="L159" t="str">
        <f t="shared" si="0"/>
        <v>9 v 23</v>
      </c>
      <c r="M159">
        <f>IF(ISERROR(INDEX($C:$C,MATCH(R21,$A:$A,0)))*1=1,"",INDEX($C:$C,MATCH(R21,$A:$A,0)))</f>
        <v>9</v>
      </c>
      <c r="N159">
        <f>IF(ISERROR(INDEX($C:$C,MATCH(S21,$A:$A,0)))*1=1,"",INDEX($C:$C,MATCH(S21,$A:$A,0)))</f>
        <v>23</v>
      </c>
      <c r="O159" t="s">
        <v>62</v>
      </c>
      <c r="Q159" s="11"/>
      <c r="R159" s="15">
        <f>T20-TIME(2,55,0)</f>
        <v>0.71180555555555558</v>
      </c>
      <c r="S159" s="11" t="str">
        <f t="shared" si="9"/>
        <v>Heat v Thunder</v>
      </c>
      <c r="T159" s="14" t="str">
        <f t="shared" si="10"/>
        <v>NBA 22</v>
      </c>
      <c r="U159" s="14" t="str">
        <f t="shared" si="11"/>
        <v>9 v 23</v>
      </c>
      <c r="V159" s="14" t="str">
        <f t="shared" si="12"/>
        <v>FULL</v>
      </c>
      <c r="X159" s="78"/>
      <c r="Y159" s="79">
        <f t="shared" si="13"/>
        <v>0.71180555555555558</v>
      </c>
      <c r="Z159" s="79">
        <f t="shared" si="14"/>
        <v>0.79513888888888895</v>
      </c>
      <c r="AA159" s="80" t="str">
        <f t="shared" si="15"/>
        <v>Heat v Thunder</v>
      </c>
      <c r="AB159" s="78" t="str">
        <f t="shared" si="16"/>
        <v>NBA 22</v>
      </c>
      <c r="AC159" s="78" t="str">
        <f t="shared" si="17"/>
        <v>9 v 23</v>
      </c>
      <c r="AD159" s="78" t="str">
        <f t="shared" si="1"/>
        <v>Inc 1H</v>
      </c>
      <c r="AF159" s="43"/>
      <c r="AG159" s="41">
        <f t="shared" si="2"/>
        <v>0.71180555555555558</v>
      </c>
      <c r="AH159" s="41">
        <f t="shared" si="18"/>
        <v>0.83680555555555558</v>
      </c>
      <c r="AI159" s="42" t="str">
        <f t="shared" si="3"/>
        <v>Heat v Thunder</v>
      </c>
      <c r="AJ159" s="43" t="str">
        <f t="shared" si="4"/>
        <v>NBA 22</v>
      </c>
      <c r="AK159" s="43" t="str">
        <f t="shared" si="5"/>
        <v>9 v 23</v>
      </c>
      <c r="AL159" s="43" t="str">
        <f t="shared" si="19"/>
        <v>Inc 1H</v>
      </c>
      <c r="AN159" s="104"/>
      <c r="AO159" s="105">
        <f t="shared" si="20"/>
        <v>0.71180555555555558</v>
      </c>
      <c r="AP159" s="105">
        <f t="shared" si="21"/>
        <v>0.79513888888888895</v>
      </c>
      <c r="AQ159" s="106" t="str">
        <f t="shared" si="22"/>
        <v>Heat v Thunder</v>
      </c>
      <c r="AR159" s="104" t="str">
        <f t="shared" si="23"/>
        <v>NBA 22</v>
      </c>
      <c r="AS159" s="104" t="str">
        <f t="shared" si="24"/>
        <v>9 v 23</v>
      </c>
      <c r="AT159" s="104" t="str">
        <f t="shared" si="25"/>
        <v>Inc 1H</v>
      </c>
      <c r="AV159" s="84"/>
      <c r="AW159" s="85">
        <f t="shared" si="26"/>
        <v>0.71180555555555558</v>
      </c>
      <c r="AX159" s="85">
        <f t="shared" si="27"/>
        <v>0.83680555555555558</v>
      </c>
      <c r="AY159" s="86" t="str">
        <f t="shared" si="28"/>
        <v>Heat v Thunder</v>
      </c>
      <c r="AZ159" s="84" t="str">
        <f t="shared" si="29"/>
        <v>NBA 22</v>
      </c>
      <c r="BA159" s="84" t="str">
        <f t="shared" si="30"/>
        <v>9 v 23</v>
      </c>
      <c r="BB159" s="84" t="str">
        <f t="shared" si="31"/>
        <v>Primary</v>
      </c>
      <c r="BD159" s="43"/>
      <c r="BE159" s="41">
        <f t="shared" si="32"/>
        <v>0.71180555555555558</v>
      </c>
      <c r="BF159" s="41">
        <f t="shared" si="6"/>
        <v>0.79513888888888895</v>
      </c>
      <c r="BG159" s="42" t="str">
        <f t="shared" si="33"/>
        <v>Heat v Thunder</v>
      </c>
      <c r="BH159" s="43" t="str">
        <f t="shared" si="34"/>
        <v>NBA 22</v>
      </c>
      <c r="BI159" s="43" t="str">
        <f t="shared" si="35"/>
        <v>9 v 23</v>
      </c>
      <c r="BJ159" s="43" t="str">
        <f t="shared" si="52"/>
        <v>Inc 1H</v>
      </c>
      <c r="BL159" s="120"/>
      <c r="BM159" s="121">
        <f t="shared" si="36"/>
        <v>0.71180555555555558</v>
      </c>
      <c r="BN159" s="121">
        <f t="shared" si="37"/>
        <v>0.83680555555555558</v>
      </c>
      <c r="BO159" s="122" t="str">
        <f t="shared" si="38"/>
        <v>Heat v Thunder</v>
      </c>
      <c r="BP159" s="120" t="str">
        <f t="shared" si="39"/>
        <v>NBA 22</v>
      </c>
      <c r="BQ159" s="120" t="str">
        <f t="shared" si="40"/>
        <v>9 v 23</v>
      </c>
      <c r="BR159" s="120" t="str">
        <f t="shared" si="53"/>
        <v>Inc 1H</v>
      </c>
      <c r="BT159" s="104"/>
      <c r="BU159" s="105">
        <f t="shared" si="41"/>
        <v>0.71180555555555558</v>
      </c>
      <c r="BV159" s="105">
        <f t="shared" si="7"/>
        <v>0.79513888888888895</v>
      </c>
      <c r="BW159" s="106" t="str">
        <f t="shared" si="42"/>
        <v>Heat v Thunder</v>
      </c>
      <c r="BX159" s="104" t="str">
        <f t="shared" si="43"/>
        <v>NBA 22</v>
      </c>
      <c r="BY159" s="104" t="str">
        <f t="shared" si="44"/>
        <v>9 v 23</v>
      </c>
      <c r="BZ159" s="104" t="str">
        <f t="shared" si="45"/>
        <v>Primary</v>
      </c>
      <c r="CB159" s="131"/>
      <c r="CC159" s="132">
        <f t="shared" si="46"/>
        <v>0.71180555555555558</v>
      </c>
      <c r="CD159" s="132">
        <f t="shared" si="47"/>
        <v>0.83680555555555558</v>
      </c>
      <c r="CE159" s="133" t="str">
        <f t="shared" si="48"/>
        <v>Heat v Thunder</v>
      </c>
      <c r="CF159" s="131" t="str">
        <f t="shared" si="49"/>
        <v>NBA 22</v>
      </c>
      <c r="CG159" s="131" t="str">
        <f t="shared" si="50"/>
        <v>9 v 23</v>
      </c>
      <c r="CH159" s="131" t="str">
        <f t="shared" si="51"/>
        <v>Primary</v>
      </c>
    </row>
    <row r="160" spans="1:86">
      <c r="A160" t="s">
        <v>155</v>
      </c>
      <c r="B160" t="s">
        <v>448</v>
      </c>
      <c r="C160">
        <v>20</v>
      </c>
      <c r="E160">
        <v>9</v>
      </c>
      <c r="F160" t="str">
        <f>LOOKUP(R23,$A$152:$A$181,$B$152:$B$181)</f>
        <v>Rockets</v>
      </c>
      <c r="G160" t="str">
        <f>LOOKUP(S23,$A$152:$A$181,$B$152:$B$181)</f>
        <v>Grizzlies</v>
      </c>
      <c r="H160" t="s">
        <v>62</v>
      </c>
      <c r="J160" t="str">
        <f t="shared" si="8"/>
        <v>Rockets v Grizzlies</v>
      </c>
      <c r="L160" t="str">
        <f t="shared" si="0"/>
        <v>21 v 30</v>
      </c>
      <c r="M160">
        <f>IF(ISERROR(INDEX($C:$C,MATCH(R23,$A:$A,0)))*1=1,"",INDEX($C:$C,MATCH(R23,$A:$A,0)))</f>
        <v>21</v>
      </c>
      <c r="N160">
        <f>IF(ISERROR(INDEX($C:$C,MATCH(S23,$A:$A,0)))*1=1,"",INDEX($C:$C,MATCH(S23,$A:$A,0)))</f>
        <v>30</v>
      </c>
      <c r="O160" t="s">
        <v>62</v>
      </c>
      <c r="Q160" s="11"/>
      <c r="R160" s="15">
        <f>T22-TIME(2,55,0)</f>
        <v>0.71180555555555558</v>
      </c>
      <c r="S160" s="11" t="str">
        <f t="shared" si="9"/>
        <v>Rockets v Grizzlies</v>
      </c>
      <c r="T160" s="14" t="str">
        <f t="shared" si="10"/>
        <v>NBA 22</v>
      </c>
      <c r="U160" s="14" t="str">
        <f t="shared" si="11"/>
        <v>21 v 30</v>
      </c>
      <c r="V160" s="14" t="str">
        <f t="shared" si="12"/>
        <v>FULL</v>
      </c>
      <c r="X160" s="78"/>
      <c r="Y160" s="79">
        <f t="shared" si="13"/>
        <v>0.71180555555555558</v>
      </c>
      <c r="Z160" s="79">
        <f t="shared" si="14"/>
        <v>0.79513888888888895</v>
      </c>
      <c r="AA160" s="80" t="str">
        <f t="shared" si="15"/>
        <v>Rockets v Grizzlies</v>
      </c>
      <c r="AB160" s="78" t="str">
        <f t="shared" si="16"/>
        <v>NBA 22</v>
      </c>
      <c r="AC160" s="78" t="str">
        <f t="shared" si="17"/>
        <v>21 v 30</v>
      </c>
      <c r="AD160" s="78" t="str">
        <f t="shared" si="1"/>
        <v>Inc 1H</v>
      </c>
      <c r="AF160" s="43"/>
      <c r="AG160" s="41">
        <f t="shared" si="2"/>
        <v>0.71180555555555558</v>
      </c>
      <c r="AH160" s="41">
        <f t="shared" si="18"/>
        <v>0.83680555555555558</v>
      </c>
      <c r="AI160" s="42" t="str">
        <f t="shared" si="3"/>
        <v>Rockets v Grizzlies</v>
      </c>
      <c r="AJ160" s="43" t="str">
        <f t="shared" si="4"/>
        <v>NBA 22</v>
      </c>
      <c r="AK160" s="43" t="str">
        <f t="shared" si="5"/>
        <v>21 v 30</v>
      </c>
      <c r="AL160" s="43" t="str">
        <f t="shared" si="19"/>
        <v>Inc 1H</v>
      </c>
      <c r="AN160" s="104"/>
      <c r="AO160" s="105">
        <f t="shared" si="20"/>
        <v>0.71180555555555558</v>
      </c>
      <c r="AP160" s="105">
        <f t="shared" si="21"/>
        <v>0.79513888888888895</v>
      </c>
      <c r="AQ160" s="106" t="str">
        <f t="shared" si="22"/>
        <v>Rockets v Grizzlies</v>
      </c>
      <c r="AR160" s="104" t="str">
        <f t="shared" si="23"/>
        <v>NBA 22</v>
      </c>
      <c r="AS160" s="104" t="str">
        <f t="shared" si="24"/>
        <v>21 v 30</v>
      </c>
      <c r="AT160" s="104" t="str">
        <f t="shared" si="25"/>
        <v>Inc 1H</v>
      </c>
      <c r="AV160" s="84"/>
      <c r="AW160" s="85">
        <f t="shared" si="26"/>
        <v>0.71180555555555558</v>
      </c>
      <c r="AX160" s="85">
        <f t="shared" si="27"/>
        <v>0.83680555555555558</v>
      </c>
      <c r="AY160" s="86" t="str">
        <f t="shared" si="28"/>
        <v>Rockets v Grizzlies</v>
      </c>
      <c r="AZ160" s="84" t="str">
        <f t="shared" si="29"/>
        <v>NBA 22</v>
      </c>
      <c r="BA160" s="84" t="str">
        <f t="shared" si="30"/>
        <v>21 v 30</v>
      </c>
      <c r="BB160" s="84" t="str">
        <f t="shared" si="31"/>
        <v>Primary</v>
      </c>
      <c r="BD160" s="110"/>
      <c r="BE160" s="111">
        <f t="shared" si="32"/>
        <v>0.71180555555555558</v>
      </c>
      <c r="BF160" s="111">
        <f t="shared" si="6"/>
        <v>0.79513888888888895</v>
      </c>
      <c r="BG160" s="112" t="str">
        <f t="shared" si="33"/>
        <v>Rockets v Grizzlies</v>
      </c>
      <c r="BH160" s="110" t="str">
        <f t="shared" si="34"/>
        <v>NBA 22</v>
      </c>
      <c r="BI160" s="110" t="str">
        <f t="shared" si="35"/>
        <v>21 v 30</v>
      </c>
      <c r="BJ160" s="110" t="str">
        <f t="shared" si="52"/>
        <v>Inc 1H</v>
      </c>
      <c r="BL160" s="115"/>
      <c r="BM160" s="116">
        <f t="shared" si="36"/>
        <v>0.71180555555555558</v>
      </c>
      <c r="BN160" s="116">
        <f t="shared" si="37"/>
        <v>0.83680555555555558</v>
      </c>
      <c r="BO160" s="117" t="str">
        <f t="shared" si="38"/>
        <v>Rockets v Grizzlies</v>
      </c>
      <c r="BP160" s="115" t="str">
        <f t="shared" si="39"/>
        <v>NBA 22</v>
      </c>
      <c r="BQ160" s="115" t="str">
        <f t="shared" si="40"/>
        <v>21 v 30</v>
      </c>
      <c r="BR160" s="115" t="str">
        <f t="shared" si="53"/>
        <v>Inc 1H</v>
      </c>
      <c r="BT160" s="125"/>
      <c r="BU160" s="126">
        <f t="shared" si="41"/>
        <v>0.71180555555555558</v>
      </c>
      <c r="BV160" s="126">
        <f t="shared" si="7"/>
        <v>0.79513888888888895</v>
      </c>
      <c r="BW160" s="127" t="str">
        <f t="shared" si="42"/>
        <v>Rockets v Grizzlies</v>
      </c>
      <c r="BX160" s="125" t="str">
        <f t="shared" si="43"/>
        <v>NBA 22</v>
      </c>
      <c r="BY160" s="125" t="str">
        <f t="shared" si="44"/>
        <v>21 v 30</v>
      </c>
      <c r="BZ160" s="125" t="str">
        <f t="shared" si="45"/>
        <v>Primary</v>
      </c>
      <c r="CB160" s="78"/>
      <c r="CC160" s="79">
        <f t="shared" si="46"/>
        <v>0.71180555555555558</v>
      </c>
      <c r="CD160" s="79">
        <f t="shared" si="47"/>
        <v>0.83680555555555558</v>
      </c>
      <c r="CE160" s="80" t="str">
        <f t="shared" si="48"/>
        <v>Rockets v Grizzlies</v>
      </c>
      <c r="CF160" s="78" t="str">
        <f t="shared" si="49"/>
        <v>NBA 22</v>
      </c>
      <c r="CG160" s="78" t="str">
        <f t="shared" si="50"/>
        <v>21 v 30</v>
      </c>
      <c r="CH160" s="78" t="str">
        <f t="shared" si="51"/>
        <v>Primary</v>
      </c>
    </row>
    <row r="161" spans="1:86">
      <c r="A161" t="s">
        <v>429</v>
      </c>
      <c r="B161" t="s">
        <v>449</v>
      </c>
      <c r="C161">
        <v>26</v>
      </c>
      <c r="E161">
        <v>10</v>
      </c>
      <c r="F161" t="str">
        <f>LOOKUP(R25,$A$152:$A$181,$B$152:$B$181)</f>
        <v>Raptors</v>
      </c>
      <c r="G161" t="str">
        <f>LOOKUP(S25,$A$152:$A$181,$B$152:$B$181)</f>
        <v>Trail Blazers</v>
      </c>
      <c r="H161" t="s">
        <v>62</v>
      </c>
      <c r="J161" t="str">
        <f t="shared" si="8"/>
        <v>Raptors v Trail Blazers</v>
      </c>
      <c r="L161" t="str">
        <f t="shared" si="0"/>
        <v>28 v 1</v>
      </c>
      <c r="M161">
        <f>IF(ISERROR(INDEX($C:$C,MATCH(R25,$A:$A,0)))*1=1,"",INDEX($C:$C,MATCH(R25,$A:$A,0)))</f>
        <v>28</v>
      </c>
      <c r="N161">
        <f>IF(ISERROR(INDEX($C:$C,MATCH(S25,$A:$A,0)))*1=1,"",INDEX($C:$C,MATCH(S25,$A:$A,0)))</f>
        <v>1</v>
      </c>
      <c r="O161" t="s">
        <v>62</v>
      </c>
      <c r="Q161" s="11"/>
      <c r="R161" s="15">
        <f>T24-TIME(2,55,0)</f>
        <v>0.79513888888888884</v>
      </c>
      <c r="S161" s="11" t="str">
        <f t="shared" si="9"/>
        <v>Raptors v Trail Blazers</v>
      </c>
      <c r="T161" s="14" t="str">
        <f t="shared" si="10"/>
        <v>NBA 22</v>
      </c>
      <c r="U161" s="14" t="str">
        <f t="shared" si="11"/>
        <v>28 v 1</v>
      </c>
      <c r="V161" s="14" t="str">
        <f t="shared" si="12"/>
        <v>FULL</v>
      </c>
      <c r="X161" s="78"/>
      <c r="Y161" s="79">
        <f t="shared" si="13"/>
        <v>0.79513888888888884</v>
      </c>
      <c r="Z161" s="79">
        <f t="shared" si="14"/>
        <v>0.87847222222222221</v>
      </c>
      <c r="AA161" s="80" t="str">
        <f t="shared" si="15"/>
        <v>Raptors v Trail Blazers</v>
      </c>
      <c r="AB161" s="78" t="str">
        <f t="shared" si="16"/>
        <v>NBA 22</v>
      </c>
      <c r="AC161" s="78" t="str">
        <f t="shared" si="17"/>
        <v>28 v 1</v>
      </c>
      <c r="AD161" s="78" t="str">
        <f t="shared" si="1"/>
        <v>Inc 1H</v>
      </c>
      <c r="AF161" s="43"/>
      <c r="AG161" s="41">
        <f>R161</f>
        <v>0.79513888888888884</v>
      </c>
      <c r="AH161" s="41">
        <f t="shared" si="18"/>
        <v>0.92013888888888884</v>
      </c>
      <c r="AI161" s="42" t="str">
        <f t="shared" si="3"/>
        <v>Raptors v Trail Blazers</v>
      </c>
      <c r="AJ161" s="43" t="str">
        <f t="shared" si="4"/>
        <v>NBA 22</v>
      </c>
      <c r="AK161" s="43" t="str">
        <f t="shared" si="5"/>
        <v>28 v 1</v>
      </c>
      <c r="AL161" s="43" t="str">
        <f t="shared" si="19"/>
        <v>Inc 1H</v>
      </c>
      <c r="AN161" s="104"/>
      <c r="AO161" s="105">
        <f t="shared" si="20"/>
        <v>0.79513888888888884</v>
      </c>
      <c r="AP161" s="105">
        <f t="shared" si="21"/>
        <v>0.87847222222222221</v>
      </c>
      <c r="AQ161" s="106" t="str">
        <f t="shared" si="22"/>
        <v>Raptors v Trail Blazers</v>
      </c>
      <c r="AR161" s="104" t="str">
        <f t="shared" si="23"/>
        <v>NBA 22</v>
      </c>
      <c r="AS161" s="104" t="str">
        <f t="shared" si="24"/>
        <v>28 v 1</v>
      </c>
      <c r="AT161" s="104" t="str">
        <f t="shared" si="25"/>
        <v>Inc 1H</v>
      </c>
      <c r="AV161" s="84"/>
      <c r="AW161" s="85">
        <f t="shared" si="26"/>
        <v>0.79513888888888884</v>
      </c>
      <c r="AX161" s="85">
        <f t="shared" si="27"/>
        <v>0.92013888888888884</v>
      </c>
      <c r="AY161" s="86" t="str">
        <f t="shared" si="28"/>
        <v>Raptors v Trail Blazers</v>
      </c>
      <c r="AZ161" s="84" t="str">
        <f t="shared" si="29"/>
        <v>NBA 22</v>
      </c>
      <c r="BA161" s="84" t="str">
        <f t="shared" si="30"/>
        <v>28 v 1</v>
      </c>
      <c r="BB161" s="84" t="str">
        <f t="shared" si="31"/>
        <v>Primary</v>
      </c>
      <c r="BD161" s="43"/>
      <c r="BE161" s="41">
        <f t="shared" si="32"/>
        <v>0.79513888888888884</v>
      </c>
      <c r="BF161" s="41">
        <f t="shared" si="6"/>
        <v>0.87847222222222221</v>
      </c>
      <c r="BG161" s="42" t="str">
        <f t="shared" si="33"/>
        <v>Raptors v Trail Blazers</v>
      </c>
      <c r="BH161" s="43" t="str">
        <f t="shared" si="34"/>
        <v>NBA 22</v>
      </c>
      <c r="BI161" s="43" t="str">
        <f t="shared" si="35"/>
        <v>28 v 1</v>
      </c>
      <c r="BJ161" s="43" t="str">
        <f t="shared" si="52"/>
        <v>Inc 1H</v>
      </c>
      <c r="BL161" s="120"/>
      <c r="BM161" s="121">
        <f t="shared" si="36"/>
        <v>0.79513888888888884</v>
      </c>
      <c r="BN161" s="121">
        <f t="shared" si="37"/>
        <v>0.92013888888888884</v>
      </c>
      <c r="BO161" s="122" t="str">
        <f t="shared" si="38"/>
        <v>Raptors v Trail Blazers</v>
      </c>
      <c r="BP161" s="120" t="str">
        <f t="shared" si="39"/>
        <v>NBA 22</v>
      </c>
      <c r="BQ161" s="120" t="str">
        <f t="shared" si="40"/>
        <v>28 v 1</v>
      </c>
      <c r="BR161" s="120" t="str">
        <f t="shared" si="53"/>
        <v>Inc 1H</v>
      </c>
      <c r="BT161" s="104"/>
      <c r="BU161" s="105">
        <f t="shared" si="41"/>
        <v>0.79513888888888884</v>
      </c>
      <c r="BV161" s="105">
        <f t="shared" si="7"/>
        <v>0.87847222222222221</v>
      </c>
      <c r="BW161" s="106" t="str">
        <f t="shared" si="42"/>
        <v>Raptors v Trail Blazers</v>
      </c>
      <c r="BX161" s="104" t="str">
        <f t="shared" si="43"/>
        <v>NBA 22</v>
      </c>
      <c r="BY161" s="104" t="str">
        <f t="shared" si="44"/>
        <v>28 v 1</v>
      </c>
      <c r="BZ161" s="104" t="str">
        <f t="shared" si="45"/>
        <v>Primary</v>
      </c>
      <c r="CB161" s="131"/>
      <c r="CC161" s="132">
        <f t="shared" si="46"/>
        <v>0.79513888888888884</v>
      </c>
      <c r="CD161" s="132">
        <f t="shared" si="47"/>
        <v>0.92013888888888884</v>
      </c>
      <c r="CE161" s="133" t="str">
        <f t="shared" si="48"/>
        <v>Raptors v Trail Blazers</v>
      </c>
      <c r="CF161" s="131" t="str">
        <f t="shared" si="49"/>
        <v>NBA 22</v>
      </c>
      <c r="CG161" s="131" t="str">
        <f t="shared" si="50"/>
        <v>28 v 1</v>
      </c>
      <c r="CH161" s="131" t="str">
        <f t="shared" si="51"/>
        <v>Primary</v>
      </c>
    </row>
    <row r="162" spans="1:86">
      <c r="A162" t="s">
        <v>165</v>
      </c>
      <c r="B162" t="s">
        <v>450</v>
      </c>
      <c r="C162">
        <v>21</v>
      </c>
      <c r="E162">
        <v>11</v>
      </c>
      <c r="F162" t="str">
        <f>LOOKUP(R27,$A$152:$A$181,$B$152:$B$181)</f>
        <v>Bulls</v>
      </c>
      <c r="G162" t="str">
        <f>LOOKUP(S27,$A$152:$A$181,$B$152:$B$181)</f>
        <v>Lakers</v>
      </c>
      <c r="H162" t="s">
        <v>62</v>
      </c>
      <c r="J162" t="str">
        <f t="shared" si="8"/>
        <v>Bulls v Lakers</v>
      </c>
      <c r="L162" t="str">
        <f t="shared" si="0"/>
        <v>3 v 14</v>
      </c>
      <c r="M162">
        <f>IF(ISERROR(INDEX($C:$C,MATCH(R27,$A:$A,0)))*1=1,"",INDEX($C:$C,MATCH(R27,$A:$A,0)))</f>
        <v>3</v>
      </c>
      <c r="N162">
        <f>IF(ISERROR(INDEX($C:$C,MATCH(S27,$A:$A,0)))*1=1,"",INDEX($C:$C,MATCH(S27,$A:$A,0)))</f>
        <v>14</v>
      </c>
      <c r="O162" t="s">
        <v>62</v>
      </c>
      <c r="Q162" s="11"/>
      <c r="R162" s="15">
        <f>T26-TIME(2,55,0)</f>
        <v>0.81597222222222221</v>
      </c>
      <c r="S162" s="11" t="str">
        <f t="shared" si="9"/>
        <v>Bulls v Lakers</v>
      </c>
      <c r="T162" s="14" t="str">
        <f t="shared" si="10"/>
        <v>NBA 22</v>
      </c>
      <c r="U162" s="14" t="str">
        <f t="shared" si="11"/>
        <v>3 v 14</v>
      </c>
      <c r="V162" s="14" t="str">
        <f t="shared" si="12"/>
        <v>FULL</v>
      </c>
      <c r="X162" s="78"/>
      <c r="Y162" s="79">
        <f t="shared" si="13"/>
        <v>0.81597222222222221</v>
      </c>
      <c r="Z162" s="79">
        <f t="shared" si="14"/>
        <v>0.89930555555555558</v>
      </c>
      <c r="AA162" s="80" t="str">
        <f t="shared" si="15"/>
        <v>Bulls v Lakers</v>
      </c>
      <c r="AB162" s="78" t="str">
        <f t="shared" si="16"/>
        <v>NBA 22</v>
      </c>
      <c r="AC162" s="78" t="str">
        <f t="shared" si="17"/>
        <v>3 v 14</v>
      </c>
      <c r="AD162" s="78" t="str">
        <f t="shared" si="1"/>
        <v>Inc 1H</v>
      </c>
      <c r="AF162" s="43"/>
      <c r="AG162" s="41">
        <f t="shared" si="2"/>
        <v>0.81597222222222221</v>
      </c>
      <c r="AH162" s="41">
        <f t="shared" si="18"/>
        <v>0.94097222222222221</v>
      </c>
      <c r="AI162" s="42" t="str">
        <f t="shared" si="3"/>
        <v>Bulls v Lakers</v>
      </c>
      <c r="AJ162" s="43" t="str">
        <f t="shared" si="4"/>
        <v>NBA 22</v>
      </c>
      <c r="AK162" s="43" t="str">
        <f t="shared" si="5"/>
        <v>3 v 14</v>
      </c>
      <c r="AL162" s="43" t="str">
        <f t="shared" si="19"/>
        <v>Inc 1H</v>
      </c>
      <c r="AN162" s="104"/>
      <c r="AO162" s="105">
        <f t="shared" si="20"/>
        <v>0.81597222222222221</v>
      </c>
      <c r="AP162" s="105">
        <f t="shared" si="21"/>
        <v>0.89930555555555558</v>
      </c>
      <c r="AQ162" s="106" t="str">
        <f t="shared" si="22"/>
        <v>Bulls v Lakers</v>
      </c>
      <c r="AR162" s="104" t="str">
        <f t="shared" si="23"/>
        <v>NBA 22</v>
      </c>
      <c r="AS162" s="104" t="str">
        <f t="shared" si="24"/>
        <v>3 v 14</v>
      </c>
      <c r="AT162" s="104" t="str">
        <f t="shared" si="25"/>
        <v>Inc 1H</v>
      </c>
      <c r="AV162" s="84"/>
      <c r="AW162" s="85">
        <f t="shared" si="26"/>
        <v>0.81597222222222221</v>
      </c>
      <c r="AX162" s="85">
        <f t="shared" si="27"/>
        <v>0.94097222222222221</v>
      </c>
      <c r="AY162" s="86" t="str">
        <f t="shared" si="28"/>
        <v>Bulls v Lakers</v>
      </c>
      <c r="AZ162" s="84" t="str">
        <f t="shared" si="29"/>
        <v>NBA 22</v>
      </c>
      <c r="BA162" s="84" t="str">
        <f t="shared" si="30"/>
        <v>3 v 14</v>
      </c>
      <c r="BB162" s="84" t="str">
        <f t="shared" si="31"/>
        <v>Primary</v>
      </c>
      <c r="BD162" s="110"/>
      <c r="BE162" s="111">
        <f t="shared" si="32"/>
        <v>0.81597222222222221</v>
      </c>
      <c r="BF162" s="111">
        <f t="shared" si="6"/>
        <v>0.89930555555555558</v>
      </c>
      <c r="BG162" s="112" t="str">
        <f t="shared" si="33"/>
        <v>Bulls v Lakers</v>
      </c>
      <c r="BH162" s="110" t="str">
        <f t="shared" si="34"/>
        <v>NBA 22</v>
      </c>
      <c r="BI162" s="110" t="str">
        <f t="shared" si="35"/>
        <v>3 v 14</v>
      </c>
      <c r="BJ162" s="110" t="str">
        <f t="shared" si="52"/>
        <v>Inc 1H</v>
      </c>
      <c r="BL162" s="115"/>
      <c r="BM162" s="116">
        <f t="shared" si="36"/>
        <v>0.81597222222222221</v>
      </c>
      <c r="BN162" s="116">
        <f t="shared" si="37"/>
        <v>0.94097222222222221</v>
      </c>
      <c r="BO162" s="117" t="str">
        <f t="shared" si="38"/>
        <v>Bulls v Lakers</v>
      </c>
      <c r="BP162" s="115" t="str">
        <f t="shared" si="39"/>
        <v>NBA 22</v>
      </c>
      <c r="BQ162" s="115" t="str">
        <f t="shared" si="40"/>
        <v>3 v 14</v>
      </c>
      <c r="BR162" s="115" t="str">
        <f t="shared" si="53"/>
        <v>Inc 1H</v>
      </c>
      <c r="BT162" s="125"/>
      <c r="BU162" s="126">
        <f t="shared" si="41"/>
        <v>0.81597222222222221</v>
      </c>
      <c r="BV162" s="126">
        <f t="shared" si="7"/>
        <v>0.89930555555555558</v>
      </c>
      <c r="BW162" s="127" t="str">
        <f t="shared" si="42"/>
        <v>Bulls v Lakers</v>
      </c>
      <c r="BX162" s="125" t="str">
        <f t="shared" si="43"/>
        <v>NBA 22</v>
      </c>
      <c r="BY162" s="125" t="str">
        <f t="shared" si="44"/>
        <v>3 v 14</v>
      </c>
      <c r="BZ162" s="125" t="str">
        <f t="shared" si="45"/>
        <v>Primary</v>
      </c>
      <c r="CB162" s="78"/>
      <c r="CC162" s="79">
        <f t="shared" si="46"/>
        <v>0.81597222222222221</v>
      </c>
      <c r="CD162" s="79">
        <f t="shared" si="47"/>
        <v>0.94097222222222221</v>
      </c>
      <c r="CE162" s="80" t="str">
        <f t="shared" si="48"/>
        <v>Bulls v Lakers</v>
      </c>
      <c r="CF162" s="78" t="str">
        <f t="shared" si="49"/>
        <v>NBA 22</v>
      </c>
      <c r="CG162" s="78" t="str">
        <f t="shared" si="50"/>
        <v>3 v 14</v>
      </c>
      <c r="CH162" s="78" t="str">
        <f t="shared" si="51"/>
        <v>Primary</v>
      </c>
    </row>
    <row r="163" spans="1:86">
      <c r="A163" t="s">
        <v>268</v>
      </c>
      <c r="B163" t="s">
        <v>451</v>
      </c>
      <c r="C163">
        <v>19</v>
      </c>
      <c r="E163">
        <v>12</v>
      </c>
      <c r="F163" t="e">
        <f>LOOKUP(R29,$A$152:$A$181,$B$152:$B$181)</f>
        <v>#N/A</v>
      </c>
      <c r="G163" t="e">
        <f>LOOKUP(S29,$A$152:$A$181,$B$152:$B$181)</f>
        <v>#N/A</v>
      </c>
      <c r="H163" t="s">
        <v>62</v>
      </c>
      <c r="J163" t="e">
        <f t="shared" si="8"/>
        <v>#N/A</v>
      </c>
      <c r="L163" t="str">
        <f t="shared" si="0"/>
        <v xml:space="preserve"> v </v>
      </c>
      <c r="M163" t="str">
        <f>IF(ISERROR(INDEX($C:$C,MATCH(R29,$A:$A,0)))*1=1,"",INDEX($C:$C,MATCH(R29,$A:$A,0)))</f>
        <v/>
      </c>
      <c r="N163" t="str">
        <f>IF(ISERROR(INDEX($C:$C,MATCH(S29,$A:$A,0)))*1=1,"",INDEX($C:$C,MATCH(S29,$A:$A,0)))</f>
        <v/>
      </c>
      <c r="O163" t="s">
        <v>62</v>
      </c>
      <c r="Q163" s="11"/>
      <c r="R163" s="15">
        <f>T28-TIME(2,55,0)</f>
        <v>-0.12152777777777778</v>
      </c>
      <c r="S163" s="11" t="e">
        <f t="shared" si="9"/>
        <v>#N/A</v>
      </c>
      <c r="T163" s="14" t="str">
        <f t="shared" si="10"/>
        <v>NBA 22</v>
      </c>
      <c r="U163" s="14" t="str">
        <f t="shared" si="11"/>
        <v xml:space="preserve"> v </v>
      </c>
      <c r="V163" s="14" t="str">
        <f t="shared" si="12"/>
        <v>FULL</v>
      </c>
      <c r="X163" s="78"/>
      <c r="Y163" s="79">
        <f t="shared" si="13"/>
        <v>-0.12152777777777778</v>
      </c>
      <c r="Z163" s="79">
        <f t="shared" si="14"/>
        <v>-3.8194444444444448E-2</v>
      </c>
      <c r="AA163" s="80" t="e">
        <f t="shared" si="15"/>
        <v>#N/A</v>
      </c>
      <c r="AB163" s="78" t="str">
        <f t="shared" si="16"/>
        <v>NBA 22</v>
      </c>
      <c r="AC163" s="78" t="str">
        <f t="shared" si="17"/>
        <v xml:space="preserve"> v </v>
      </c>
      <c r="AD163" s="78" t="str">
        <f t="shared" si="1"/>
        <v>Inc 1H</v>
      </c>
      <c r="AF163" s="43"/>
      <c r="AG163" s="41">
        <f t="shared" si="2"/>
        <v>-0.12152777777777778</v>
      </c>
      <c r="AH163" s="41">
        <f t="shared" si="18"/>
        <v>3.4722222222222238E-3</v>
      </c>
      <c r="AI163" s="42" t="e">
        <f t="shared" si="3"/>
        <v>#N/A</v>
      </c>
      <c r="AJ163" s="43" t="str">
        <f t="shared" si="4"/>
        <v>NBA 22</v>
      </c>
      <c r="AK163" s="43" t="str">
        <f t="shared" si="5"/>
        <v xml:space="preserve"> v </v>
      </c>
      <c r="AL163" s="43" t="str">
        <f t="shared" si="19"/>
        <v>Inc 1H</v>
      </c>
      <c r="AN163" s="104"/>
      <c r="AO163" s="105">
        <f t="shared" si="20"/>
        <v>-0.12152777777777778</v>
      </c>
      <c r="AP163" s="105">
        <f t="shared" si="21"/>
        <v>-3.8194444444444448E-2</v>
      </c>
      <c r="AQ163" s="106" t="e">
        <f t="shared" si="22"/>
        <v>#N/A</v>
      </c>
      <c r="AR163" s="104" t="str">
        <f t="shared" si="23"/>
        <v>NBA 22</v>
      </c>
      <c r="AS163" s="104" t="str">
        <f t="shared" si="24"/>
        <v xml:space="preserve"> v </v>
      </c>
      <c r="AT163" s="104" t="str">
        <f t="shared" si="25"/>
        <v>Inc 1H</v>
      </c>
      <c r="AV163" s="84"/>
      <c r="AW163" s="85">
        <f t="shared" si="26"/>
        <v>-0.12152777777777778</v>
      </c>
      <c r="AX163" s="85">
        <f t="shared" si="27"/>
        <v>3.4722222222222238E-3</v>
      </c>
      <c r="AY163" s="86" t="e">
        <f t="shared" si="28"/>
        <v>#N/A</v>
      </c>
      <c r="AZ163" s="84" t="str">
        <f t="shared" si="29"/>
        <v>NBA 22</v>
      </c>
      <c r="BA163" s="84" t="str">
        <f t="shared" si="30"/>
        <v xml:space="preserve"> v </v>
      </c>
      <c r="BB163" s="84" t="str">
        <f t="shared" si="31"/>
        <v>Primary</v>
      </c>
      <c r="BD163" s="43"/>
      <c r="BE163" s="41">
        <f t="shared" si="32"/>
        <v>-0.12152777777777778</v>
      </c>
      <c r="BF163" s="41">
        <f t="shared" si="6"/>
        <v>-3.8194444444444448E-2</v>
      </c>
      <c r="BG163" s="42" t="e">
        <f t="shared" si="33"/>
        <v>#N/A</v>
      </c>
      <c r="BH163" s="43" t="str">
        <f t="shared" si="34"/>
        <v>NBA 22</v>
      </c>
      <c r="BI163" s="43" t="str">
        <f t="shared" si="35"/>
        <v xml:space="preserve"> v </v>
      </c>
      <c r="BJ163" s="43" t="str">
        <f t="shared" si="52"/>
        <v>Inc 1H</v>
      </c>
      <c r="BL163" s="120"/>
      <c r="BM163" s="121">
        <f t="shared" si="36"/>
        <v>-0.12152777777777778</v>
      </c>
      <c r="BN163" s="121">
        <f t="shared" si="37"/>
        <v>3.4722222222222238E-3</v>
      </c>
      <c r="BO163" s="122" t="e">
        <f t="shared" si="38"/>
        <v>#N/A</v>
      </c>
      <c r="BP163" s="120" t="str">
        <f t="shared" si="39"/>
        <v>NBA 22</v>
      </c>
      <c r="BQ163" s="120" t="str">
        <f t="shared" si="40"/>
        <v xml:space="preserve"> v </v>
      </c>
      <c r="BR163" s="120" t="str">
        <f t="shared" si="53"/>
        <v>Inc 1H</v>
      </c>
      <c r="BT163" s="104"/>
      <c r="BU163" s="105">
        <f t="shared" si="41"/>
        <v>-0.12152777777777778</v>
      </c>
      <c r="BV163" s="105">
        <f t="shared" si="7"/>
        <v>-3.8194444444444448E-2</v>
      </c>
      <c r="BW163" s="106" t="e">
        <f t="shared" si="42"/>
        <v>#N/A</v>
      </c>
      <c r="BX163" s="104" t="str">
        <f t="shared" si="43"/>
        <v>NBA 22</v>
      </c>
      <c r="BY163" s="104" t="str">
        <f t="shared" si="44"/>
        <v xml:space="preserve"> v </v>
      </c>
      <c r="BZ163" s="104" t="str">
        <f t="shared" si="45"/>
        <v>Primary</v>
      </c>
      <c r="CB163" s="131"/>
      <c r="CC163" s="132">
        <f t="shared" si="46"/>
        <v>-0.12152777777777778</v>
      </c>
      <c r="CD163" s="132">
        <f t="shared" si="47"/>
        <v>3.4722222222222238E-3</v>
      </c>
      <c r="CE163" s="133" t="e">
        <f t="shared" si="48"/>
        <v>#N/A</v>
      </c>
      <c r="CF163" s="131" t="str">
        <f t="shared" si="49"/>
        <v>NBA 22</v>
      </c>
      <c r="CG163" s="131" t="str">
        <f t="shared" si="50"/>
        <v xml:space="preserve"> v </v>
      </c>
      <c r="CH163" s="131" t="str">
        <f t="shared" si="51"/>
        <v>Primary</v>
      </c>
    </row>
    <row r="164" spans="1:86">
      <c r="A164" t="s">
        <v>430</v>
      </c>
      <c r="B164" t="s">
        <v>452</v>
      </c>
      <c r="C164">
        <v>7</v>
      </c>
      <c r="E164">
        <v>13</v>
      </c>
      <c r="F164" t="str">
        <f>LOOKUP(R31,$A$152:$A$181,$B$152:$B$181)</f>
        <v>Warriors</v>
      </c>
      <c r="G164" t="str">
        <f>LOOKUP(S31,$A$152:$A$181,$B$152:$B$181)</f>
        <v>Nets</v>
      </c>
      <c r="H164" t="s">
        <v>62</v>
      </c>
      <c r="J164" t="str">
        <f t="shared" si="8"/>
        <v>Warriors v Nets</v>
      </c>
      <c r="L164" t="str">
        <f t="shared" si="0"/>
        <v>26 v 17</v>
      </c>
      <c r="M164">
        <f>IF(ISERROR(INDEX($C:$C,MATCH(R31,$A:$A,0)))*1=1,"",INDEX($C:$C,MATCH(R31,$A:$A,0)))</f>
        <v>26</v>
      </c>
      <c r="N164">
        <f>IF(ISERROR(INDEX($C:$C,MATCH(S31,$A:$A,0)))*1=1,"",INDEX($C:$C,MATCH(S31,$A:$A,0)))</f>
        <v>17</v>
      </c>
      <c r="O164" t="s">
        <v>62</v>
      </c>
      <c r="Q164" s="11"/>
      <c r="R164" s="15">
        <f>T30-TIME(2,55,0)</f>
        <v>0.69097222222222221</v>
      </c>
      <c r="S164" s="11" t="str">
        <f t="shared" si="9"/>
        <v>Warriors v Nets</v>
      </c>
      <c r="T164" s="14" t="str">
        <f t="shared" si="10"/>
        <v>NBA 22</v>
      </c>
      <c r="U164" s="14" t="str">
        <f t="shared" si="11"/>
        <v>26 v 17</v>
      </c>
      <c r="V164" s="14" t="str">
        <f t="shared" si="12"/>
        <v>FULL</v>
      </c>
      <c r="X164" s="78"/>
      <c r="Y164" s="79">
        <f t="shared" si="13"/>
        <v>0.69097222222222221</v>
      </c>
      <c r="Z164" s="79">
        <f t="shared" si="14"/>
        <v>0.77430555555555558</v>
      </c>
      <c r="AA164" s="80" t="str">
        <f t="shared" si="15"/>
        <v>Warriors v Nets</v>
      </c>
      <c r="AB164" s="78" t="str">
        <f t="shared" si="16"/>
        <v>NBA 22</v>
      </c>
      <c r="AC164" s="78" t="str">
        <f t="shared" si="17"/>
        <v>26 v 17</v>
      </c>
      <c r="AD164" s="78" t="str">
        <f t="shared" si="1"/>
        <v>Inc 1H</v>
      </c>
      <c r="AF164" s="43"/>
      <c r="AG164" s="41">
        <f t="shared" si="2"/>
        <v>0.69097222222222221</v>
      </c>
      <c r="AH164" s="41">
        <f t="shared" si="18"/>
        <v>0.81597222222222221</v>
      </c>
      <c r="AI164" s="42" t="str">
        <f t="shared" si="3"/>
        <v>Warriors v Nets</v>
      </c>
      <c r="AJ164" s="43" t="str">
        <f t="shared" si="4"/>
        <v>NBA 22</v>
      </c>
      <c r="AK164" s="43" t="str">
        <f t="shared" si="5"/>
        <v>26 v 17</v>
      </c>
      <c r="AL164" s="43" t="str">
        <f t="shared" si="19"/>
        <v>Inc 1H</v>
      </c>
      <c r="AN164" s="104"/>
      <c r="AO164" s="105">
        <f t="shared" si="20"/>
        <v>0.69097222222222221</v>
      </c>
      <c r="AP164" s="105">
        <f t="shared" si="21"/>
        <v>0.77430555555555558</v>
      </c>
      <c r="AQ164" s="106" t="str">
        <f t="shared" si="22"/>
        <v>Warriors v Nets</v>
      </c>
      <c r="AR164" s="104" t="str">
        <f t="shared" si="23"/>
        <v>NBA 22</v>
      </c>
      <c r="AS164" s="104" t="str">
        <f t="shared" si="24"/>
        <v>26 v 17</v>
      </c>
      <c r="AT164" s="104" t="str">
        <f t="shared" si="25"/>
        <v>Inc 1H</v>
      </c>
      <c r="AV164" s="84"/>
      <c r="AW164" s="85">
        <f t="shared" si="26"/>
        <v>0.69097222222222221</v>
      </c>
      <c r="AX164" s="85">
        <f t="shared" si="27"/>
        <v>0.81597222222222221</v>
      </c>
      <c r="AY164" s="86" t="str">
        <f t="shared" si="28"/>
        <v>Warriors v Nets</v>
      </c>
      <c r="AZ164" s="84" t="str">
        <f t="shared" si="29"/>
        <v>NBA 22</v>
      </c>
      <c r="BA164" s="84" t="str">
        <f t="shared" si="30"/>
        <v>26 v 17</v>
      </c>
      <c r="BB164" s="84" t="str">
        <f t="shared" si="31"/>
        <v>Primary</v>
      </c>
      <c r="BD164" s="110"/>
      <c r="BE164" s="111">
        <f t="shared" si="32"/>
        <v>0.69097222222222221</v>
      </c>
      <c r="BF164" s="111">
        <f t="shared" si="6"/>
        <v>0.77430555555555558</v>
      </c>
      <c r="BG164" s="112" t="str">
        <f t="shared" si="33"/>
        <v>Warriors v Nets</v>
      </c>
      <c r="BH164" s="110" t="str">
        <f t="shared" si="34"/>
        <v>NBA 22</v>
      </c>
      <c r="BI164" s="110" t="str">
        <f t="shared" si="35"/>
        <v>26 v 17</v>
      </c>
      <c r="BJ164" s="110" t="str">
        <f t="shared" si="52"/>
        <v>Inc 1H</v>
      </c>
      <c r="BL164" s="115"/>
      <c r="BM164" s="116">
        <f t="shared" si="36"/>
        <v>0.69097222222222221</v>
      </c>
      <c r="BN164" s="116">
        <f t="shared" si="37"/>
        <v>0.81597222222222221</v>
      </c>
      <c r="BO164" s="117" t="str">
        <f t="shared" si="38"/>
        <v>Warriors v Nets</v>
      </c>
      <c r="BP164" s="115" t="str">
        <f t="shared" si="39"/>
        <v>NBA 22</v>
      </c>
      <c r="BQ164" s="115" t="str">
        <f t="shared" si="40"/>
        <v>26 v 17</v>
      </c>
      <c r="BR164" s="115" t="str">
        <f t="shared" si="53"/>
        <v>Inc 1H</v>
      </c>
      <c r="BT164" s="125"/>
      <c r="BU164" s="126">
        <f t="shared" si="41"/>
        <v>0.69097222222222221</v>
      </c>
      <c r="BV164" s="126">
        <f t="shared" si="7"/>
        <v>0.77430555555555558</v>
      </c>
      <c r="BW164" s="127" t="str">
        <f t="shared" si="42"/>
        <v>Warriors v Nets</v>
      </c>
      <c r="BX164" s="125" t="str">
        <f t="shared" si="43"/>
        <v>NBA 22</v>
      </c>
      <c r="BY164" s="125" t="str">
        <f t="shared" si="44"/>
        <v>26 v 17</v>
      </c>
      <c r="BZ164" s="125" t="str">
        <f t="shared" si="45"/>
        <v>Primary</v>
      </c>
      <c r="CB164" s="78"/>
      <c r="CC164" s="79">
        <f t="shared" si="46"/>
        <v>0.69097222222222221</v>
      </c>
      <c r="CD164" s="79">
        <f t="shared" si="47"/>
        <v>0.81597222222222221</v>
      </c>
      <c r="CE164" s="80" t="str">
        <f t="shared" si="48"/>
        <v>Warriors v Nets</v>
      </c>
      <c r="CF164" s="78" t="str">
        <f t="shared" si="49"/>
        <v>NBA 22</v>
      </c>
      <c r="CG164" s="78" t="str">
        <f t="shared" si="50"/>
        <v>26 v 17</v>
      </c>
      <c r="CH164" s="78" t="str">
        <f t="shared" si="51"/>
        <v>Primary</v>
      </c>
    </row>
    <row r="165" spans="1:86">
      <c r="A165" t="s">
        <v>431</v>
      </c>
      <c r="B165" t="s">
        <v>453</v>
      </c>
      <c r="C165">
        <v>14</v>
      </c>
      <c r="E165">
        <v>14</v>
      </c>
      <c r="F165" t="str">
        <f>LOOKUP(R33,$A$152:$A$181,$B$152:$B$181)</f>
        <v>76ers</v>
      </c>
      <c r="G165" t="str">
        <f>LOOKUP(S33,$A$152:$A$181,$B$152:$B$181)</f>
        <v>Jazz</v>
      </c>
      <c r="H165" t="s">
        <v>62</v>
      </c>
      <c r="J165" t="str">
        <f t="shared" si="8"/>
        <v>76ers v Jazz</v>
      </c>
      <c r="L165" t="str">
        <f t="shared" si="0"/>
        <v>22 v 11</v>
      </c>
      <c r="M165">
        <f>IF(ISERROR(INDEX($C:$C,MATCH(R33,$A:$A,0)))*1=1,"",INDEX($C:$C,MATCH(R33,$A:$A,0)))</f>
        <v>22</v>
      </c>
      <c r="N165">
        <f>IF(ISERROR(INDEX($C:$C,MATCH(S33,$A:$A,0)))*1=1,"",INDEX($C:$C,MATCH(S33,$A:$A,0)))</f>
        <v>11</v>
      </c>
      <c r="O165" t="s">
        <v>62</v>
      </c>
      <c r="Q165" s="11"/>
      <c r="R165" s="15">
        <f>T32-TIME(2,55,0)</f>
        <v>0.79513888888888884</v>
      </c>
      <c r="S165" s="11" t="str">
        <f t="shared" si="9"/>
        <v>76ers v Jazz</v>
      </c>
      <c r="T165" s="14" t="str">
        <f t="shared" si="10"/>
        <v>NBA 22</v>
      </c>
      <c r="U165" s="14" t="str">
        <f t="shared" si="11"/>
        <v>22 v 11</v>
      </c>
      <c r="V165" s="14" t="str">
        <f t="shared" si="12"/>
        <v>FULL</v>
      </c>
      <c r="X165" s="78"/>
      <c r="Y165" s="79">
        <f t="shared" si="13"/>
        <v>0.79513888888888884</v>
      </c>
      <c r="Z165" s="79">
        <f t="shared" si="14"/>
        <v>0.87847222222222221</v>
      </c>
      <c r="AA165" s="80" t="str">
        <f t="shared" si="15"/>
        <v>76ers v Jazz</v>
      </c>
      <c r="AB165" s="78" t="str">
        <f t="shared" si="16"/>
        <v>NBA 22</v>
      </c>
      <c r="AC165" s="78" t="str">
        <f t="shared" si="17"/>
        <v>22 v 11</v>
      </c>
      <c r="AD165" s="78" t="str">
        <f t="shared" si="1"/>
        <v>Inc 1H</v>
      </c>
      <c r="AF165" s="43"/>
      <c r="AG165" s="41">
        <f t="shared" si="2"/>
        <v>0.79513888888888884</v>
      </c>
      <c r="AH165" s="41">
        <f t="shared" si="18"/>
        <v>0.92013888888888884</v>
      </c>
      <c r="AI165" s="42" t="str">
        <f t="shared" si="3"/>
        <v>76ers v Jazz</v>
      </c>
      <c r="AJ165" s="43" t="str">
        <f t="shared" si="4"/>
        <v>NBA 22</v>
      </c>
      <c r="AK165" s="43" t="str">
        <f t="shared" si="5"/>
        <v>22 v 11</v>
      </c>
      <c r="AL165" s="43" t="str">
        <f t="shared" si="19"/>
        <v>Inc 1H</v>
      </c>
      <c r="AN165" s="104"/>
      <c r="AO165" s="105">
        <f t="shared" si="20"/>
        <v>0.79513888888888884</v>
      </c>
      <c r="AP165" s="105">
        <f t="shared" si="21"/>
        <v>0.87847222222222221</v>
      </c>
      <c r="AQ165" s="106" t="str">
        <f t="shared" si="22"/>
        <v>76ers v Jazz</v>
      </c>
      <c r="AR165" s="104" t="str">
        <f t="shared" si="23"/>
        <v>NBA 22</v>
      </c>
      <c r="AS165" s="104" t="str">
        <f t="shared" si="24"/>
        <v>22 v 11</v>
      </c>
      <c r="AT165" s="104" t="str">
        <f t="shared" si="25"/>
        <v>Inc 1H</v>
      </c>
      <c r="AV165" s="84"/>
      <c r="AW165" s="85">
        <f t="shared" si="26"/>
        <v>0.79513888888888884</v>
      </c>
      <c r="AX165" s="85">
        <f t="shared" si="27"/>
        <v>0.92013888888888884</v>
      </c>
      <c r="AY165" s="86" t="str">
        <f t="shared" si="28"/>
        <v>76ers v Jazz</v>
      </c>
      <c r="AZ165" s="84" t="str">
        <f t="shared" si="29"/>
        <v>NBA 22</v>
      </c>
      <c r="BA165" s="84" t="str">
        <f t="shared" si="30"/>
        <v>22 v 11</v>
      </c>
      <c r="BB165" s="84" t="str">
        <f t="shared" si="31"/>
        <v>Primary</v>
      </c>
      <c r="BD165" s="43"/>
      <c r="BE165" s="41">
        <f t="shared" si="32"/>
        <v>0.79513888888888884</v>
      </c>
      <c r="BF165" s="41">
        <f t="shared" si="6"/>
        <v>0.87847222222222221</v>
      </c>
      <c r="BG165" s="42" t="str">
        <f t="shared" si="33"/>
        <v>76ers v Jazz</v>
      </c>
      <c r="BH165" s="43" t="str">
        <f t="shared" si="34"/>
        <v>NBA 22</v>
      </c>
      <c r="BI165" s="43" t="str">
        <f t="shared" si="35"/>
        <v>22 v 11</v>
      </c>
      <c r="BJ165" s="43" t="str">
        <f t="shared" si="52"/>
        <v>Inc 1H</v>
      </c>
      <c r="BL165" s="120"/>
      <c r="BM165" s="121">
        <f t="shared" si="36"/>
        <v>0.79513888888888884</v>
      </c>
      <c r="BN165" s="121">
        <f t="shared" si="37"/>
        <v>0.92013888888888884</v>
      </c>
      <c r="BO165" s="122" t="str">
        <f t="shared" si="38"/>
        <v>76ers v Jazz</v>
      </c>
      <c r="BP165" s="120" t="str">
        <f t="shared" si="39"/>
        <v>NBA 22</v>
      </c>
      <c r="BQ165" s="120" t="str">
        <f t="shared" si="40"/>
        <v>22 v 11</v>
      </c>
      <c r="BR165" s="120" t="str">
        <f t="shared" si="53"/>
        <v>Inc 1H</v>
      </c>
      <c r="BT165" s="104"/>
      <c r="BU165" s="105">
        <f t="shared" si="41"/>
        <v>0.79513888888888884</v>
      </c>
      <c r="BV165" s="105">
        <f t="shared" si="7"/>
        <v>0.87847222222222221</v>
      </c>
      <c r="BW165" s="106" t="str">
        <f t="shared" si="42"/>
        <v>76ers v Jazz</v>
      </c>
      <c r="BX165" s="104" t="str">
        <f t="shared" si="43"/>
        <v>NBA 22</v>
      </c>
      <c r="BY165" s="104" t="str">
        <f t="shared" si="44"/>
        <v>22 v 11</v>
      </c>
      <c r="BZ165" s="104" t="str">
        <f t="shared" si="45"/>
        <v>Primary</v>
      </c>
      <c r="CB165" s="131"/>
      <c r="CC165" s="132">
        <f t="shared" si="46"/>
        <v>0.79513888888888884</v>
      </c>
      <c r="CD165" s="132">
        <f t="shared" si="47"/>
        <v>0.92013888888888884</v>
      </c>
      <c r="CE165" s="133" t="str">
        <f t="shared" si="48"/>
        <v>76ers v Jazz</v>
      </c>
      <c r="CF165" s="131" t="str">
        <f t="shared" si="49"/>
        <v>NBA 22</v>
      </c>
      <c r="CG165" s="131" t="str">
        <f t="shared" si="50"/>
        <v>22 v 11</v>
      </c>
      <c r="CH165" s="131" t="str">
        <f t="shared" si="51"/>
        <v>Primary</v>
      </c>
    </row>
    <row r="166" spans="1:86">
      <c r="A166" t="s">
        <v>280</v>
      </c>
      <c r="B166" t="s">
        <v>454</v>
      </c>
      <c r="C166">
        <v>30</v>
      </c>
      <c r="E166">
        <v>15</v>
      </c>
      <c r="F166" t="str">
        <f>LOOKUP(R35,$A$152:$A$181,$B$152:$B$181)</f>
        <v>Spurs</v>
      </c>
      <c r="G166" t="str">
        <f>LOOKUP(S35,$A$152:$A$181,$B$152:$B$181)</f>
        <v>Clippers</v>
      </c>
      <c r="H166" t="s">
        <v>62</v>
      </c>
      <c r="J166" t="str">
        <f t="shared" si="8"/>
        <v>Spurs v Clippers</v>
      </c>
      <c r="L166" t="str">
        <f t="shared" si="0"/>
        <v>24 v 7</v>
      </c>
      <c r="M166">
        <f>IF(ISERROR(INDEX($C:$C,MATCH(R35,$A:$A,0)))*1=1,"",INDEX($C:$C,MATCH(R35,$A:$A,0)))</f>
        <v>24</v>
      </c>
      <c r="N166">
        <f>IF(ISERROR(INDEX($C:$C,MATCH(S35,$A:$A,0)))*1=1,"",INDEX($C:$C,MATCH(S35,$A:$A,0)))</f>
        <v>7</v>
      </c>
      <c r="O166" t="s">
        <v>62</v>
      </c>
      <c r="Q166" s="11"/>
      <c r="R166" s="15">
        <f>T34-TIME(2,55,0)</f>
        <v>0.81597222222222221</v>
      </c>
      <c r="S166" s="11" t="str">
        <f t="shared" si="9"/>
        <v>Spurs v Clippers</v>
      </c>
      <c r="T166" s="14" t="str">
        <f t="shared" si="10"/>
        <v>NBA 22</v>
      </c>
      <c r="U166" s="14" t="str">
        <f t="shared" si="11"/>
        <v>24 v 7</v>
      </c>
      <c r="V166" s="14" t="str">
        <f t="shared" si="12"/>
        <v>FULL</v>
      </c>
      <c r="X166" s="78"/>
      <c r="Y166" s="79">
        <f t="shared" si="13"/>
        <v>0.81597222222222221</v>
      </c>
      <c r="Z166" s="79">
        <f t="shared" si="14"/>
        <v>0.89930555555555558</v>
      </c>
      <c r="AA166" s="80" t="str">
        <f t="shared" si="15"/>
        <v>Spurs v Clippers</v>
      </c>
      <c r="AB166" s="78" t="str">
        <f t="shared" si="16"/>
        <v>NBA 22</v>
      </c>
      <c r="AC166" s="78" t="str">
        <f t="shared" si="17"/>
        <v>24 v 7</v>
      </c>
      <c r="AD166" s="78" t="str">
        <f t="shared" si="1"/>
        <v>Inc 1H</v>
      </c>
      <c r="AF166" s="43"/>
      <c r="AG166" s="41">
        <f t="shared" si="2"/>
        <v>0.81597222222222221</v>
      </c>
      <c r="AH166" s="41">
        <f t="shared" si="18"/>
        <v>0.94097222222222221</v>
      </c>
      <c r="AI166" s="42" t="str">
        <f t="shared" si="3"/>
        <v>Spurs v Clippers</v>
      </c>
      <c r="AJ166" s="43" t="str">
        <f t="shared" si="4"/>
        <v>NBA 22</v>
      </c>
      <c r="AK166" s="43" t="str">
        <f t="shared" si="5"/>
        <v>24 v 7</v>
      </c>
      <c r="AL166" s="43" t="str">
        <f t="shared" si="19"/>
        <v>Inc 1H</v>
      </c>
      <c r="AN166" s="104"/>
      <c r="AO166" s="105">
        <f t="shared" si="20"/>
        <v>0.81597222222222221</v>
      </c>
      <c r="AP166" s="105">
        <f t="shared" si="21"/>
        <v>0.89930555555555558</v>
      </c>
      <c r="AQ166" s="106" t="str">
        <f t="shared" si="22"/>
        <v>Spurs v Clippers</v>
      </c>
      <c r="AR166" s="104" t="str">
        <f t="shared" si="23"/>
        <v>NBA 22</v>
      </c>
      <c r="AS166" s="104" t="str">
        <f t="shared" si="24"/>
        <v>24 v 7</v>
      </c>
      <c r="AT166" s="104" t="str">
        <f t="shared" si="25"/>
        <v>Inc 1H</v>
      </c>
      <c r="AV166" s="84"/>
      <c r="AW166" s="85">
        <f t="shared" si="26"/>
        <v>0.81597222222222221</v>
      </c>
      <c r="AX166" s="85">
        <f t="shared" si="27"/>
        <v>0.94097222222222221</v>
      </c>
      <c r="AY166" s="86" t="str">
        <f t="shared" si="28"/>
        <v>Spurs v Clippers</v>
      </c>
      <c r="AZ166" s="84" t="str">
        <f t="shared" si="29"/>
        <v>NBA 22</v>
      </c>
      <c r="BA166" s="84" t="str">
        <f t="shared" si="30"/>
        <v>24 v 7</v>
      </c>
      <c r="BB166" s="84" t="str">
        <f t="shared" si="31"/>
        <v>Primary</v>
      </c>
      <c r="BD166" s="110"/>
      <c r="BE166" s="111">
        <f t="shared" si="32"/>
        <v>0.81597222222222221</v>
      </c>
      <c r="BF166" s="111">
        <f t="shared" si="6"/>
        <v>0.89930555555555558</v>
      </c>
      <c r="BG166" s="112" t="str">
        <f t="shared" si="33"/>
        <v>Spurs v Clippers</v>
      </c>
      <c r="BH166" s="110" t="str">
        <f t="shared" si="34"/>
        <v>NBA 22</v>
      </c>
      <c r="BI166" s="110" t="str">
        <f t="shared" si="35"/>
        <v>24 v 7</v>
      </c>
      <c r="BJ166" s="110" t="str">
        <f t="shared" si="52"/>
        <v>Inc 1H</v>
      </c>
      <c r="BL166" s="115"/>
      <c r="BM166" s="116">
        <f t="shared" si="36"/>
        <v>0.81597222222222221</v>
      </c>
      <c r="BN166" s="116">
        <f t="shared" si="37"/>
        <v>0.94097222222222221</v>
      </c>
      <c r="BO166" s="117" t="str">
        <f t="shared" si="38"/>
        <v>Spurs v Clippers</v>
      </c>
      <c r="BP166" s="115" t="str">
        <f t="shared" si="39"/>
        <v>NBA 22</v>
      </c>
      <c r="BQ166" s="115" t="str">
        <f t="shared" si="40"/>
        <v>24 v 7</v>
      </c>
      <c r="BR166" s="115" t="str">
        <f t="shared" si="53"/>
        <v>Inc 1H</v>
      </c>
      <c r="BT166" s="125"/>
      <c r="BU166" s="126">
        <f t="shared" si="41"/>
        <v>0.81597222222222221</v>
      </c>
      <c r="BV166" s="126">
        <f t="shared" si="7"/>
        <v>0.89930555555555558</v>
      </c>
      <c r="BW166" s="127" t="str">
        <f t="shared" si="42"/>
        <v>Spurs v Clippers</v>
      </c>
      <c r="BX166" s="125" t="str">
        <f t="shared" si="43"/>
        <v>NBA 22</v>
      </c>
      <c r="BY166" s="125" t="str">
        <f t="shared" si="44"/>
        <v>24 v 7</v>
      </c>
      <c r="BZ166" s="125" t="str">
        <f t="shared" si="45"/>
        <v>Primary</v>
      </c>
      <c r="CB166" s="78"/>
      <c r="CC166" s="79">
        <f t="shared" si="46"/>
        <v>0.81597222222222221</v>
      </c>
      <c r="CD166" s="79">
        <f t="shared" si="47"/>
        <v>0.94097222222222221</v>
      </c>
      <c r="CE166" s="80" t="str">
        <f t="shared" si="48"/>
        <v>Spurs v Clippers</v>
      </c>
      <c r="CF166" s="78" t="str">
        <f t="shared" si="49"/>
        <v>NBA 22</v>
      </c>
      <c r="CG166" s="78" t="str">
        <f t="shared" si="50"/>
        <v>24 v 7</v>
      </c>
      <c r="CH166" s="78" t="str">
        <f t="shared" si="51"/>
        <v>Primary</v>
      </c>
    </row>
    <row r="167" spans="1:86">
      <c r="A167" t="s">
        <v>157</v>
      </c>
      <c r="B167" t="s">
        <v>455</v>
      </c>
      <c r="C167">
        <v>9</v>
      </c>
      <c r="E167">
        <v>16</v>
      </c>
      <c r="F167" t="e">
        <f>LOOKUP(R37,$A$152:$A$181,$B$152:$B$181)</f>
        <v>#N/A</v>
      </c>
      <c r="G167" t="e">
        <f>LOOKUP(S37,$A$152:$A$181,$B$152:$B$181)</f>
        <v>#N/A</v>
      </c>
      <c r="H167" t="s">
        <v>62</v>
      </c>
      <c r="J167" t="e">
        <f t="shared" si="8"/>
        <v>#N/A</v>
      </c>
      <c r="L167" t="str">
        <f t="shared" si="0"/>
        <v xml:space="preserve"> v </v>
      </c>
      <c r="M167" t="str">
        <f>IF(ISERROR(INDEX($C:$C,MATCH(R37,$A:$A,0)))*1=1,"",INDEX($C:$C,MATCH(R37,$A:$A,0)))</f>
        <v/>
      </c>
      <c r="N167" t="str">
        <f>IF(ISERROR(INDEX($C:$C,MATCH(S37,$A:$A,0)))*1=1,"",INDEX($C:$C,MATCH(S37,$A:$A,0)))</f>
        <v/>
      </c>
      <c r="O167" t="s">
        <v>62</v>
      </c>
      <c r="Q167" s="11"/>
      <c r="R167" s="15">
        <f>T36-TIME(2,55,0)</f>
        <v>-0.12152777777777778</v>
      </c>
      <c r="S167" s="11" t="e">
        <f t="shared" si="9"/>
        <v>#N/A</v>
      </c>
      <c r="T167" s="14" t="str">
        <f t="shared" si="10"/>
        <v>NBA 22</v>
      </c>
      <c r="U167" s="14" t="str">
        <f t="shared" si="11"/>
        <v xml:space="preserve"> v </v>
      </c>
      <c r="V167" s="14" t="str">
        <f t="shared" si="12"/>
        <v>FULL</v>
      </c>
      <c r="X167" s="78"/>
      <c r="Y167" s="79">
        <f t="shared" si="13"/>
        <v>-0.12152777777777778</v>
      </c>
      <c r="Z167" s="79">
        <f t="shared" si="14"/>
        <v>-3.8194444444444448E-2</v>
      </c>
      <c r="AA167" s="80" t="e">
        <f t="shared" si="15"/>
        <v>#N/A</v>
      </c>
      <c r="AB167" s="78" t="str">
        <f t="shared" si="16"/>
        <v>NBA 22</v>
      </c>
      <c r="AC167" s="78" t="str">
        <f t="shared" si="17"/>
        <v xml:space="preserve"> v </v>
      </c>
      <c r="AD167" s="78" t="str">
        <f t="shared" si="1"/>
        <v>Inc 1H</v>
      </c>
      <c r="AF167" s="43"/>
      <c r="AG167" s="41">
        <f t="shared" si="2"/>
        <v>-0.12152777777777778</v>
      </c>
      <c r="AH167" s="41">
        <f t="shared" si="18"/>
        <v>3.4722222222222238E-3</v>
      </c>
      <c r="AI167" s="42" t="e">
        <f t="shared" si="3"/>
        <v>#N/A</v>
      </c>
      <c r="AJ167" s="43" t="str">
        <f t="shared" si="4"/>
        <v>NBA 22</v>
      </c>
      <c r="AK167" s="43" t="str">
        <f t="shared" si="5"/>
        <v xml:space="preserve"> v </v>
      </c>
      <c r="AL167" s="43" t="str">
        <f t="shared" si="19"/>
        <v>Inc 1H</v>
      </c>
      <c r="AN167" s="104"/>
      <c r="AO167" s="105">
        <f t="shared" si="20"/>
        <v>-0.12152777777777778</v>
      </c>
      <c r="AP167" s="105">
        <f t="shared" si="21"/>
        <v>-3.8194444444444448E-2</v>
      </c>
      <c r="AQ167" s="106" t="e">
        <f t="shared" si="22"/>
        <v>#N/A</v>
      </c>
      <c r="AR167" s="104" t="str">
        <f t="shared" si="23"/>
        <v>NBA 22</v>
      </c>
      <c r="AS167" s="104" t="str">
        <f t="shared" si="24"/>
        <v xml:space="preserve"> v </v>
      </c>
      <c r="AT167" s="104" t="str">
        <f t="shared" si="25"/>
        <v>Inc 1H</v>
      </c>
      <c r="AV167" s="84"/>
      <c r="AW167" s="85">
        <f t="shared" si="26"/>
        <v>-0.12152777777777778</v>
      </c>
      <c r="AX167" s="85">
        <f t="shared" si="27"/>
        <v>3.4722222222222238E-3</v>
      </c>
      <c r="AY167" s="86" t="e">
        <f t="shared" si="28"/>
        <v>#N/A</v>
      </c>
      <c r="AZ167" s="84" t="str">
        <f t="shared" si="29"/>
        <v>NBA 22</v>
      </c>
      <c r="BA167" s="84" t="str">
        <f t="shared" si="30"/>
        <v xml:space="preserve"> v </v>
      </c>
      <c r="BB167" s="84" t="str">
        <f t="shared" si="31"/>
        <v>Primary</v>
      </c>
      <c r="BD167" s="43"/>
      <c r="BE167" s="41">
        <f t="shared" si="32"/>
        <v>-0.12152777777777778</v>
      </c>
      <c r="BF167" s="41">
        <f t="shared" si="6"/>
        <v>-3.8194444444444448E-2</v>
      </c>
      <c r="BG167" s="42" t="e">
        <f t="shared" si="33"/>
        <v>#N/A</v>
      </c>
      <c r="BH167" s="43" t="str">
        <f t="shared" si="34"/>
        <v>NBA 22</v>
      </c>
      <c r="BI167" s="43" t="str">
        <f t="shared" si="35"/>
        <v xml:space="preserve"> v </v>
      </c>
      <c r="BJ167" s="43" t="str">
        <f t="shared" si="52"/>
        <v>Inc 1H</v>
      </c>
      <c r="BL167" s="120"/>
      <c r="BM167" s="121">
        <f t="shared" si="36"/>
        <v>-0.12152777777777778</v>
      </c>
      <c r="BN167" s="121">
        <f t="shared" si="37"/>
        <v>3.4722222222222238E-3</v>
      </c>
      <c r="BO167" s="122" t="e">
        <f t="shared" si="38"/>
        <v>#N/A</v>
      </c>
      <c r="BP167" s="120" t="str">
        <f t="shared" si="39"/>
        <v>NBA 22</v>
      </c>
      <c r="BQ167" s="120" t="str">
        <f t="shared" si="40"/>
        <v xml:space="preserve"> v </v>
      </c>
      <c r="BR167" s="120" t="str">
        <f t="shared" si="53"/>
        <v>Inc 1H</v>
      </c>
      <c r="BT167" s="104"/>
      <c r="BU167" s="105">
        <f t="shared" si="41"/>
        <v>-0.12152777777777778</v>
      </c>
      <c r="BV167" s="105">
        <f t="shared" si="7"/>
        <v>-3.8194444444444448E-2</v>
      </c>
      <c r="BW167" s="106" t="e">
        <f t="shared" si="42"/>
        <v>#N/A</v>
      </c>
      <c r="BX167" s="104" t="str">
        <f t="shared" si="43"/>
        <v>NBA 22</v>
      </c>
      <c r="BY167" s="104" t="str">
        <f t="shared" si="44"/>
        <v xml:space="preserve"> v </v>
      </c>
      <c r="BZ167" s="104" t="str">
        <f t="shared" si="45"/>
        <v>Primary</v>
      </c>
      <c r="CB167" s="131"/>
      <c r="CC167" s="132">
        <f t="shared" si="46"/>
        <v>-0.12152777777777778</v>
      </c>
      <c r="CD167" s="132">
        <f t="shared" si="47"/>
        <v>3.4722222222222238E-3</v>
      </c>
      <c r="CE167" s="133" t="e">
        <f t="shared" si="48"/>
        <v>#N/A</v>
      </c>
      <c r="CF167" s="131" t="str">
        <f t="shared" si="49"/>
        <v>NBA 22</v>
      </c>
      <c r="CG167" s="131" t="str">
        <f t="shared" si="50"/>
        <v xml:space="preserve"> v </v>
      </c>
      <c r="CH167" s="131" t="str">
        <f t="shared" si="51"/>
        <v>Primary</v>
      </c>
    </row>
    <row r="168" spans="1:86">
      <c r="A168" t="s">
        <v>161</v>
      </c>
      <c r="B168" t="s">
        <v>456</v>
      </c>
      <c r="C168">
        <v>2</v>
      </c>
      <c r="E168">
        <v>17</v>
      </c>
      <c r="F168" t="str">
        <f>LOOKUP(R39,$A$152:$A$181,$B$152:$B$181)</f>
        <v>Pacers</v>
      </c>
      <c r="G168" t="str">
        <f>LOOKUP(S39,$A$152:$A$181,$B$152:$B$181)</f>
        <v>Pistons</v>
      </c>
      <c r="H168" t="s">
        <v>62</v>
      </c>
      <c r="J168" t="str">
        <f t="shared" si="8"/>
        <v>Pacers v Pistons</v>
      </c>
      <c r="L168" t="str">
        <f t="shared" si="0"/>
        <v>19 v 20</v>
      </c>
      <c r="M168">
        <f>IF(ISERROR(INDEX($C:$C,MATCH(R39,$A:$A,0)))*1=1,"",INDEX($C:$C,MATCH(R39,$A:$A,0)))</f>
        <v>19</v>
      </c>
      <c r="N168">
        <f>IF(ISERROR(INDEX($C:$C,MATCH(S39,$A:$A,0)))*1=1,"",INDEX($C:$C,MATCH(S39,$A:$A,0)))</f>
        <v>20</v>
      </c>
      <c r="O168" t="s">
        <v>62</v>
      </c>
      <c r="Q168" s="11"/>
      <c r="R168" s="15">
        <f>T38-TIME(2,55,0)</f>
        <v>0.67013888888888884</v>
      </c>
      <c r="S168" s="11" t="str">
        <f t="shared" si="9"/>
        <v>Pacers v Pistons</v>
      </c>
      <c r="T168" s="14" t="str">
        <f t="shared" si="10"/>
        <v>NBA 22</v>
      </c>
      <c r="U168" s="14" t="str">
        <f t="shared" si="11"/>
        <v>19 v 20</v>
      </c>
      <c r="V168" s="14" t="str">
        <f t="shared" si="12"/>
        <v>FULL</v>
      </c>
      <c r="X168" s="78"/>
      <c r="Y168" s="79">
        <f t="shared" si="13"/>
        <v>0.67013888888888884</v>
      </c>
      <c r="Z168" s="79">
        <f t="shared" si="14"/>
        <v>0.75347222222222221</v>
      </c>
      <c r="AA168" s="80" t="str">
        <f t="shared" si="15"/>
        <v>Pacers v Pistons</v>
      </c>
      <c r="AB168" s="78" t="str">
        <f t="shared" si="16"/>
        <v>NBA 22</v>
      </c>
      <c r="AC168" s="78" t="str">
        <f t="shared" si="17"/>
        <v>19 v 20</v>
      </c>
      <c r="AD168" s="78" t="str">
        <f t="shared" si="1"/>
        <v>Inc 1H</v>
      </c>
      <c r="AF168" s="43"/>
      <c r="AG168" s="41">
        <f t="shared" si="2"/>
        <v>0.67013888888888884</v>
      </c>
      <c r="AH168" s="41">
        <f t="shared" si="18"/>
        <v>0.79513888888888884</v>
      </c>
      <c r="AI168" s="42" t="str">
        <f t="shared" si="3"/>
        <v>Pacers v Pistons</v>
      </c>
      <c r="AJ168" s="43" t="str">
        <f t="shared" si="4"/>
        <v>NBA 22</v>
      </c>
      <c r="AK168" s="43" t="str">
        <f t="shared" si="5"/>
        <v>19 v 20</v>
      </c>
      <c r="AL168" s="43" t="str">
        <f t="shared" si="19"/>
        <v>Inc 1H</v>
      </c>
      <c r="AN168" s="104"/>
      <c r="AO168" s="105">
        <f t="shared" si="20"/>
        <v>0.67013888888888884</v>
      </c>
      <c r="AP168" s="105">
        <f t="shared" si="21"/>
        <v>0.75347222222222221</v>
      </c>
      <c r="AQ168" s="106" t="str">
        <f t="shared" si="22"/>
        <v>Pacers v Pistons</v>
      </c>
      <c r="AR168" s="104" t="str">
        <f t="shared" si="23"/>
        <v>NBA 22</v>
      </c>
      <c r="AS168" s="104" t="str">
        <f t="shared" si="24"/>
        <v>19 v 20</v>
      </c>
      <c r="AT168" s="104" t="str">
        <f t="shared" si="25"/>
        <v>Inc 1H</v>
      </c>
      <c r="AV168" s="84"/>
      <c r="AW168" s="85">
        <f t="shared" si="26"/>
        <v>0.67013888888888884</v>
      </c>
      <c r="AX168" s="85">
        <f t="shared" si="27"/>
        <v>0.79513888888888884</v>
      </c>
      <c r="AY168" s="86" t="str">
        <f t="shared" si="28"/>
        <v>Pacers v Pistons</v>
      </c>
      <c r="AZ168" s="84" t="str">
        <f t="shared" si="29"/>
        <v>NBA 22</v>
      </c>
      <c r="BA168" s="84" t="str">
        <f t="shared" si="30"/>
        <v>19 v 20</v>
      </c>
      <c r="BB168" s="84" t="str">
        <f t="shared" si="31"/>
        <v>Primary</v>
      </c>
      <c r="BD168" s="110"/>
      <c r="BE168" s="111">
        <f t="shared" si="32"/>
        <v>0.67013888888888884</v>
      </c>
      <c r="BF168" s="111">
        <f t="shared" si="6"/>
        <v>0.75347222222222221</v>
      </c>
      <c r="BG168" s="112" t="str">
        <f t="shared" si="33"/>
        <v>Pacers v Pistons</v>
      </c>
      <c r="BH168" s="110" t="str">
        <f t="shared" si="34"/>
        <v>NBA 22</v>
      </c>
      <c r="BI168" s="110" t="str">
        <f t="shared" si="35"/>
        <v>19 v 20</v>
      </c>
      <c r="BJ168" s="110" t="str">
        <f t="shared" si="52"/>
        <v>Inc 1H</v>
      </c>
      <c r="BL168" s="115"/>
      <c r="BM168" s="116">
        <f t="shared" si="36"/>
        <v>0.67013888888888884</v>
      </c>
      <c r="BN168" s="116">
        <f t="shared" si="37"/>
        <v>0.79513888888888884</v>
      </c>
      <c r="BO168" s="117" t="str">
        <f t="shared" si="38"/>
        <v>Pacers v Pistons</v>
      </c>
      <c r="BP168" s="115" t="str">
        <f t="shared" si="39"/>
        <v>NBA 22</v>
      </c>
      <c r="BQ168" s="115" t="str">
        <f t="shared" si="40"/>
        <v>19 v 20</v>
      </c>
      <c r="BR168" s="115" t="str">
        <f t="shared" si="53"/>
        <v>Inc 1H</v>
      </c>
      <c r="BT168" s="125"/>
      <c r="BU168" s="126">
        <f t="shared" si="41"/>
        <v>0.67013888888888884</v>
      </c>
      <c r="BV168" s="126">
        <f t="shared" si="7"/>
        <v>0.75347222222222221</v>
      </c>
      <c r="BW168" s="127" t="str">
        <f t="shared" si="42"/>
        <v>Pacers v Pistons</v>
      </c>
      <c r="BX168" s="125" t="str">
        <f t="shared" si="43"/>
        <v>NBA 22</v>
      </c>
      <c r="BY168" s="125" t="str">
        <f t="shared" si="44"/>
        <v>19 v 20</v>
      </c>
      <c r="BZ168" s="125" t="str">
        <f t="shared" si="45"/>
        <v>Primary</v>
      </c>
      <c r="CB168" s="78"/>
      <c r="CC168" s="79">
        <f t="shared" si="46"/>
        <v>0.67013888888888884</v>
      </c>
      <c r="CD168" s="79">
        <f t="shared" si="47"/>
        <v>0.79513888888888884</v>
      </c>
      <c r="CE168" s="80" t="str">
        <f t="shared" si="48"/>
        <v>Pacers v Pistons</v>
      </c>
      <c r="CF168" s="78" t="str">
        <f t="shared" si="49"/>
        <v>NBA 22</v>
      </c>
      <c r="CG168" s="78" t="str">
        <f t="shared" si="50"/>
        <v>19 v 20</v>
      </c>
      <c r="CH168" s="78" t="str">
        <f t="shared" si="51"/>
        <v>Primary</v>
      </c>
    </row>
    <row r="169" spans="1:86">
      <c r="A169" t="s">
        <v>154</v>
      </c>
      <c r="B169" t="s">
        <v>457</v>
      </c>
      <c r="C169">
        <v>27</v>
      </c>
      <c r="E169">
        <v>18</v>
      </c>
      <c r="F169" t="str">
        <f>LOOKUP(R41,$A$152:$A$181,$B$152:$B$181)</f>
        <v>Wizards</v>
      </c>
      <c r="G169" t="str">
        <f>LOOKUP(S41,$A$152:$A$181,$B$152:$B$181)</f>
        <v>Hornets</v>
      </c>
      <c r="H169" t="s">
        <v>62</v>
      </c>
      <c r="J169" t="str">
        <f t="shared" si="8"/>
        <v>Wizards v Hornets</v>
      </c>
      <c r="L169" t="str">
        <f t="shared" si="0"/>
        <v>4 v 29</v>
      </c>
      <c r="M169">
        <f>IF(ISERROR(INDEX($C:$C,MATCH(R41,$A:$A,0)))*1=1,"",INDEX($C:$C,MATCH(R41,$A:$A,0)))</f>
        <v>4</v>
      </c>
      <c r="N169">
        <f>IF(ISERROR(INDEX($C:$C,MATCH(S41,$A:$A,0)))*1=1,"",INDEX($C:$C,MATCH(S41,$A:$A,0)))</f>
        <v>29</v>
      </c>
      <c r="O169" t="s">
        <v>62</v>
      </c>
      <c r="Q169" s="11"/>
      <c r="R169" s="15">
        <f>T40-TIME(2,55,0)</f>
        <v>0.67013888888888884</v>
      </c>
      <c r="S169" s="11" t="str">
        <f t="shared" si="9"/>
        <v>Wizards v Hornets</v>
      </c>
      <c r="T169" s="14" t="str">
        <f t="shared" si="10"/>
        <v>NBA 22</v>
      </c>
      <c r="U169" s="14" t="str">
        <f t="shared" si="11"/>
        <v>4 v 29</v>
      </c>
      <c r="V169" s="14" t="str">
        <f t="shared" si="12"/>
        <v>FULL</v>
      </c>
      <c r="X169" s="78"/>
      <c r="Y169" s="79">
        <f t="shared" si="13"/>
        <v>0.67013888888888884</v>
      </c>
      <c r="Z169" s="79">
        <f t="shared" si="14"/>
        <v>0.75347222222222221</v>
      </c>
      <c r="AA169" s="80" t="str">
        <f t="shared" si="15"/>
        <v>Wizards v Hornets</v>
      </c>
      <c r="AB169" s="78" t="str">
        <f t="shared" si="16"/>
        <v>NBA 22</v>
      </c>
      <c r="AC169" s="78" t="str">
        <f t="shared" si="17"/>
        <v>4 v 29</v>
      </c>
      <c r="AD169" s="78" t="str">
        <f t="shared" si="1"/>
        <v>Inc 1H</v>
      </c>
      <c r="AF169" s="43"/>
      <c r="AG169" s="41">
        <f t="shared" si="2"/>
        <v>0.67013888888888884</v>
      </c>
      <c r="AH169" s="41">
        <f t="shared" si="18"/>
        <v>0.79513888888888884</v>
      </c>
      <c r="AI169" s="42" t="str">
        <f t="shared" si="3"/>
        <v>Wizards v Hornets</v>
      </c>
      <c r="AJ169" s="43" t="str">
        <f t="shared" si="4"/>
        <v>NBA 22</v>
      </c>
      <c r="AK169" s="43" t="str">
        <f t="shared" si="5"/>
        <v>4 v 29</v>
      </c>
      <c r="AL169" s="43" t="str">
        <f t="shared" si="19"/>
        <v>Inc 1H</v>
      </c>
      <c r="AN169" s="104"/>
      <c r="AO169" s="105">
        <f t="shared" si="20"/>
        <v>0.67013888888888884</v>
      </c>
      <c r="AP169" s="105">
        <f t="shared" si="21"/>
        <v>0.75347222222222221</v>
      </c>
      <c r="AQ169" s="106" t="str">
        <f t="shared" si="22"/>
        <v>Wizards v Hornets</v>
      </c>
      <c r="AR169" s="104" t="str">
        <f t="shared" si="23"/>
        <v>NBA 22</v>
      </c>
      <c r="AS169" s="104" t="str">
        <f t="shared" si="24"/>
        <v>4 v 29</v>
      </c>
      <c r="AT169" s="104" t="str">
        <f t="shared" si="25"/>
        <v>Inc 1H</v>
      </c>
      <c r="AV169" s="84"/>
      <c r="AW169" s="85">
        <f t="shared" si="26"/>
        <v>0.67013888888888884</v>
      </c>
      <c r="AX169" s="85">
        <f t="shared" si="27"/>
        <v>0.79513888888888884</v>
      </c>
      <c r="AY169" s="86" t="str">
        <f t="shared" si="28"/>
        <v>Wizards v Hornets</v>
      </c>
      <c r="AZ169" s="84" t="str">
        <f t="shared" si="29"/>
        <v>NBA 22</v>
      </c>
      <c r="BA169" s="84" t="str">
        <f t="shared" si="30"/>
        <v>4 v 29</v>
      </c>
      <c r="BB169" s="84" t="str">
        <f t="shared" si="31"/>
        <v>Primary</v>
      </c>
      <c r="BD169" s="43"/>
      <c r="BE169" s="41">
        <f t="shared" si="32"/>
        <v>0.67013888888888884</v>
      </c>
      <c r="BF169" s="41">
        <f t="shared" si="6"/>
        <v>0.75347222222222221</v>
      </c>
      <c r="BG169" s="42" t="str">
        <f t="shared" si="33"/>
        <v>Wizards v Hornets</v>
      </c>
      <c r="BH169" s="43" t="str">
        <f t="shared" si="34"/>
        <v>NBA 22</v>
      </c>
      <c r="BI169" s="43" t="str">
        <f t="shared" si="35"/>
        <v>4 v 29</v>
      </c>
      <c r="BJ169" s="43" t="str">
        <f t="shared" si="52"/>
        <v>Inc 1H</v>
      </c>
      <c r="BL169" s="120"/>
      <c r="BM169" s="121">
        <f t="shared" si="36"/>
        <v>0.67013888888888884</v>
      </c>
      <c r="BN169" s="121">
        <f t="shared" si="37"/>
        <v>0.79513888888888884</v>
      </c>
      <c r="BO169" s="122" t="str">
        <f t="shared" si="38"/>
        <v>Wizards v Hornets</v>
      </c>
      <c r="BP169" s="120" t="str">
        <f t="shared" si="39"/>
        <v>NBA 22</v>
      </c>
      <c r="BQ169" s="120" t="str">
        <f t="shared" si="40"/>
        <v>4 v 29</v>
      </c>
      <c r="BR169" s="120" t="str">
        <f t="shared" si="53"/>
        <v>Inc 1H</v>
      </c>
      <c r="BT169" s="104"/>
      <c r="BU169" s="105">
        <f t="shared" si="41"/>
        <v>0.67013888888888884</v>
      </c>
      <c r="BV169" s="105">
        <f t="shared" si="7"/>
        <v>0.75347222222222221</v>
      </c>
      <c r="BW169" s="106" t="str">
        <f t="shared" si="42"/>
        <v>Wizards v Hornets</v>
      </c>
      <c r="BX169" s="104" t="str">
        <f t="shared" si="43"/>
        <v>NBA 22</v>
      </c>
      <c r="BY169" s="104" t="str">
        <f t="shared" si="44"/>
        <v>4 v 29</v>
      </c>
      <c r="BZ169" s="104" t="str">
        <f t="shared" si="45"/>
        <v>Primary</v>
      </c>
      <c r="CB169" s="131"/>
      <c r="CC169" s="132">
        <f t="shared" si="46"/>
        <v>0.67013888888888884</v>
      </c>
      <c r="CD169" s="132">
        <f t="shared" si="47"/>
        <v>0.79513888888888884</v>
      </c>
      <c r="CE169" s="133" t="str">
        <f t="shared" si="48"/>
        <v>Wizards v Hornets</v>
      </c>
      <c r="CF169" s="131" t="str">
        <f t="shared" si="49"/>
        <v>NBA 22</v>
      </c>
      <c r="CG169" s="131" t="str">
        <f t="shared" si="50"/>
        <v>4 v 29</v>
      </c>
      <c r="CH169" s="131" t="str">
        <f t="shared" si="51"/>
        <v>Primary</v>
      </c>
    </row>
    <row r="170" spans="1:86">
      <c r="A170" t="s">
        <v>210</v>
      </c>
      <c r="B170" t="s">
        <v>458</v>
      </c>
      <c r="C170">
        <v>10</v>
      </c>
      <c r="E170">
        <v>19</v>
      </c>
      <c r="F170" t="str">
        <f>LOOKUP(R43,$A$152:$A$181,$B$152:$B$181)</f>
        <v>Celtics</v>
      </c>
      <c r="G170" t="str">
        <f>LOOKUP(S43,$A$152:$A$181,$B$152:$B$181)</f>
        <v>Hawks</v>
      </c>
      <c r="H170" t="s">
        <v>62</v>
      </c>
      <c r="J170" t="str">
        <f t="shared" si="8"/>
        <v>Celtics v Hawks</v>
      </c>
      <c r="L170" t="str">
        <f t="shared" si="0"/>
        <v>6 v 8</v>
      </c>
      <c r="M170">
        <f>IF(ISERROR(INDEX($C:$C,MATCH(R43,$A:$A,0)))*1=1,"",INDEX($C:$C,MATCH(R43,$A:$A,0)))</f>
        <v>6</v>
      </c>
      <c r="N170">
        <f>IF(ISERROR(INDEX($C:$C,MATCH(S43,$A:$A,0)))*1=1,"",INDEX($C:$C,MATCH(S43,$A:$A,0)))</f>
        <v>8</v>
      </c>
      <c r="O170" t="s">
        <v>62</v>
      </c>
      <c r="Q170" s="11"/>
      <c r="R170" s="15">
        <f>T42-TIME(2,55,0)</f>
        <v>0.69097222222222221</v>
      </c>
      <c r="S170" s="11" t="str">
        <f t="shared" si="9"/>
        <v>Celtics v Hawks</v>
      </c>
      <c r="T170" s="14" t="str">
        <f t="shared" si="10"/>
        <v>NBA 22</v>
      </c>
      <c r="U170" s="14" t="str">
        <f t="shared" si="11"/>
        <v>6 v 8</v>
      </c>
      <c r="V170" s="14" t="str">
        <f t="shared" si="12"/>
        <v>FULL</v>
      </c>
      <c r="X170" s="78"/>
      <c r="Y170" s="79">
        <f t="shared" si="13"/>
        <v>0.69097222222222221</v>
      </c>
      <c r="Z170" s="79">
        <f t="shared" si="14"/>
        <v>0.77430555555555558</v>
      </c>
      <c r="AA170" s="80" t="str">
        <f t="shared" si="15"/>
        <v>Celtics v Hawks</v>
      </c>
      <c r="AB170" s="78" t="str">
        <f t="shared" si="16"/>
        <v>NBA 22</v>
      </c>
      <c r="AC170" s="78" t="str">
        <f t="shared" si="17"/>
        <v>6 v 8</v>
      </c>
      <c r="AD170" s="78" t="str">
        <f t="shared" si="1"/>
        <v>Inc 1H</v>
      </c>
      <c r="AF170" s="43"/>
      <c r="AG170" s="41">
        <f t="shared" si="2"/>
        <v>0.69097222222222221</v>
      </c>
      <c r="AH170" s="41">
        <f t="shared" si="18"/>
        <v>0.81597222222222221</v>
      </c>
      <c r="AI170" s="42" t="str">
        <f t="shared" si="3"/>
        <v>Celtics v Hawks</v>
      </c>
      <c r="AJ170" s="43" t="str">
        <f t="shared" si="4"/>
        <v>NBA 22</v>
      </c>
      <c r="AK170" s="43" t="str">
        <f t="shared" si="5"/>
        <v>6 v 8</v>
      </c>
      <c r="AL170" s="43" t="str">
        <f t="shared" si="19"/>
        <v>Inc 1H</v>
      </c>
      <c r="AN170" s="104"/>
      <c r="AO170" s="105">
        <f t="shared" si="20"/>
        <v>0.69097222222222221</v>
      </c>
      <c r="AP170" s="105">
        <f t="shared" si="21"/>
        <v>0.77430555555555558</v>
      </c>
      <c r="AQ170" s="106" t="str">
        <f t="shared" si="22"/>
        <v>Celtics v Hawks</v>
      </c>
      <c r="AR170" s="104" t="str">
        <f t="shared" si="23"/>
        <v>NBA 22</v>
      </c>
      <c r="AS170" s="104" t="str">
        <f t="shared" si="24"/>
        <v>6 v 8</v>
      </c>
      <c r="AT170" s="104" t="str">
        <f t="shared" si="25"/>
        <v>Inc 1H</v>
      </c>
      <c r="AV170" s="84"/>
      <c r="AW170" s="85">
        <f t="shared" si="26"/>
        <v>0.69097222222222221</v>
      </c>
      <c r="AX170" s="85">
        <f t="shared" si="27"/>
        <v>0.81597222222222221</v>
      </c>
      <c r="AY170" s="86" t="str">
        <f t="shared" si="28"/>
        <v>Celtics v Hawks</v>
      </c>
      <c r="AZ170" s="84" t="str">
        <f t="shared" si="29"/>
        <v>NBA 22</v>
      </c>
      <c r="BA170" s="84" t="str">
        <f t="shared" si="30"/>
        <v>6 v 8</v>
      </c>
      <c r="BB170" s="84" t="str">
        <f t="shared" si="31"/>
        <v>Primary</v>
      </c>
      <c r="BD170" s="110"/>
      <c r="BE170" s="111">
        <f t="shared" si="32"/>
        <v>0.69097222222222221</v>
      </c>
      <c r="BF170" s="111">
        <f t="shared" si="6"/>
        <v>0.77430555555555558</v>
      </c>
      <c r="BG170" s="112" t="str">
        <f t="shared" si="33"/>
        <v>Celtics v Hawks</v>
      </c>
      <c r="BH170" s="110" t="str">
        <f t="shared" si="34"/>
        <v>NBA 22</v>
      </c>
      <c r="BI170" s="110" t="str">
        <f t="shared" si="35"/>
        <v>6 v 8</v>
      </c>
      <c r="BJ170" s="110" t="str">
        <f t="shared" si="52"/>
        <v>Inc 1H</v>
      </c>
      <c r="BL170" s="115"/>
      <c r="BM170" s="116">
        <f t="shared" si="36"/>
        <v>0.69097222222222221</v>
      </c>
      <c r="BN170" s="116">
        <f t="shared" si="37"/>
        <v>0.81597222222222221</v>
      </c>
      <c r="BO170" s="117" t="str">
        <f t="shared" si="38"/>
        <v>Celtics v Hawks</v>
      </c>
      <c r="BP170" s="115" t="str">
        <f t="shared" si="39"/>
        <v>NBA 22</v>
      </c>
      <c r="BQ170" s="115" t="str">
        <f t="shared" si="40"/>
        <v>6 v 8</v>
      </c>
      <c r="BR170" s="115" t="str">
        <f t="shared" si="53"/>
        <v>Inc 1H</v>
      </c>
      <c r="BT170" s="125"/>
      <c r="BU170" s="126">
        <f t="shared" si="41"/>
        <v>0.69097222222222221</v>
      </c>
      <c r="BV170" s="126">
        <f t="shared" si="7"/>
        <v>0.77430555555555558</v>
      </c>
      <c r="BW170" s="127" t="str">
        <f t="shared" si="42"/>
        <v>Celtics v Hawks</v>
      </c>
      <c r="BX170" s="125" t="str">
        <f t="shared" si="43"/>
        <v>NBA 22</v>
      </c>
      <c r="BY170" s="125" t="str">
        <f t="shared" si="44"/>
        <v>6 v 8</v>
      </c>
      <c r="BZ170" s="125" t="str">
        <f t="shared" si="45"/>
        <v>Primary</v>
      </c>
      <c r="CB170" s="78"/>
      <c r="CC170" s="79">
        <f t="shared" si="46"/>
        <v>0.69097222222222221</v>
      </c>
      <c r="CD170" s="79">
        <f t="shared" si="47"/>
        <v>0.81597222222222221</v>
      </c>
      <c r="CE170" s="80" t="str">
        <f t="shared" si="48"/>
        <v>Celtics v Hawks</v>
      </c>
      <c r="CF170" s="78" t="str">
        <f t="shared" si="49"/>
        <v>NBA 22</v>
      </c>
      <c r="CG170" s="78" t="str">
        <f t="shared" si="50"/>
        <v>6 v 8</v>
      </c>
      <c r="CH170" s="78" t="str">
        <f t="shared" si="51"/>
        <v>Primary</v>
      </c>
    </row>
    <row r="171" spans="1:86">
      <c r="A171" t="s">
        <v>432</v>
      </c>
      <c r="B171" t="s">
        <v>459</v>
      </c>
      <c r="C171">
        <v>13</v>
      </c>
      <c r="E171">
        <v>20</v>
      </c>
      <c r="F171" t="str">
        <f>LOOKUP(R45,$A$152:$A$181,$B$152:$B$181)</f>
        <v>Pelicans</v>
      </c>
      <c r="G171" t="str">
        <f>LOOKUP(S45,$A$152:$A$181,$B$152:$B$181)</f>
        <v>Heat</v>
      </c>
      <c r="H171" t="s">
        <v>62</v>
      </c>
      <c r="J171" t="str">
        <f t="shared" si="8"/>
        <v>Pelicans v Heat</v>
      </c>
      <c r="L171" t="str">
        <f t="shared" si="0"/>
        <v>10 v 9</v>
      </c>
      <c r="M171">
        <f>IF(ISERROR(INDEX($C:$C,MATCH(R45,$A:$A,0)))*1=1,"",INDEX($C:$C,MATCH(R45,$A:$A,0)))</f>
        <v>10</v>
      </c>
      <c r="N171">
        <f>IF(ISERROR(INDEX($C:$C,MATCH(S45,$A:$A,0)))*1=1,"",INDEX($C:$C,MATCH(S45,$A:$A,0)))</f>
        <v>9</v>
      </c>
      <c r="O171" t="s">
        <v>62</v>
      </c>
      <c r="Q171" s="11"/>
      <c r="R171" s="15">
        <f>T44-TIME(2,55,0)</f>
        <v>0.69097222222222221</v>
      </c>
      <c r="S171" s="11" t="str">
        <f t="shared" si="9"/>
        <v>Pelicans v Heat</v>
      </c>
      <c r="T171" s="14" t="str">
        <f t="shared" si="10"/>
        <v>NBA 22</v>
      </c>
      <c r="U171" s="14" t="str">
        <f t="shared" si="11"/>
        <v>10 v 9</v>
      </c>
      <c r="V171" s="14" t="str">
        <f t="shared" si="12"/>
        <v>FULL</v>
      </c>
      <c r="X171" s="78"/>
      <c r="Y171" s="79">
        <f t="shared" si="13"/>
        <v>0.69097222222222221</v>
      </c>
      <c r="Z171" s="79">
        <f t="shared" si="14"/>
        <v>0.77430555555555558</v>
      </c>
      <c r="AA171" s="80" t="str">
        <f t="shared" si="15"/>
        <v>Pelicans v Heat</v>
      </c>
      <c r="AB171" s="78" t="str">
        <f t="shared" si="16"/>
        <v>NBA 22</v>
      </c>
      <c r="AC171" s="78" t="str">
        <f t="shared" si="17"/>
        <v>10 v 9</v>
      </c>
      <c r="AD171" s="78" t="str">
        <f t="shared" si="1"/>
        <v>Inc 1H</v>
      </c>
      <c r="AF171" s="43"/>
      <c r="AG171" s="41">
        <f t="shared" si="2"/>
        <v>0.69097222222222221</v>
      </c>
      <c r="AH171" s="41">
        <f t="shared" si="18"/>
        <v>0.81597222222222221</v>
      </c>
      <c r="AI171" s="42" t="str">
        <f t="shared" si="3"/>
        <v>Pelicans v Heat</v>
      </c>
      <c r="AJ171" s="43" t="str">
        <f t="shared" si="4"/>
        <v>NBA 22</v>
      </c>
      <c r="AK171" s="43" t="str">
        <f t="shared" si="5"/>
        <v>10 v 9</v>
      </c>
      <c r="AL171" s="43" t="str">
        <f t="shared" si="19"/>
        <v>Inc 1H</v>
      </c>
      <c r="AN171" s="104"/>
      <c r="AO171" s="105">
        <f t="shared" si="20"/>
        <v>0.69097222222222221</v>
      </c>
      <c r="AP171" s="105">
        <f t="shared" si="21"/>
        <v>0.77430555555555558</v>
      </c>
      <c r="AQ171" s="106" t="str">
        <f t="shared" si="22"/>
        <v>Pelicans v Heat</v>
      </c>
      <c r="AR171" s="104" t="str">
        <f t="shared" si="23"/>
        <v>NBA 22</v>
      </c>
      <c r="AS171" s="104" t="str">
        <f t="shared" si="24"/>
        <v>10 v 9</v>
      </c>
      <c r="AT171" s="104" t="str">
        <f t="shared" si="25"/>
        <v>Inc 1H</v>
      </c>
      <c r="AV171" s="84"/>
      <c r="AW171" s="85">
        <f t="shared" si="26"/>
        <v>0.69097222222222221</v>
      </c>
      <c r="AX171" s="85">
        <f t="shared" si="27"/>
        <v>0.81597222222222221</v>
      </c>
      <c r="AY171" s="86" t="str">
        <f t="shared" si="28"/>
        <v>Pelicans v Heat</v>
      </c>
      <c r="AZ171" s="84" t="str">
        <f t="shared" si="29"/>
        <v>NBA 22</v>
      </c>
      <c r="BA171" s="84" t="str">
        <f t="shared" si="30"/>
        <v>10 v 9</v>
      </c>
      <c r="BB171" s="84" t="str">
        <f t="shared" si="31"/>
        <v>Primary</v>
      </c>
      <c r="BD171" s="43"/>
      <c r="BE171" s="41">
        <f t="shared" si="32"/>
        <v>0.69097222222222221</v>
      </c>
      <c r="BF171" s="41">
        <f t="shared" si="6"/>
        <v>0.77430555555555558</v>
      </c>
      <c r="BG171" s="42" t="str">
        <f t="shared" si="33"/>
        <v>Pelicans v Heat</v>
      </c>
      <c r="BH171" s="43" t="str">
        <f t="shared" si="34"/>
        <v>NBA 22</v>
      </c>
      <c r="BI171" s="43" t="str">
        <f t="shared" si="35"/>
        <v>10 v 9</v>
      </c>
      <c r="BJ171" s="43" t="str">
        <f t="shared" si="52"/>
        <v>Inc 1H</v>
      </c>
      <c r="BL171" s="120"/>
      <c r="BM171" s="121">
        <f t="shared" si="36"/>
        <v>0.69097222222222221</v>
      </c>
      <c r="BN171" s="121">
        <f t="shared" si="37"/>
        <v>0.81597222222222221</v>
      </c>
      <c r="BO171" s="122" t="str">
        <f t="shared" si="38"/>
        <v>Pelicans v Heat</v>
      </c>
      <c r="BP171" s="120" t="str">
        <f t="shared" si="39"/>
        <v>NBA 22</v>
      </c>
      <c r="BQ171" s="120" t="str">
        <f t="shared" si="40"/>
        <v>10 v 9</v>
      </c>
      <c r="BR171" s="120" t="str">
        <f t="shared" si="53"/>
        <v>Inc 1H</v>
      </c>
      <c r="BT171" s="104"/>
      <c r="BU171" s="105">
        <f t="shared" si="41"/>
        <v>0.69097222222222221</v>
      </c>
      <c r="BV171" s="105">
        <f t="shared" si="7"/>
        <v>0.77430555555555558</v>
      </c>
      <c r="BW171" s="106" t="str">
        <f t="shared" si="42"/>
        <v>Pelicans v Heat</v>
      </c>
      <c r="BX171" s="104" t="str">
        <f t="shared" si="43"/>
        <v>NBA 22</v>
      </c>
      <c r="BY171" s="104" t="str">
        <f t="shared" si="44"/>
        <v>10 v 9</v>
      </c>
      <c r="BZ171" s="104" t="str">
        <f t="shared" si="45"/>
        <v>Primary</v>
      </c>
      <c r="CB171" s="131"/>
      <c r="CC171" s="132">
        <f t="shared" si="46"/>
        <v>0.69097222222222221</v>
      </c>
      <c r="CD171" s="132">
        <f t="shared" si="47"/>
        <v>0.81597222222222221</v>
      </c>
      <c r="CE171" s="133" t="str">
        <f t="shared" si="48"/>
        <v>Pelicans v Heat</v>
      </c>
      <c r="CF171" s="131" t="str">
        <f t="shared" si="49"/>
        <v>NBA 22</v>
      </c>
      <c r="CG171" s="131" t="str">
        <f t="shared" si="50"/>
        <v>10 v 9</v>
      </c>
      <c r="CH171" s="131" t="str">
        <f t="shared" si="51"/>
        <v>Primary</v>
      </c>
    </row>
    <row r="172" spans="1:86">
      <c r="A172" t="s">
        <v>433</v>
      </c>
      <c r="B172" t="s">
        <v>460</v>
      </c>
      <c r="C172">
        <v>23</v>
      </c>
      <c r="E172">
        <v>21</v>
      </c>
      <c r="F172" t="str">
        <f>LOOKUP(R47,$A$152:$A$181,$B$152:$B$181)</f>
        <v>Lakers</v>
      </c>
      <c r="G172" t="str">
        <f>LOOKUP(S47,$A$152:$A$181,$B$152:$B$181)</f>
        <v>Bucks</v>
      </c>
      <c r="H172" t="s">
        <v>62</v>
      </c>
      <c r="J172" t="str">
        <f t="shared" si="8"/>
        <v>Lakers v Bucks</v>
      </c>
      <c r="L172" t="str">
        <f t="shared" ref="L172:L207" si="54">CONCATENATE(M172, " ", O172, " ", N172)</f>
        <v>14 v 2</v>
      </c>
      <c r="M172">
        <f>IF(ISERROR(INDEX($C:$C,MATCH(R47,$A:$A,0)))*1=1,"",INDEX($C:$C,MATCH(R47,$A:$A,0)))</f>
        <v>14</v>
      </c>
      <c r="N172">
        <f>IF(ISERROR(INDEX($C:$C,MATCH(S47,$A:$A,0)))*1=1,"",INDEX($C:$C,MATCH(S47,$A:$A,0)))</f>
        <v>2</v>
      </c>
      <c r="O172" t="s">
        <v>62</v>
      </c>
      <c r="Q172" s="11"/>
      <c r="R172" s="15">
        <f>T46-TIME(2,55,0)</f>
        <v>0.69097222222222221</v>
      </c>
      <c r="S172" s="11" t="str">
        <f t="shared" si="9"/>
        <v>Lakers v Bucks</v>
      </c>
      <c r="T172" s="14" t="str">
        <f t="shared" si="10"/>
        <v>NBA 22</v>
      </c>
      <c r="U172" s="14" t="str">
        <f t="shared" si="11"/>
        <v>14 v 2</v>
      </c>
      <c r="V172" s="14" t="str">
        <f t="shared" si="12"/>
        <v>FULL</v>
      </c>
      <c r="X172" s="78"/>
      <c r="Y172" s="79">
        <f t="shared" si="13"/>
        <v>0.69097222222222221</v>
      </c>
      <c r="Z172" s="79">
        <f t="shared" si="14"/>
        <v>0.77430555555555558</v>
      </c>
      <c r="AA172" s="80" t="str">
        <f t="shared" si="15"/>
        <v>Lakers v Bucks</v>
      </c>
      <c r="AB172" s="78" t="str">
        <f t="shared" si="16"/>
        <v>NBA 22</v>
      </c>
      <c r="AC172" s="78" t="str">
        <f t="shared" si="17"/>
        <v>14 v 2</v>
      </c>
      <c r="AD172" s="78" t="str">
        <f t="shared" si="1"/>
        <v>Inc 1H</v>
      </c>
      <c r="AF172" s="43"/>
      <c r="AG172" s="41">
        <f t="shared" si="2"/>
        <v>0.69097222222222221</v>
      </c>
      <c r="AH172" s="41">
        <f t="shared" si="18"/>
        <v>0.81597222222222221</v>
      </c>
      <c r="AI172" s="42" t="str">
        <f t="shared" si="3"/>
        <v>Lakers v Bucks</v>
      </c>
      <c r="AJ172" s="43" t="str">
        <f t="shared" si="4"/>
        <v>NBA 22</v>
      </c>
      <c r="AK172" s="43" t="str">
        <f t="shared" si="5"/>
        <v>14 v 2</v>
      </c>
      <c r="AL172" s="43" t="str">
        <f t="shared" si="19"/>
        <v>Inc 1H</v>
      </c>
      <c r="AN172" s="104"/>
      <c r="AO172" s="105">
        <f t="shared" si="20"/>
        <v>0.69097222222222221</v>
      </c>
      <c r="AP172" s="105">
        <f t="shared" si="21"/>
        <v>0.77430555555555558</v>
      </c>
      <c r="AQ172" s="106" t="str">
        <f t="shared" si="22"/>
        <v>Lakers v Bucks</v>
      </c>
      <c r="AR172" s="104" t="str">
        <f t="shared" si="23"/>
        <v>NBA 22</v>
      </c>
      <c r="AS172" s="104" t="str">
        <f t="shared" si="24"/>
        <v>14 v 2</v>
      </c>
      <c r="AT172" s="104" t="str">
        <f t="shared" si="25"/>
        <v>Inc 1H</v>
      </c>
      <c r="AV172" s="84"/>
      <c r="AW172" s="85">
        <f t="shared" si="26"/>
        <v>0.69097222222222221</v>
      </c>
      <c r="AX172" s="85">
        <f t="shared" si="27"/>
        <v>0.81597222222222221</v>
      </c>
      <c r="AY172" s="86" t="str">
        <f t="shared" si="28"/>
        <v>Lakers v Bucks</v>
      </c>
      <c r="AZ172" s="84" t="str">
        <f t="shared" si="29"/>
        <v>NBA 22</v>
      </c>
      <c r="BA172" s="84" t="str">
        <f t="shared" si="30"/>
        <v>14 v 2</v>
      </c>
      <c r="BB172" s="84" t="str">
        <f t="shared" si="31"/>
        <v>Primary</v>
      </c>
      <c r="BD172" s="110"/>
      <c r="BE172" s="111">
        <f t="shared" si="32"/>
        <v>0.69097222222222221</v>
      </c>
      <c r="BF172" s="111">
        <f t="shared" si="6"/>
        <v>0.77430555555555558</v>
      </c>
      <c r="BG172" s="112" t="str">
        <f t="shared" si="33"/>
        <v>Lakers v Bucks</v>
      </c>
      <c r="BH172" s="110" t="str">
        <f t="shared" si="34"/>
        <v>NBA 22</v>
      </c>
      <c r="BI172" s="110" t="str">
        <f t="shared" si="35"/>
        <v>14 v 2</v>
      </c>
      <c r="BJ172" s="110" t="str">
        <f t="shared" si="52"/>
        <v>Inc 1H</v>
      </c>
      <c r="BL172" s="115"/>
      <c r="BM172" s="116">
        <f t="shared" si="36"/>
        <v>0.69097222222222221</v>
      </c>
      <c r="BN172" s="116">
        <f t="shared" si="37"/>
        <v>0.81597222222222221</v>
      </c>
      <c r="BO172" s="117" t="str">
        <f t="shared" si="38"/>
        <v>Lakers v Bucks</v>
      </c>
      <c r="BP172" s="115" t="str">
        <f t="shared" si="39"/>
        <v>NBA 22</v>
      </c>
      <c r="BQ172" s="115" t="str">
        <f t="shared" si="40"/>
        <v>14 v 2</v>
      </c>
      <c r="BR172" s="115" t="str">
        <f t="shared" si="53"/>
        <v>Inc 1H</v>
      </c>
      <c r="BT172" s="125"/>
      <c r="BU172" s="126">
        <f t="shared" si="41"/>
        <v>0.69097222222222221</v>
      </c>
      <c r="BV172" s="126">
        <f t="shared" si="7"/>
        <v>0.77430555555555558</v>
      </c>
      <c r="BW172" s="127" t="str">
        <f t="shared" si="42"/>
        <v>Lakers v Bucks</v>
      </c>
      <c r="BX172" s="125" t="str">
        <f t="shared" si="43"/>
        <v>NBA 22</v>
      </c>
      <c r="BY172" s="125" t="str">
        <f t="shared" si="44"/>
        <v>14 v 2</v>
      </c>
      <c r="BZ172" s="125" t="str">
        <f t="shared" si="45"/>
        <v>Primary</v>
      </c>
      <c r="CB172" s="78"/>
      <c r="CC172" s="79">
        <f t="shared" si="46"/>
        <v>0.69097222222222221</v>
      </c>
      <c r="CD172" s="79">
        <f t="shared" si="47"/>
        <v>0.81597222222222221</v>
      </c>
      <c r="CE172" s="80" t="str">
        <f t="shared" si="48"/>
        <v>Lakers v Bucks</v>
      </c>
      <c r="CF172" s="78" t="str">
        <f t="shared" si="49"/>
        <v>NBA 22</v>
      </c>
      <c r="CG172" s="78" t="str">
        <f t="shared" si="50"/>
        <v>14 v 2</v>
      </c>
      <c r="CH172" s="78" t="str">
        <f t="shared" si="51"/>
        <v>Primary</v>
      </c>
    </row>
    <row r="173" spans="1:86">
      <c r="A173" t="s">
        <v>434</v>
      </c>
      <c r="B173" t="s">
        <v>461</v>
      </c>
      <c r="C173">
        <v>15</v>
      </c>
      <c r="E173">
        <v>22</v>
      </c>
      <c r="F173" t="str">
        <f>LOOKUP(R49,$A$152:$A$181,$B$152:$B$181)</f>
        <v>Cavaliers</v>
      </c>
      <c r="G173" t="str">
        <f>LOOKUP(S49,$A$152:$A$181,$B$152:$B$181)</f>
        <v>Nets</v>
      </c>
      <c r="H173" t="s">
        <v>62</v>
      </c>
      <c r="J173" t="str">
        <f t="shared" ref="J173:J207" si="55">CONCATENATE(F173," ", H173, " ",G173)</f>
        <v>Cavaliers v Nets</v>
      </c>
      <c r="L173" t="str">
        <f t="shared" si="54"/>
        <v>5 v 17</v>
      </c>
      <c r="M173">
        <f>IF(ISERROR(INDEX($C:$C,MATCH(R49,$A:$A,0)))*1=1,"",INDEX($C:$C,MATCH(R49,$A:$A,0)))</f>
        <v>5</v>
      </c>
      <c r="N173">
        <f>IF(ISERROR(INDEX($C:$C,MATCH(S49,$A:$A,0)))*1=1,"",INDEX($C:$C,MATCH(S49,$A:$A,0)))</f>
        <v>17</v>
      </c>
      <c r="O173" t="s">
        <v>62</v>
      </c>
      <c r="Q173" s="11"/>
      <c r="R173" s="15">
        <f>T48-TIME(2,55,0)</f>
        <v>0.69097222222222221</v>
      </c>
      <c r="S173" s="11" t="str">
        <f t="shared" ref="S173:S207" si="56">J173</f>
        <v>Cavaliers v Nets</v>
      </c>
      <c r="T173" s="14" t="str">
        <f t="shared" si="10"/>
        <v>NBA 22</v>
      </c>
      <c r="U173" s="14" t="str">
        <f t="shared" ref="U173:U207" si="57">L173</f>
        <v>5 v 17</v>
      </c>
      <c r="V173" s="14" t="str">
        <f t="shared" si="12"/>
        <v>FULL</v>
      </c>
      <c r="X173" s="78"/>
      <c r="Y173" s="79">
        <f t="shared" si="13"/>
        <v>0.69097222222222221</v>
      </c>
      <c r="Z173" s="79">
        <f t="shared" si="14"/>
        <v>0.77430555555555558</v>
      </c>
      <c r="AA173" s="80" t="str">
        <f t="shared" si="15"/>
        <v>Cavaliers v Nets</v>
      </c>
      <c r="AB173" s="78" t="str">
        <f t="shared" si="16"/>
        <v>NBA 22</v>
      </c>
      <c r="AC173" s="78" t="str">
        <f t="shared" si="17"/>
        <v>5 v 17</v>
      </c>
      <c r="AD173" s="78" t="str">
        <f t="shared" si="1"/>
        <v>Inc 1H</v>
      </c>
      <c r="AF173" s="43"/>
      <c r="AG173" s="41">
        <f t="shared" si="2"/>
        <v>0.69097222222222221</v>
      </c>
      <c r="AH173" s="41">
        <f t="shared" ref="AH173:AH207" si="58">AG173+TIME(3,0,0)</f>
        <v>0.81597222222222221</v>
      </c>
      <c r="AI173" s="42" t="str">
        <f t="shared" si="3"/>
        <v>Cavaliers v Nets</v>
      </c>
      <c r="AJ173" s="43" t="str">
        <f t="shared" si="4"/>
        <v>NBA 22</v>
      </c>
      <c r="AK173" s="43" t="str">
        <f t="shared" si="5"/>
        <v>5 v 17</v>
      </c>
      <c r="AL173" s="43" t="str">
        <f t="shared" si="19"/>
        <v>Inc 1H</v>
      </c>
      <c r="AN173" s="104"/>
      <c r="AO173" s="105">
        <f t="shared" si="20"/>
        <v>0.69097222222222221</v>
      </c>
      <c r="AP173" s="105">
        <f t="shared" si="21"/>
        <v>0.77430555555555558</v>
      </c>
      <c r="AQ173" s="106" t="str">
        <f t="shared" si="22"/>
        <v>Cavaliers v Nets</v>
      </c>
      <c r="AR173" s="104" t="str">
        <f t="shared" si="23"/>
        <v>NBA 22</v>
      </c>
      <c r="AS173" s="104" t="str">
        <f t="shared" si="24"/>
        <v>5 v 17</v>
      </c>
      <c r="AT173" s="104" t="str">
        <f t="shared" si="25"/>
        <v>Inc 1H</v>
      </c>
      <c r="AV173" s="84"/>
      <c r="AW173" s="85">
        <f t="shared" si="26"/>
        <v>0.69097222222222221</v>
      </c>
      <c r="AX173" s="85">
        <f t="shared" si="27"/>
        <v>0.81597222222222221</v>
      </c>
      <c r="AY173" s="86" t="str">
        <f t="shared" si="28"/>
        <v>Cavaliers v Nets</v>
      </c>
      <c r="AZ173" s="84" t="str">
        <f t="shared" si="29"/>
        <v>NBA 22</v>
      </c>
      <c r="BA173" s="84" t="str">
        <f t="shared" si="30"/>
        <v>5 v 17</v>
      </c>
      <c r="BB173" s="84" t="str">
        <f t="shared" si="31"/>
        <v>Primary</v>
      </c>
      <c r="BD173" s="43"/>
      <c r="BE173" s="41">
        <f t="shared" si="32"/>
        <v>0.69097222222222221</v>
      </c>
      <c r="BF173" s="41">
        <f t="shared" si="6"/>
        <v>0.77430555555555558</v>
      </c>
      <c r="BG173" s="42" t="str">
        <f t="shared" si="33"/>
        <v>Cavaliers v Nets</v>
      </c>
      <c r="BH173" s="43" t="str">
        <f t="shared" si="34"/>
        <v>NBA 22</v>
      </c>
      <c r="BI173" s="43" t="str">
        <f t="shared" si="35"/>
        <v>5 v 17</v>
      </c>
      <c r="BJ173" s="43" t="str">
        <f t="shared" si="52"/>
        <v>Inc 1H</v>
      </c>
      <c r="BL173" s="120"/>
      <c r="BM173" s="121">
        <f t="shared" si="36"/>
        <v>0.69097222222222221</v>
      </c>
      <c r="BN173" s="121">
        <f t="shared" si="37"/>
        <v>0.81597222222222221</v>
      </c>
      <c r="BO173" s="122" t="str">
        <f t="shared" si="38"/>
        <v>Cavaliers v Nets</v>
      </c>
      <c r="BP173" s="120" t="str">
        <f t="shared" si="39"/>
        <v>NBA 22</v>
      </c>
      <c r="BQ173" s="120" t="str">
        <f t="shared" si="40"/>
        <v>5 v 17</v>
      </c>
      <c r="BR173" s="120" t="str">
        <f t="shared" si="53"/>
        <v>Inc 1H</v>
      </c>
      <c r="BT173" s="104"/>
      <c r="BU173" s="105">
        <f t="shared" si="41"/>
        <v>0.69097222222222221</v>
      </c>
      <c r="BV173" s="105">
        <f t="shared" si="7"/>
        <v>0.77430555555555558</v>
      </c>
      <c r="BW173" s="106" t="str">
        <f t="shared" si="42"/>
        <v>Cavaliers v Nets</v>
      </c>
      <c r="BX173" s="104" t="str">
        <f t="shared" si="43"/>
        <v>NBA 22</v>
      </c>
      <c r="BY173" s="104" t="str">
        <f t="shared" si="44"/>
        <v>5 v 17</v>
      </c>
      <c r="BZ173" s="104" t="str">
        <f t="shared" si="45"/>
        <v>Primary</v>
      </c>
      <c r="CB173" s="131"/>
      <c r="CC173" s="132">
        <f t="shared" si="46"/>
        <v>0.69097222222222221</v>
      </c>
      <c r="CD173" s="132">
        <f t="shared" si="47"/>
        <v>0.81597222222222221</v>
      </c>
      <c r="CE173" s="133" t="str">
        <f t="shared" si="48"/>
        <v>Cavaliers v Nets</v>
      </c>
      <c r="CF173" s="131" t="str">
        <f t="shared" si="49"/>
        <v>NBA 22</v>
      </c>
      <c r="CG173" s="131" t="str">
        <f t="shared" si="50"/>
        <v>5 v 17</v>
      </c>
      <c r="CH173" s="131" t="str">
        <f t="shared" si="51"/>
        <v>Primary</v>
      </c>
    </row>
    <row r="174" spans="1:86">
      <c r="A174" t="s">
        <v>151</v>
      </c>
      <c r="B174" t="s">
        <v>462</v>
      </c>
      <c r="C174">
        <v>22</v>
      </c>
      <c r="E174">
        <v>23</v>
      </c>
      <c r="F174" t="str">
        <f>LOOKUP(R51,$A$152:$A$181,$B$152:$B$181)</f>
        <v>Magic</v>
      </c>
      <c r="G174" t="str">
        <f>LOOKUP(S51,$A$152:$A$181,$B$152:$B$181)</f>
        <v>Knicks</v>
      </c>
      <c r="H174" t="s">
        <v>62</v>
      </c>
      <c r="J174" t="str">
        <f t="shared" si="55"/>
        <v>Magic v Knicks</v>
      </c>
      <c r="L174" t="str">
        <f t="shared" si="54"/>
        <v>15 v 13</v>
      </c>
      <c r="M174">
        <f>IF(ISERROR(INDEX($C:$C,MATCH(R51,$A:$A,0)))*1=1,"",INDEX($C:$C,MATCH(R51,$A:$A,0)))</f>
        <v>15</v>
      </c>
      <c r="N174">
        <f>IF(ISERROR(INDEX($C:$C,MATCH(S51,$A:$A,0)))*1=1,"",INDEX($C:$C,MATCH(S51,$A:$A,0)))</f>
        <v>13</v>
      </c>
      <c r="O174" t="s">
        <v>62</v>
      </c>
      <c r="Q174" s="11"/>
      <c r="R174" s="15">
        <f>T50-TIME(2,55,0)</f>
        <v>0.69097222222222221</v>
      </c>
      <c r="S174" s="11" t="str">
        <f t="shared" si="56"/>
        <v>Magic v Knicks</v>
      </c>
      <c r="T174" s="14" t="str">
        <f t="shared" si="10"/>
        <v>NBA 22</v>
      </c>
      <c r="U174" s="14" t="str">
        <f t="shared" si="57"/>
        <v>15 v 13</v>
      </c>
      <c r="V174" s="14" t="str">
        <f t="shared" si="12"/>
        <v>FULL</v>
      </c>
      <c r="X174" s="78"/>
      <c r="Y174" s="79">
        <f t="shared" si="13"/>
        <v>0.69097222222222221</v>
      </c>
      <c r="Z174" s="79">
        <f t="shared" si="14"/>
        <v>0.77430555555555558</v>
      </c>
      <c r="AA174" s="80" t="str">
        <f t="shared" si="15"/>
        <v>Magic v Knicks</v>
      </c>
      <c r="AB174" s="78" t="str">
        <f t="shared" si="16"/>
        <v>NBA 22</v>
      </c>
      <c r="AC174" s="78" t="str">
        <f t="shared" si="17"/>
        <v>15 v 13</v>
      </c>
      <c r="AD174" s="78" t="str">
        <f t="shared" si="1"/>
        <v>Inc 1H</v>
      </c>
      <c r="AF174" s="43"/>
      <c r="AG174" s="41">
        <f t="shared" si="2"/>
        <v>0.69097222222222221</v>
      </c>
      <c r="AH174" s="41">
        <f t="shared" si="58"/>
        <v>0.81597222222222221</v>
      </c>
      <c r="AI174" s="42" t="str">
        <f t="shared" si="3"/>
        <v>Magic v Knicks</v>
      </c>
      <c r="AJ174" s="43" t="str">
        <f t="shared" si="4"/>
        <v>NBA 22</v>
      </c>
      <c r="AK174" s="43" t="str">
        <f t="shared" si="5"/>
        <v>15 v 13</v>
      </c>
      <c r="AL174" s="43" t="str">
        <f t="shared" si="19"/>
        <v>Inc 1H</v>
      </c>
      <c r="AN174" s="104"/>
      <c r="AO174" s="105">
        <f t="shared" si="20"/>
        <v>0.69097222222222221</v>
      </c>
      <c r="AP174" s="105">
        <f t="shared" si="21"/>
        <v>0.77430555555555558</v>
      </c>
      <c r="AQ174" s="106" t="str">
        <f t="shared" si="22"/>
        <v>Magic v Knicks</v>
      </c>
      <c r="AR174" s="104" t="str">
        <f t="shared" si="23"/>
        <v>NBA 22</v>
      </c>
      <c r="AS174" s="104" t="str">
        <f t="shared" si="24"/>
        <v>15 v 13</v>
      </c>
      <c r="AT174" s="104" t="str">
        <f t="shared" si="25"/>
        <v>Inc 1H</v>
      </c>
      <c r="AV174" s="84"/>
      <c r="AW174" s="85">
        <f t="shared" si="26"/>
        <v>0.69097222222222221</v>
      </c>
      <c r="AX174" s="85">
        <f t="shared" si="27"/>
        <v>0.81597222222222221</v>
      </c>
      <c r="AY174" s="86" t="str">
        <f t="shared" si="28"/>
        <v>Magic v Knicks</v>
      </c>
      <c r="AZ174" s="84" t="str">
        <f t="shared" si="29"/>
        <v>NBA 22</v>
      </c>
      <c r="BA174" s="84" t="str">
        <f t="shared" si="30"/>
        <v>15 v 13</v>
      </c>
      <c r="BB174" s="84" t="str">
        <f t="shared" si="31"/>
        <v>Primary</v>
      </c>
      <c r="BD174" s="110"/>
      <c r="BE174" s="111">
        <f t="shared" si="32"/>
        <v>0.69097222222222221</v>
      </c>
      <c r="BF174" s="111">
        <f t="shared" si="6"/>
        <v>0.77430555555555558</v>
      </c>
      <c r="BG174" s="112" t="str">
        <f t="shared" si="33"/>
        <v>Magic v Knicks</v>
      </c>
      <c r="BH174" s="110" t="str">
        <f t="shared" si="34"/>
        <v>NBA 22</v>
      </c>
      <c r="BI174" s="110" t="str">
        <f t="shared" si="35"/>
        <v>15 v 13</v>
      </c>
      <c r="BJ174" s="110" t="str">
        <f t="shared" si="52"/>
        <v>Inc 1H</v>
      </c>
      <c r="BL174" s="115"/>
      <c r="BM174" s="116">
        <f t="shared" si="36"/>
        <v>0.69097222222222221</v>
      </c>
      <c r="BN174" s="116">
        <f t="shared" si="37"/>
        <v>0.81597222222222221</v>
      </c>
      <c r="BO174" s="117" t="str">
        <f t="shared" si="38"/>
        <v>Magic v Knicks</v>
      </c>
      <c r="BP174" s="115" t="str">
        <f t="shared" si="39"/>
        <v>NBA 22</v>
      </c>
      <c r="BQ174" s="115" t="str">
        <f t="shared" si="40"/>
        <v>15 v 13</v>
      </c>
      <c r="BR174" s="115" t="str">
        <f t="shared" si="53"/>
        <v>Inc 1H</v>
      </c>
      <c r="BT174" s="125"/>
      <c r="BU174" s="126">
        <f t="shared" si="41"/>
        <v>0.69097222222222221</v>
      </c>
      <c r="BV174" s="126">
        <f t="shared" si="7"/>
        <v>0.77430555555555558</v>
      </c>
      <c r="BW174" s="127" t="str">
        <f t="shared" si="42"/>
        <v>Magic v Knicks</v>
      </c>
      <c r="BX174" s="125" t="str">
        <f t="shared" si="43"/>
        <v>NBA 22</v>
      </c>
      <c r="BY174" s="125" t="str">
        <f t="shared" si="44"/>
        <v>15 v 13</v>
      </c>
      <c r="BZ174" s="125" t="str">
        <f t="shared" si="45"/>
        <v>Primary</v>
      </c>
      <c r="CB174" s="78"/>
      <c r="CC174" s="79">
        <f t="shared" si="46"/>
        <v>0.69097222222222221</v>
      </c>
      <c r="CD174" s="79">
        <f t="shared" si="47"/>
        <v>0.81597222222222221</v>
      </c>
      <c r="CE174" s="80" t="str">
        <f t="shared" si="48"/>
        <v>Magic v Knicks</v>
      </c>
      <c r="CF174" s="78" t="str">
        <f t="shared" si="49"/>
        <v>NBA 22</v>
      </c>
      <c r="CG174" s="78" t="str">
        <f t="shared" si="50"/>
        <v>15 v 13</v>
      </c>
      <c r="CH174" s="78" t="str">
        <f t="shared" si="51"/>
        <v>Primary</v>
      </c>
    </row>
    <row r="175" spans="1:86">
      <c r="A175" t="s">
        <v>435</v>
      </c>
      <c r="B175" t="s">
        <v>463</v>
      </c>
      <c r="C175">
        <v>25</v>
      </c>
      <c r="E175">
        <v>24</v>
      </c>
      <c r="F175" t="str">
        <f>LOOKUP(R53,$A$152:$A$181,$B$152:$B$181)</f>
        <v>Kings</v>
      </c>
      <c r="G175" t="str">
        <f>LOOKUP(S53,$A$152:$A$181,$B$152:$B$181)</f>
        <v>Timberwolves</v>
      </c>
      <c r="H175" t="s">
        <v>62</v>
      </c>
      <c r="J175" t="str">
        <f t="shared" si="55"/>
        <v>Kings v Timberwolves</v>
      </c>
      <c r="L175" t="str">
        <f t="shared" si="54"/>
        <v>12 v 27</v>
      </c>
      <c r="M175">
        <f>IF(ISERROR(INDEX($C:$C,MATCH(R53,$A:$A,0)))*1=1,"",INDEX($C:$C,MATCH(R53,$A:$A,0)))</f>
        <v>12</v>
      </c>
      <c r="N175">
        <f>IF(ISERROR(INDEX($C:$C,MATCH(S53,$A:$A,0)))*1=1,"",INDEX($C:$C,MATCH(S53,$A:$A,0)))</f>
        <v>27</v>
      </c>
      <c r="O175" t="s">
        <v>62</v>
      </c>
      <c r="Q175" s="11"/>
      <c r="R175" s="15">
        <f>T52-TIME(2,55,0)</f>
        <v>0.71180555555555558</v>
      </c>
      <c r="S175" s="11" t="str">
        <f t="shared" si="56"/>
        <v>Kings v Timberwolves</v>
      </c>
      <c r="T175" s="14" t="str">
        <f t="shared" si="10"/>
        <v>NBA 22</v>
      </c>
      <c r="U175" s="14" t="str">
        <f t="shared" si="57"/>
        <v>12 v 27</v>
      </c>
      <c r="V175" s="14" t="str">
        <f t="shared" si="12"/>
        <v>FULL</v>
      </c>
      <c r="X175" s="78"/>
      <c r="Y175" s="79">
        <f t="shared" si="13"/>
        <v>0.71180555555555558</v>
      </c>
      <c r="Z175" s="79">
        <f t="shared" si="14"/>
        <v>0.79513888888888895</v>
      </c>
      <c r="AA175" s="80" t="str">
        <f t="shared" si="15"/>
        <v>Kings v Timberwolves</v>
      </c>
      <c r="AB175" s="78" t="str">
        <f t="shared" si="16"/>
        <v>NBA 22</v>
      </c>
      <c r="AC175" s="78" t="str">
        <f t="shared" si="17"/>
        <v>12 v 27</v>
      </c>
      <c r="AD175" s="78" t="str">
        <f t="shared" si="1"/>
        <v>Inc 1H</v>
      </c>
      <c r="AF175" s="43"/>
      <c r="AG175" s="41">
        <f t="shared" si="2"/>
        <v>0.71180555555555558</v>
      </c>
      <c r="AH175" s="41">
        <f t="shared" si="58"/>
        <v>0.83680555555555558</v>
      </c>
      <c r="AI175" s="42" t="str">
        <f t="shared" si="3"/>
        <v>Kings v Timberwolves</v>
      </c>
      <c r="AJ175" s="43" t="str">
        <f t="shared" si="4"/>
        <v>NBA 22</v>
      </c>
      <c r="AK175" s="43" t="str">
        <f t="shared" si="5"/>
        <v>12 v 27</v>
      </c>
      <c r="AL175" s="43" t="str">
        <f t="shared" si="19"/>
        <v>Inc 1H</v>
      </c>
      <c r="AN175" s="104"/>
      <c r="AO175" s="105">
        <f t="shared" si="20"/>
        <v>0.71180555555555558</v>
      </c>
      <c r="AP175" s="105">
        <f t="shared" si="21"/>
        <v>0.79513888888888895</v>
      </c>
      <c r="AQ175" s="106" t="str">
        <f t="shared" si="22"/>
        <v>Kings v Timberwolves</v>
      </c>
      <c r="AR175" s="104" t="str">
        <f t="shared" si="23"/>
        <v>NBA 22</v>
      </c>
      <c r="AS175" s="104" t="str">
        <f t="shared" si="24"/>
        <v>12 v 27</v>
      </c>
      <c r="AT175" s="104" t="str">
        <f t="shared" si="25"/>
        <v>Inc 1H</v>
      </c>
      <c r="AV175" s="84"/>
      <c r="AW175" s="85">
        <f t="shared" si="26"/>
        <v>0.71180555555555558</v>
      </c>
      <c r="AX175" s="85">
        <f t="shared" si="27"/>
        <v>0.83680555555555558</v>
      </c>
      <c r="AY175" s="86" t="str">
        <f t="shared" si="28"/>
        <v>Kings v Timberwolves</v>
      </c>
      <c r="AZ175" s="84" t="str">
        <f t="shared" si="29"/>
        <v>NBA 22</v>
      </c>
      <c r="BA175" s="84" t="str">
        <f t="shared" si="30"/>
        <v>12 v 27</v>
      </c>
      <c r="BB175" s="84" t="str">
        <f t="shared" si="31"/>
        <v>Primary</v>
      </c>
      <c r="BD175" s="43"/>
      <c r="BE175" s="41">
        <f t="shared" si="32"/>
        <v>0.71180555555555558</v>
      </c>
      <c r="BF175" s="41">
        <f t="shared" si="6"/>
        <v>0.79513888888888895</v>
      </c>
      <c r="BG175" s="42" t="str">
        <f t="shared" si="33"/>
        <v>Kings v Timberwolves</v>
      </c>
      <c r="BH175" s="43" t="str">
        <f t="shared" si="34"/>
        <v>NBA 22</v>
      </c>
      <c r="BI175" s="43" t="str">
        <f t="shared" si="35"/>
        <v>12 v 27</v>
      </c>
      <c r="BJ175" s="43" t="str">
        <f t="shared" si="52"/>
        <v>Inc 1H</v>
      </c>
      <c r="BL175" s="120"/>
      <c r="BM175" s="121">
        <f t="shared" si="36"/>
        <v>0.71180555555555558</v>
      </c>
      <c r="BN175" s="121">
        <f t="shared" si="37"/>
        <v>0.83680555555555558</v>
      </c>
      <c r="BO175" s="122" t="str">
        <f t="shared" si="38"/>
        <v>Kings v Timberwolves</v>
      </c>
      <c r="BP175" s="120" t="str">
        <f t="shared" si="39"/>
        <v>NBA 22</v>
      </c>
      <c r="BQ175" s="120" t="str">
        <f t="shared" si="40"/>
        <v>12 v 27</v>
      </c>
      <c r="BR175" s="120" t="str">
        <f t="shared" si="53"/>
        <v>Inc 1H</v>
      </c>
      <c r="BT175" s="104"/>
      <c r="BU175" s="105">
        <f t="shared" si="41"/>
        <v>0.71180555555555558</v>
      </c>
      <c r="BV175" s="105">
        <f t="shared" si="7"/>
        <v>0.79513888888888895</v>
      </c>
      <c r="BW175" s="106" t="str">
        <f t="shared" si="42"/>
        <v>Kings v Timberwolves</v>
      </c>
      <c r="BX175" s="104" t="str">
        <f t="shared" si="43"/>
        <v>NBA 22</v>
      </c>
      <c r="BY175" s="104" t="str">
        <f t="shared" si="44"/>
        <v>12 v 27</v>
      </c>
      <c r="BZ175" s="104" t="str">
        <f t="shared" si="45"/>
        <v>Primary</v>
      </c>
      <c r="CB175" s="131"/>
      <c r="CC175" s="132">
        <f t="shared" si="46"/>
        <v>0.71180555555555558</v>
      </c>
      <c r="CD175" s="132">
        <f t="shared" si="47"/>
        <v>0.83680555555555558</v>
      </c>
      <c r="CE175" s="133" t="str">
        <f t="shared" si="48"/>
        <v>Kings v Timberwolves</v>
      </c>
      <c r="CF175" s="131" t="str">
        <f t="shared" si="49"/>
        <v>NBA 22</v>
      </c>
      <c r="CG175" s="131" t="str">
        <f t="shared" si="50"/>
        <v>12 v 27</v>
      </c>
      <c r="CH175" s="131" t="str">
        <f t="shared" si="51"/>
        <v>Primary</v>
      </c>
    </row>
    <row r="176" spans="1:86">
      <c r="A176" t="s">
        <v>436</v>
      </c>
      <c r="B176" t="s">
        <v>464</v>
      </c>
      <c r="C176">
        <v>1</v>
      </c>
      <c r="E176">
        <v>25</v>
      </c>
      <c r="F176" t="str">
        <f>LOOKUP(R55,$A$152:$A$181,$B$152:$B$181)</f>
        <v>Rockets</v>
      </c>
      <c r="G176" t="str">
        <f>LOOKUP(S55,$A$152:$A$181,$B$152:$B$181)</f>
        <v>Thunder</v>
      </c>
      <c r="H176" t="s">
        <v>62</v>
      </c>
      <c r="J176" t="str">
        <f t="shared" si="55"/>
        <v>Rockets v Thunder</v>
      </c>
      <c r="L176" t="str">
        <f t="shared" si="54"/>
        <v>21 v 23</v>
      </c>
      <c r="M176">
        <f>IF(ISERROR(INDEX($C:$C,MATCH(R55,$A:$A,0)))*1=1,"",INDEX($C:$C,MATCH(R55,$A:$A,0)))</f>
        <v>21</v>
      </c>
      <c r="N176">
        <f>IF(ISERROR(INDEX($C:$C,MATCH(S55,$A:$A,0)))*1=1,"",INDEX($C:$C,MATCH(S55,$A:$A,0)))</f>
        <v>23</v>
      </c>
      <c r="O176" t="s">
        <v>62</v>
      </c>
      <c r="Q176" s="11"/>
      <c r="R176" s="15">
        <f>T54-TIME(2,55,0)</f>
        <v>0.71180555555555558</v>
      </c>
      <c r="S176" s="11" t="str">
        <f t="shared" si="56"/>
        <v>Rockets v Thunder</v>
      </c>
      <c r="T176" s="14" t="str">
        <f t="shared" si="10"/>
        <v>NBA 22</v>
      </c>
      <c r="U176" s="14" t="str">
        <f t="shared" si="57"/>
        <v>21 v 23</v>
      </c>
      <c r="V176" s="14" t="str">
        <f t="shared" si="12"/>
        <v>FULL</v>
      </c>
      <c r="X176" s="78"/>
      <c r="Y176" s="79">
        <f t="shared" si="13"/>
        <v>0.71180555555555558</v>
      </c>
      <c r="Z176" s="79">
        <f t="shared" si="14"/>
        <v>0.79513888888888895</v>
      </c>
      <c r="AA176" s="80" t="str">
        <f t="shared" si="15"/>
        <v>Rockets v Thunder</v>
      </c>
      <c r="AB176" s="78" t="str">
        <f t="shared" si="16"/>
        <v>NBA 22</v>
      </c>
      <c r="AC176" s="78" t="str">
        <f t="shared" si="17"/>
        <v>21 v 23</v>
      </c>
      <c r="AD176" s="78" t="str">
        <f t="shared" si="1"/>
        <v>Inc 1H</v>
      </c>
      <c r="AF176" s="43"/>
      <c r="AG176" s="41">
        <f t="shared" si="2"/>
        <v>0.71180555555555558</v>
      </c>
      <c r="AH176" s="41">
        <f t="shared" si="58"/>
        <v>0.83680555555555558</v>
      </c>
      <c r="AI176" s="42" t="str">
        <f t="shared" si="3"/>
        <v>Rockets v Thunder</v>
      </c>
      <c r="AJ176" s="43" t="str">
        <f t="shared" si="4"/>
        <v>NBA 22</v>
      </c>
      <c r="AK176" s="43" t="str">
        <f t="shared" si="5"/>
        <v>21 v 23</v>
      </c>
      <c r="AL176" s="43" t="str">
        <f t="shared" si="19"/>
        <v>Inc 1H</v>
      </c>
      <c r="AN176" s="104"/>
      <c r="AO176" s="105">
        <f t="shared" si="20"/>
        <v>0.71180555555555558</v>
      </c>
      <c r="AP176" s="105">
        <f t="shared" si="21"/>
        <v>0.79513888888888895</v>
      </c>
      <c r="AQ176" s="106" t="str">
        <f t="shared" si="22"/>
        <v>Rockets v Thunder</v>
      </c>
      <c r="AR176" s="104" t="str">
        <f t="shared" si="23"/>
        <v>NBA 22</v>
      </c>
      <c r="AS176" s="104" t="str">
        <f t="shared" si="24"/>
        <v>21 v 23</v>
      </c>
      <c r="AT176" s="104" t="str">
        <f t="shared" si="25"/>
        <v>Inc 1H</v>
      </c>
      <c r="AV176" s="84"/>
      <c r="AW176" s="85">
        <f t="shared" si="26"/>
        <v>0.71180555555555558</v>
      </c>
      <c r="AX176" s="85">
        <f t="shared" si="27"/>
        <v>0.83680555555555558</v>
      </c>
      <c r="AY176" s="86" t="str">
        <f t="shared" si="28"/>
        <v>Rockets v Thunder</v>
      </c>
      <c r="AZ176" s="84" t="str">
        <f t="shared" si="29"/>
        <v>NBA 22</v>
      </c>
      <c r="BA176" s="84" t="str">
        <f t="shared" si="30"/>
        <v>21 v 23</v>
      </c>
      <c r="BB176" s="84" t="str">
        <f t="shared" si="31"/>
        <v>Primary</v>
      </c>
      <c r="BD176" s="110"/>
      <c r="BE176" s="111">
        <f t="shared" si="32"/>
        <v>0.71180555555555558</v>
      </c>
      <c r="BF176" s="111">
        <f t="shared" si="6"/>
        <v>0.79513888888888895</v>
      </c>
      <c r="BG176" s="112" t="str">
        <f t="shared" si="33"/>
        <v>Rockets v Thunder</v>
      </c>
      <c r="BH176" s="110" t="str">
        <f t="shared" si="34"/>
        <v>NBA 22</v>
      </c>
      <c r="BI176" s="110" t="str">
        <f t="shared" si="35"/>
        <v>21 v 23</v>
      </c>
      <c r="BJ176" s="110" t="str">
        <f t="shared" si="52"/>
        <v>Inc 1H</v>
      </c>
      <c r="BL176" s="115"/>
      <c r="BM176" s="116">
        <f t="shared" si="36"/>
        <v>0.71180555555555558</v>
      </c>
      <c r="BN176" s="116">
        <f t="shared" si="37"/>
        <v>0.83680555555555558</v>
      </c>
      <c r="BO176" s="117" t="str">
        <f t="shared" si="38"/>
        <v>Rockets v Thunder</v>
      </c>
      <c r="BP176" s="115" t="str">
        <f t="shared" si="39"/>
        <v>NBA 22</v>
      </c>
      <c r="BQ176" s="115" t="str">
        <f t="shared" si="40"/>
        <v>21 v 23</v>
      </c>
      <c r="BR176" s="115" t="str">
        <f t="shared" si="53"/>
        <v>Inc 1H</v>
      </c>
      <c r="BT176" s="125"/>
      <c r="BU176" s="126">
        <f t="shared" si="41"/>
        <v>0.71180555555555558</v>
      </c>
      <c r="BV176" s="126">
        <f t="shared" si="7"/>
        <v>0.79513888888888895</v>
      </c>
      <c r="BW176" s="127" t="str">
        <f t="shared" si="42"/>
        <v>Rockets v Thunder</v>
      </c>
      <c r="BX176" s="125" t="str">
        <f t="shared" si="43"/>
        <v>NBA 22</v>
      </c>
      <c r="BY176" s="125" t="str">
        <f t="shared" si="44"/>
        <v>21 v 23</v>
      </c>
      <c r="BZ176" s="125" t="str">
        <f t="shared" si="45"/>
        <v>Primary</v>
      </c>
      <c r="CB176" s="78"/>
      <c r="CC176" s="79">
        <f t="shared" si="46"/>
        <v>0.71180555555555558</v>
      </c>
      <c r="CD176" s="79">
        <f t="shared" si="47"/>
        <v>0.83680555555555558</v>
      </c>
      <c r="CE176" s="80" t="str">
        <f t="shared" si="48"/>
        <v>Rockets v Thunder</v>
      </c>
      <c r="CF176" s="78" t="str">
        <f t="shared" si="49"/>
        <v>NBA 22</v>
      </c>
      <c r="CG176" s="78" t="str">
        <f t="shared" si="50"/>
        <v>21 v 23</v>
      </c>
      <c r="CH176" s="78" t="str">
        <f t="shared" si="51"/>
        <v>Primary</v>
      </c>
    </row>
    <row r="177" spans="1:86">
      <c r="A177" t="s">
        <v>437</v>
      </c>
      <c r="B177" t="s">
        <v>374</v>
      </c>
      <c r="C177">
        <v>12</v>
      </c>
      <c r="E177">
        <v>26</v>
      </c>
      <c r="F177" t="str">
        <f>LOOKUP(R57,$A$152:$A$181,$B$152:$B$181)</f>
        <v>Mavericks</v>
      </c>
      <c r="G177" t="str">
        <f>LOOKUP(S57,$A$152:$A$181,$B$152:$B$181)</f>
        <v>Suns</v>
      </c>
      <c r="H177" t="s">
        <v>62</v>
      </c>
      <c r="J177" t="str">
        <f t="shared" si="55"/>
        <v>Mavericks v Suns</v>
      </c>
      <c r="L177" t="str">
        <f t="shared" si="54"/>
        <v>16 v 25</v>
      </c>
      <c r="M177">
        <f>IF(ISERROR(INDEX($C:$C,MATCH(R57,$A:$A,0)))*1=1,"",INDEX($C:$C,MATCH(R57,$A:$A,0)))</f>
        <v>16</v>
      </c>
      <c r="N177">
        <f>IF(ISERROR(INDEX($C:$C,MATCH(S57,$A:$A,0)))*1=1,"",INDEX($C:$C,MATCH(S57,$A:$A,0)))</f>
        <v>25</v>
      </c>
      <c r="O177" t="s">
        <v>62</v>
      </c>
      <c r="Q177" s="11"/>
      <c r="R177" s="15">
        <f>T56-TIME(2,55,0)</f>
        <v>0.79513888888888884</v>
      </c>
      <c r="S177" s="11" t="str">
        <f t="shared" si="56"/>
        <v>Mavericks v Suns</v>
      </c>
      <c r="T177" s="14" t="str">
        <f t="shared" si="10"/>
        <v>NBA 22</v>
      </c>
      <c r="U177" s="14" t="str">
        <f t="shared" si="57"/>
        <v>16 v 25</v>
      </c>
      <c r="V177" s="14" t="str">
        <f t="shared" si="12"/>
        <v>FULL</v>
      </c>
      <c r="X177" s="78"/>
      <c r="Y177" s="79">
        <f t="shared" si="13"/>
        <v>0.79513888888888884</v>
      </c>
      <c r="Z177" s="79">
        <f t="shared" si="14"/>
        <v>0.87847222222222221</v>
      </c>
      <c r="AA177" s="80" t="str">
        <f t="shared" si="15"/>
        <v>Mavericks v Suns</v>
      </c>
      <c r="AB177" s="78" t="str">
        <f t="shared" si="16"/>
        <v>NBA 22</v>
      </c>
      <c r="AC177" s="78" t="str">
        <f t="shared" si="17"/>
        <v>16 v 25</v>
      </c>
      <c r="AD177" s="78" t="str">
        <f t="shared" si="1"/>
        <v>Inc 1H</v>
      </c>
      <c r="AF177" s="43"/>
      <c r="AG177" s="41">
        <f t="shared" si="2"/>
        <v>0.79513888888888884</v>
      </c>
      <c r="AH177" s="41">
        <f t="shared" si="58"/>
        <v>0.92013888888888884</v>
      </c>
      <c r="AI177" s="42" t="str">
        <f t="shared" si="3"/>
        <v>Mavericks v Suns</v>
      </c>
      <c r="AJ177" s="43" t="str">
        <f t="shared" si="4"/>
        <v>NBA 22</v>
      </c>
      <c r="AK177" s="43" t="str">
        <f t="shared" si="5"/>
        <v>16 v 25</v>
      </c>
      <c r="AL177" s="43" t="str">
        <f t="shared" si="19"/>
        <v>Inc 1H</v>
      </c>
      <c r="AN177" s="104"/>
      <c r="AO177" s="105">
        <f t="shared" si="20"/>
        <v>0.79513888888888884</v>
      </c>
      <c r="AP177" s="105">
        <f t="shared" si="21"/>
        <v>0.87847222222222221</v>
      </c>
      <c r="AQ177" s="106" t="str">
        <f t="shared" si="22"/>
        <v>Mavericks v Suns</v>
      </c>
      <c r="AR177" s="104" t="str">
        <f t="shared" si="23"/>
        <v>NBA 22</v>
      </c>
      <c r="AS177" s="104" t="str">
        <f t="shared" si="24"/>
        <v>16 v 25</v>
      </c>
      <c r="AT177" s="104" t="str">
        <f t="shared" si="25"/>
        <v>Inc 1H</v>
      </c>
      <c r="AV177" s="84"/>
      <c r="AW177" s="85">
        <f t="shared" si="26"/>
        <v>0.79513888888888884</v>
      </c>
      <c r="AX177" s="85">
        <f t="shared" si="27"/>
        <v>0.92013888888888884</v>
      </c>
      <c r="AY177" s="86" t="str">
        <f t="shared" si="28"/>
        <v>Mavericks v Suns</v>
      </c>
      <c r="AZ177" s="84" t="str">
        <f t="shared" si="29"/>
        <v>NBA 22</v>
      </c>
      <c r="BA177" s="84" t="str">
        <f t="shared" si="30"/>
        <v>16 v 25</v>
      </c>
      <c r="BB177" s="84" t="str">
        <f t="shared" si="31"/>
        <v>Primary</v>
      </c>
      <c r="BD177" s="43"/>
      <c r="BE177" s="41">
        <f t="shared" si="32"/>
        <v>0.79513888888888884</v>
      </c>
      <c r="BF177" s="41">
        <f t="shared" si="6"/>
        <v>0.87847222222222221</v>
      </c>
      <c r="BG177" s="42" t="str">
        <f t="shared" si="33"/>
        <v>Mavericks v Suns</v>
      </c>
      <c r="BH177" s="43" t="str">
        <f t="shared" si="34"/>
        <v>NBA 22</v>
      </c>
      <c r="BI177" s="43" t="str">
        <f t="shared" si="35"/>
        <v>16 v 25</v>
      </c>
      <c r="BJ177" s="43" t="str">
        <f t="shared" si="52"/>
        <v>Inc 1H</v>
      </c>
      <c r="BL177" s="120"/>
      <c r="BM177" s="121">
        <f t="shared" si="36"/>
        <v>0.79513888888888884</v>
      </c>
      <c r="BN177" s="121">
        <f t="shared" si="37"/>
        <v>0.92013888888888884</v>
      </c>
      <c r="BO177" s="122" t="str">
        <f t="shared" si="38"/>
        <v>Mavericks v Suns</v>
      </c>
      <c r="BP177" s="120" t="str">
        <f t="shared" si="39"/>
        <v>NBA 22</v>
      </c>
      <c r="BQ177" s="120" t="str">
        <f t="shared" si="40"/>
        <v>16 v 25</v>
      </c>
      <c r="BR177" s="120" t="str">
        <f t="shared" si="53"/>
        <v>Inc 1H</v>
      </c>
      <c r="BT177" s="104"/>
      <c r="BU177" s="105">
        <f t="shared" si="41"/>
        <v>0.79513888888888884</v>
      </c>
      <c r="BV177" s="105">
        <f t="shared" si="7"/>
        <v>0.87847222222222221</v>
      </c>
      <c r="BW177" s="106" t="str">
        <f t="shared" si="42"/>
        <v>Mavericks v Suns</v>
      </c>
      <c r="BX177" s="104" t="str">
        <f t="shared" si="43"/>
        <v>NBA 22</v>
      </c>
      <c r="BY177" s="104" t="str">
        <f t="shared" si="44"/>
        <v>16 v 25</v>
      </c>
      <c r="BZ177" s="104" t="str">
        <f t="shared" si="45"/>
        <v>Primary</v>
      </c>
      <c r="CB177" s="131"/>
      <c r="CC177" s="132">
        <f t="shared" si="46"/>
        <v>0.79513888888888884</v>
      </c>
      <c r="CD177" s="132">
        <f t="shared" si="47"/>
        <v>0.92013888888888884</v>
      </c>
      <c r="CE177" s="133" t="str">
        <f t="shared" si="48"/>
        <v>Mavericks v Suns</v>
      </c>
      <c r="CF177" s="131" t="str">
        <f t="shared" si="49"/>
        <v>NBA 22</v>
      </c>
      <c r="CG177" s="131" t="str">
        <f t="shared" si="50"/>
        <v>16 v 25</v>
      </c>
      <c r="CH177" s="131" t="str">
        <f t="shared" si="51"/>
        <v>Primary</v>
      </c>
    </row>
    <row r="178" spans="1:86">
      <c r="A178" t="s">
        <v>438</v>
      </c>
      <c r="B178" t="s">
        <v>465</v>
      </c>
      <c r="C178">
        <v>24</v>
      </c>
      <c r="E178">
        <v>27</v>
      </c>
      <c r="F178" t="str">
        <f>LOOKUP(R59,$A$152:$A$181,$B$152:$B$181)</f>
        <v>Bulls</v>
      </c>
      <c r="G178" t="str">
        <f>LOOKUP(S59,$A$152:$A$181,$B$152:$B$181)</f>
        <v>Trail Blazers</v>
      </c>
      <c r="H178" t="s">
        <v>62</v>
      </c>
      <c r="J178" t="str">
        <f t="shared" si="55"/>
        <v>Bulls v Trail Blazers</v>
      </c>
      <c r="L178" t="str">
        <f t="shared" si="54"/>
        <v>3 v 1</v>
      </c>
      <c r="M178">
        <f>IF(ISERROR(INDEX($C:$C,MATCH(R59,$A:$A,0)))*1=1,"",INDEX($C:$C,MATCH(R59,$A:$A,0)))</f>
        <v>3</v>
      </c>
      <c r="N178">
        <f>IF(ISERROR(INDEX($C:$C,MATCH(S59,$A:$A,0)))*1=1,"",INDEX($C:$C,MATCH(S59,$A:$A,0)))</f>
        <v>1</v>
      </c>
      <c r="O178" t="s">
        <v>62</v>
      </c>
      <c r="Q178" s="11"/>
      <c r="R178" s="15">
        <f>T58-TIME(2,55,0)</f>
        <v>0.79513888888888884</v>
      </c>
      <c r="S178" s="11" t="str">
        <f t="shared" si="56"/>
        <v>Bulls v Trail Blazers</v>
      </c>
      <c r="T178" s="14" t="str">
        <f t="shared" si="10"/>
        <v>NBA 22</v>
      </c>
      <c r="U178" s="14" t="str">
        <f t="shared" si="57"/>
        <v>3 v 1</v>
      </c>
      <c r="V178" s="14" t="str">
        <f t="shared" si="12"/>
        <v>FULL</v>
      </c>
      <c r="X178" s="78"/>
      <c r="Y178" s="79">
        <f t="shared" si="13"/>
        <v>0.79513888888888884</v>
      </c>
      <c r="Z178" s="79">
        <f t="shared" si="14"/>
        <v>0.87847222222222221</v>
      </c>
      <c r="AA178" s="80" t="str">
        <f t="shared" si="15"/>
        <v>Bulls v Trail Blazers</v>
      </c>
      <c r="AB178" s="78" t="str">
        <f t="shared" si="16"/>
        <v>NBA 22</v>
      </c>
      <c r="AC178" s="78" t="str">
        <f t="shared" si="17"/>
        <v>3 v 1</v>
      </c>
      <c r="AD178" s="78" t="str">
        <f t="shared" si="1"/>
        <v>Inc 1H</v>
      </c>
      <c r="AF178" s="43"/>
      <c r="AG178" s="41">
        <f t="shared" si="2"/>
        <v>0.79513888888888884</v>
      </c>
      <c r="AH178" s="41">
        <f t="shared" si="58"/>
        <v>0.92013888888888884</v>
      </c>
      <c r="AI178" s="42" t="str">
        <f t="shared" si="3"/>
        <v>Bulls v Trail Blazers</v>
      </c>
      <c r="AJ178" s="43" t="str">
        <f t="shared" si="4"/>
        <v>NBA 22</v>
      </c>
      <c r="AK178" s="43" t="str">
        <f t="shared" si="5"/>
        <v>3 v 1</v>
      </c>
      <c r="AL178" s="43" t="str">
        <f t="shared" si="19"/>
        <v>Inc 1H</v>
      </c>
      <c r="AN178" s="104"/>
      <c r="AO178" s="105">
        <f t="shared" si="20"/>
        <v>0.79513888888888884</v>
      </c>
      <c r="AP178" s="105">
        <f t="shared" si="21"/>
        <v>0.87847222222222221</v>
      </c>
      <c r="AQ178" s="106" t="str">
        <f t="shared" si="22"/>
        <v>Bulls v Trail Blazers</v>
      </c>
      <c r="AR178" s="104" t="str">
        <f t="shared" si="23"/>
        <v>NBA 22</v>
      </c>
      <c r="AS178" s="104" t="str">
        <f t="shared" si="24"/>
        <v>3 v 1</v>
      </c>
      <c r="AT178" s="104" t="str">
        <f t="shared" si="25"/>
        <v>Inc 1H</v>
      </c>
      <c r="AV178" s="84"/>
      <c r="AW178" s="85">
        <f t="shared" si="26"/>
        <v>0.79513888888888884</v>
      </c>
      <c r="AX178" s="85">
        <f t="shared" si="27"/>
        <v>0.92013888888888884</v>
      </c>
      <c r="AY178" s="86" t="str">
        <f t="shared" si="28"/>
        <v>Bulls v Trail Blazers</v>
      </c>
      <c r="AZ178" s="84" t="str">
        <f t="shared" si="29"/>
        <v>NBA 22</v>
      </c>
      <c r="BA178" s="84" t="str">
        <f t="shared" si="30"/>
        <v>3 v 1</v>
      </c>
      <c r="BB178" s="84" t="str">
        <f t="shared" si="31"/>
        <v>Primary</v>
      </c>
      <c r="BD178" s="110"/>
      <c r="BE178" s="111">
        <f t="shared" si="32"/>
        <v>0.79513888888888884</v>
      </c>
      <c r="BF178" s="111">
        <f t="shared" si="6"/>
        <v>0.87847222222222221</v>
      </c>
      <c r="BG178" s="112" t="str">
        <f t="shared" si="33"/>
        <v>Bulls v Trail Blazers</v>
      </c>
      <c r="BH178" s="110" t="str">
        <f t="shared" si="34"/>
        <v>NBA 22</v>
      </c>
      <c r="BI178" s="110" t="str">
        <f t="shared" si="35"/>
        <v>3 v 1</v>
      </c>
      <c r="BJ178" s="110" t="str">
        <f t="shared" si="52"/>
        <v>Inc 1H</v>
      </c>
      <c r="BL178" s="115"/>
      <c r="BM178" s="116">
        <f t="shared" si="36"/>
        <v>0.79513888888888884</v>
      </c>
      <c r="BN178" s="116">
        <f t="shared" si="37"/>
        <v>0.92013888888888884</v>
      </c>
      <c r="BO178" s="117" t="str">
        <f t="shared" si="38"/>
        <v>Bulls v Trail Blazers</v>
      </c>
      <c r="BP178" s="115" t="str">
        <f t="shared" si="39"/>
        <v>NBA 22</v>
      </c>
      <c r="BQ178" s="115" t="str">
        <f t="shared" si="40"/>
        <v>3 v 1</v>
      </c>
      <c r="BR178" s="115" t="str">
        <f t="shared" si="53"/>
        <v>Inc 1H</v>
      </c>
      <c r="BT178" s="125"/>
      <c r="BU178" s="126">
        <f t="shared" si="41"/>
        <v>0.79513888888888884</v>
      </c>
      <c r="BV178" s="126">
        <f t="shared" si="7"/>
        <v>0.87847222222222221</v>
      </c>
      <c r="BW178" s="127" t="str">
        <f t="shared" si="42"/>
        <v>Bulls v Trail Blazers</v>
      </c>
      <c r="BX178" s="125" t="str">
        <f t="shared" si="43"/>
        <v>NBA 22</v>
      </c>
      <c r="BY178" s="125" t="str">
        <f t="shared" si="44"/>
        <v>3 v 1</v>
      </c>
      <c r="BZ178" s="125" t="str">
        <f t="shared" si="45"/>
        <v>Primary</v>
      </c>
      <c r="CB178" s="78"/>
      <c r="CC178" s="79">
        <f t="shared" si="46"/>
        <v>0.79513888888888884</v>
      </c>
      <c r="CD178" s="79">
        <f t="shared" si="47"/>
        <v>0.92013888888888884</v>
      </c>
      <c r="CE178" s="80" t="str">
        <f t="shared" si="48"/>
        <v>Bulls v Trail Blazers</v>
      </c>
      <c r="CF178" s="78" t="str">
        <f t="shared" si="49"/>
        <v>NBA 22</v>
      </c>
      <c r="CG178" s="78" t="str">
        <f t="shared" si="50"/>
        <v>3 v 1</v>
      </c>
      <c r="CH178" s="78" t="str">
        <f t="shared" si="51"/>
        <v>Primary</v>
      </c>
    </row>
    <row r="179" spans="1:86">
      <c r="A179" t="s">
        <v>152</v>
      </c>
      <c r="B179" t="s">
        <v>466</v>
      </c>
      <c r="C179">
        <v>28</v>
      </c>
      <c r="E179">
        <v>28</v>
      </c>
      <c r="F179" t="e">
        <f>LOOKUP(R61,$A$152:$A$181,$B$152:$B$181)</f>
        <v>#N/A</v>
      </c>
      <c r="G179" t="e">
        <f>LOOKUP(S61,$A$152:$A$181,$B$152:$B$181)</f>
        <v>#N/A</v>
      </c>
      <c r="H179" t="s">
        <v>62</v>
      </c>
      <c r="J179" t="e">
        <f t="shared" si="55"/>
        <v>#N/A</v>
      </c>
      <c r="L179" t="str">
        <f t="shared" si="54"/>
        <v xml:space="preserve"> v </v>
      </c>
      <c r="M179" t="str">
        <f>IF(ISERROR(INDEX($C:$C,MATCH(R61,$A:$A,0)))*1=1,"",INDEX($C:$C,MATCH(R61,$A:$A,0)))</f>
        <v/>
      </c>
      <c r="N179" t="str">
        <f>IF(ISERROR(INDEX($C:$C,MATCH(S61,$A:$A,0)))*1=1,"",INDEX($C:$C,MATCH(S61,$A:$A,0)))</f>
        <v/>
      </c>
      <c r="O179" t="s">
        <v>62</v>
      </c>
      <c r="Q179" s="11"/>
      <c r="R179" s="15">
        <f>T60-TIME(2,55,0)</f>
        <v>-0.12152777777777778</v>
      </c>
      <c r="S179" s="11" t="e">
        <f t="shared" si="56"/>
        <v>#N/A</v>
      </c>
      <c r="T179" s="14" t="str">
        <f t="shared" si="10"/>
        <v>NBA 22</v>
      </c>
      <c r="U179" s="14" t="str">
        <f t="shared" si="57"/>
        <v xml:space="preserve"> v </v>
      </c>
      <c r="V179" s="14" t="str">
        <f t="shared" si="12"/>
        <v>FULL</v>
      </c>
      <c r="X179" s="78"/>
      <c r="Y179" s="79">
        <f t="shared" si="13"/>
        <v>-0.12152777777777778</v>
      </c>
      <c r="Z179" s="79">
        <f t="shared" si="14"/>
        <v>-3.8194444444444448E-2</v>
      </c>
      <c r="AA179" s="80" t="e">
        <f t="shared" si="15"/>
        <v>#N/A</v>
      </c>
      <c r="AB179" s="78" t="str">
        <f t="shared" si="16"/>
        <v>NBA 22</v>
      </c>
      <c r="AC179" s="78" t="str">
        <f t="shared" si="17"/>
        <v xml:space="preserve"> v </v>
      </c>
      <c r="AD179" s="78" t="str">
        <f t="shared" si="1"/>
        <v>Inc 1H</v>
      </c>
      <c r="AF179" s="43"/>
      <c r="AG179" s="41">
        <f t="shared" si="2"/>
        <v>-0.12152777777777778</v>
      </c>
      <c r="AH179" s="41">
        <f t="shared" si="58"/>
        <v>3.4722222222222238E-3</v>
      </c>
      <c r="AI179" s="42" t="e">
        <f t="shared" si="3"/>
        <v>#N/A</v>
      </c>
      <c r="AJ179" s="43" t="str">
        <f t="shared" si="4"/>
        <v>NBA 22</v>
      </c>
      <c r="AK179" s="43" t="str">
        <f t="shared" si="5"/>
        <v xml:space="preserve"> v </v>
      </c>
      <c r="AL179" s="43" t="str">
        <f t="shared" si="19"/>
        <v>Inc 1H</v>
      </c>
      <c r="AN179" s="104"/>
      <c r="AO179" s="105">
        <f t="shared" si="20"/>
        <v>-0.12152777777777778</v>
      </c>
      <c r="AP179" s="105">
        <f t="shared" si="21"/>
        <v>-3.8194444444444448E-2</v>
      </c>
      <c r="AQ179" s="106" t="e">
        <f t="shared" si="22"/>
        <v>#N/A</v>
      </c>
      <c r="AR179" s="104" t="str">
        <f t="shared" si="23"/>
        <v>NBA 22</v>
      </c>
      <c r="AS179" s="104" t="str">
        <f t="shared" si="24"/>
        <v xml:space="preserve"> v </v>
      </c>
      <c r="AT179" s="104" t="str">
        <f t="shared" si="25"/>
        <v>Inc 1H</v>
      </c>
      <c r="AV179" s="84"/>
      <c r="AW179" s="85">
        <f t="shared" si="26"/>
        <v>-0.12152777777777778</v>
      </c>
      <c r="AX179" s="85">
        <f t="shared" si="27"/>
        <v>3.4722222222222238E-3</v>
      </c>
      <c r="AY179" s="86" t="e">
        <f t="shared" si="28"/>
        <v>#N/A</v>
      </c>
      <c r="AZ179" s="84" t="str">
        <f t="shared" si="29"/>
        <v>NBA 22</v>
      </c>
      <c r="BA179" s="84" t="str">
        <f t="shared" si="30"/>
        <v xml:space="preserve"> v </v>
      </c>
      <c r="BB179" s="84" t="str">
        <f t="shared" si="31"/>
        <v>Primary</v>
      </c>
      <c r="BD179" s="43"/>
      <c r="BE179" s="41">
        <f t="shared" si="32"/>
        <v>-0.12152777777777778</v>
      </c>
      <c r="BF179" s="41">
        <f t="shared" si="6"/>
        <v>-3.8194444444444448E-2</v>
      </c>
      <c r="BG179" s="42" t="e">
        <f t="shared" si="33"/>
        <v>#N/A</v>
      </c>
      <c r="BH179" s="43" t="str">
        <f t="shared" si="34"/>
        <v>NBA 22</v>
      </c>
      <c r="BI179" s="43" t="str">
        <f t="shared" si="35"/>
        <v xml:space="preserve"> v </v>
      </c>
      <c r="BJ179" s="43" t="str">
        <f t="shared" si="52"/>
        <v>Inc 1H</v>
      </c>
      <c r="BL179" s="120"/>
      <c r="BM179" s="121">
        <f t="shared" si="36"/>
        <v>-0.12152777777777778</v>
      </c>
      <c r="BN179" s="121">
        <f t="shared" si="37"/>
        <v>3.4722222222222238E-3</v>
      </c>
      <c r="BO179" s="122" t="e">
        <f t="shared" si="38"/>
        <v>#N/A</v>
      </c>
      <c r="BP179" s="120" t="str">
        <f t="shared" si="39"/>
        <v>NBA 22</v>
      </c>
      <c r="BQ179" s="120" t="str">
        <f t="shared" si="40"/>
        <v xml:space="preserve"> v </v>
      </c>
      <c r="BR179" s="120" t="str">
        <f t="shared" si="53"/>
        <v>Inc 1H</v>
      </c>
      <c r="BT179" s="104"/>
      <c r="BU179" s="105">
        <f t="shared" si="41"/>
        <v>-0.12152777777777778</v>
      </c>
      <c r="BV179" s="105">
        <f t="shared" si="7"/>
        <v>-3.8194444444444448E-2</v>
      </c>
      <c r="BW179" s="106" t="e">
        <f t="shared" si="42"/>
        <v>#N/A</v>
      </c>
      <c r="BX179" s="104" t="str">
        <f t="shared" si="43"/>
        <v>NBA 22</v>
      </c>
      <c r="BY179" s="104" t="str">
        <f t="shared" si="44"/>
        <v xml:space="preserve"> v </v>
      </c>
      <c r="BZ179" s="104" t="str">
        <f t="shared" si="45"/>
        <v>Primary</v>
      </c>
      <c r="CB179" s="131"/>
      <c r="CC179" s="132">
        <f t="shared" si="46"/>
        <v>-0.12152777777777778</v>
      </c>
      <c r="CD179" s="132">
        <f t="shared" si="47"/>
        <v>3.4722222222222238E-3</v>
      </c>
      <c r="CE179" s="133" t="e">
        <f t="shared" si="48"/>
        <v>#N/A</v>
      </c>
      <c r="CF179" s="131" t="str">
        <f t="shared" si="49"/>
        <v>NBA 22</v>
      </c>
      <c r="CG179" s="131" t="str">
        <f t="shared" si="50"/>
        <v xml:space="preserve"> v </v>
      </c>
      <c r="CH179" s="131" t="str">
        <f t="shared" si="51"/>
        <v>Primary</v>
      </c>
    </row>
    <row r="180" spans="1:86">
      <c r="A180" t="s">
        <v>319</v>
      </c>
      <c r="B180" t="s">
        <v>467</v>
      </c>
      <c r="C180">
        <v>11</v>
      </c>
      <c r="E180">
        <v>29</v>
      </c>
      <c r="F180" t="str">
        <f>LOOKUP(R63,$A$152:$A$181,$B$152:$B$181)</f>
        <v>Warriors</v>
      </c>
      <c r="G180" t="str">
        <f>LOOKUP(S63,$A$152:$A$181,$B$152:$B$181)</f>
        <v>Cavaliers</v>
      </c>
      <c r="H180" t="s">
        <v>62</v>
      </c>
      <c r="J180" t="str">
        <f t="shared" si="55"/>
        <v>Warriors v Cavaliers</v>
      </c>
      <c r="L180" t="str">
        <f t="shared" si="54"/>
        <v>26 v 5</v>
      </c>
      <c r="M180">
        <f>IF(ISERROR(INDEX($C:$C,MATCH(R63,$A:$A,0)))*1=1,"",INDEX($C:$C,MATCH(R63,$A:$A,0)))</f>
        <v>26</v>
      </c>
      <c r="N180">
        <f>IF(ISERROR(INDEX($C:$C,MATCH(S63,$A:$A,0)))*1=1,"",INDEX($C:$C,MATCH(S63,$A:$A,0)))</f>
        <v>5</v>
      </c>
      <c r="O180" t="s">
        <v>62</v>
      </c>
      <c r="Q180" s="11"/>
      <c r="R180" s="15">
        <f>T62-TIME(2,55,0)</f>
        <v>0.69097222222222221</v>
      </c>
      <c r="S180" s="11" t="str">
        <f t="shared" si="56"/>
        <v>Warriors v Cavaliers</v>
      </c>
      <c r="T180" s="14" t="str">
        <f t="shared" si="10"/>
        <v>NBA 22</v>
      </c>
      <c r="U180" s="14" t="str">
        <f t="shared" si="57"/>
        <v>26 v 5</v>
      </c>
      <c r="V180" s="14" t="str">
        <f t="shared" si="12"/>
        <v>FULL</v>
      </c>
      <c r="X180" s="78"/>
      <c r="Y180" s="79">
        <f t="shared" si="13"/>
        <v>0.69097222222222221</v>
      </c>
      <c r="Z180" s="79">
        <f t="shared" si="14"/>
        <v>0.77430555555555558</v>
      </c>
      <c r="AA180" s="80" t="str">
        <f t="shared" si="15"/>
        <v>Warriors v Cavaliers</v>
      </c>
      <c r="AB180" s="78" t="str">
        <f t="shared" si="16"/>
        <v>NBA 22</v>
      </c>
      <c r="AC180" s="78" t="str">
        <f t="shared" si="17"/>
        <v>26 v 5</v>
      </c>
      <c r="AD180" s="78" t="str">
        <f t="shared" si="1"/>
        <v>Inc 1H</v>
      </c>
      <c r="AF180" s="43"/>
      <c r="AG180" s="41">
        <f t="shared" si="2"/>
        <v>0.69097222222222221</v>
      </c>
      <c r="AH180" s="41">
        <f t="shared" si="58"/>
        <v>0.81597222222222221</v>
      </c>
      <c r="AI180" s="42" t="str">
        <f t="shared" si="3"/>
        <v>Warriors v Cavaliers</v>
      </c>
      <c r="AJ180" s="43" t="str">
        <f t="shared" si="4"/>
        <v>NBA 22</v>
      </c>
      <c r="AK180" s="43" t="str">
        <f t="shared" si="5"/>
        <v>26 v 5</v>
      </c>
      <c r="AL180" s="43" t="str">
        <f t="shared" si="19"/>
        <v>Inc 1H</v>
      </c>
      <c r="AN180" s="104"/>
      <c r="AO180" s="105">
        <f t="shared" si="20"/>
        <v>0.69097222222222221</v>
      </c>
      <c r="AP180" s="105">
        <f t="shared" si="21"/>
        <v>0.77430555555555558</v>
      </c>
      <c r="AQ180" s="106" t="str">
        <f t="shared" si="22"/>
        <v>Warriors v Cavaliers</v>
      </c>
      <c r="AR180" s="104" t="str">
        <f t="shared" si="23"/>
        <v>NBA 22</v>
      </c>
      <c r="AS180" s="104" t="str">
        <f t="shared" si="24"/>
        <v>26 v 5</v>
      </c>
      <c r="AT180" s="104" t="str">
        <f t="shared" si="25"/>
        <v>Inc 1H</v>
      </c>
      <c r="AV180" s="84"/>
      <c r="AW180" s="85">
        <f t="shared" si="26"/>
        <v>0.69097222222222221</v>
      </c>
      <c r="AX180" s="85">
        <f t="shared" si="27"/>
        <v>0.81597222222222221</v>
      </c>
      <c r="AY180" s="86" t="str">
        <f t="shared" si="28"/>
        <v>Warriors v Cavaliers</v>
      </c>
      <c r="AZ180" s="84" t="str">
        <f t="shared" si="29"/>
        <v>NBA 22</v>
      </c>
      <c r="BA180" s="84" t="str">
        <f t="shared" si="30"/>
        <v>26 v 5</v>
      </c>
      <c r="BB180" s="84" t="str">
        <f t="shared" si="31"/>
        <v>Primary</v>
      </c>
      <c r="BD180" s="110"/>
      <c r="BE180" s="111">
        <f t="shared" si="32"/>
        <v>0.69097222222222221</v>
      </c>
      <c r="BF180" s="111">
        <f t="shared" si="6"/>
        <v>0.77430555555555558</v>
      </c>
      <c r="BG180" s="112" t="str">
        <f t="shared" si="33"/>
        <v>Warriors v Cavaliers</v>
      </c>
      <c r="BH180" s="110" t="str">
        <f t="shared" si="34"/>
        <v>NBA 22</v>
      </c>
      <c r="BI180" s="110" t="str">
        <f t="shared" si="35"/>
        <v>26 v 5</v>
      </c>
      <c r="BJ180" s="110" t="str">
        <f t="shared" si="52"/>
        <v>Inc 1H</v>
      </c>
      <c r="BL180" s="115"/>
      <c r="BM180" s="116">
        <f t="shared" si="36"/>
        <v>0.69097222222222221</v>
      </c>
      <c r="BN180" s="116">
        <f t="shared" si="37"/>
        <v>0.81597222222222221</v>
      </c>
      <c r="BO180" s="117" t="str">
        <f t="shared" si="38"/>
        <v>Warriors v Cavaliers</v>
      </c>
      <c r="BP180" s="115" t="str">
        <f t="shared" si="39"/>
        <v>NBA 22</v>
      </c>
      <c r="BQ180" s="115" t="str">
        <f t="shared" si="40"/>
        <v>26 v 5</v>
      </c>
      <c r="BR180" s="115" t="str">
        <f t="shared" si="53"/>
        <v>Inc 1H</v>
      </c>
      <c r="BT180" s="125"/>
      <c r="BU180" s="126">
        <f t="shared" si="41"/>
        <v>0.69097222222222221</v>
      </c>
      <c r="BV180" s="126">
        <f t="shared" si="7"/>
        <v>0.77430555555555558</v>
      </c>
      <c r="BW180" s="127" t="str">
        <f t="shared" si="42"/>
        <v>Warriors v Cavaliers</v>
      </c>
      <c r="BX180" s="125" t="str">
        <f t="shared" si="43"/>
        <v>NBA 22</v>
      </c>
      <c r="BY180" s="125" t="str">
        <f t="shared" si="44"/>
        <v>26 v 5</v>
      </c>
      <c r="BZ180" s="125" t="str">
        <f t="shared" si="45"/>
        <v>Primary</v>
      </c>
      <c r="CB180" s="78"/>
      <c r="CC180" s="79">
        <f t="shared" si="46"/>
        <v>0.69097222222222221</v>
      </c>
      <c r="CD180" s="79">
        <f t="shared" si="47"/>
        <v>0.81597222222222221</v>
      </c>
      <c r="CE180" s="80" t="str">
        <f t="shared" si="48"/>
        <v>Warriors v Cavaliers</v>
      </c>
      <c r="CF180" s="78" t="str">
        <f t="shared" si="49"/>
        <v>NBA 22</v>
      </c>
      <c r="CG180" s="78" t="str">
        <f t="shared" si="50"/>
        <v>26 v 5</v>
      </c>
      <c r="CH180" s="78" t="str">
        <f t="shared" si="51"/>
        <v>Primary</v>
      </c>
    </row>
    <row r="181" spans="1:86">
      <c r="A181" t="s">
        <v>156</v>
      </c>
      <c r="B181" t="s">
        <v>468</v>
      </c>
      <c r="C181">
        <v>4</v>
      </c>
      <c r="E181">
        <v>30</v>
      </c>
      <c r="F181" t="str">
        <f>LOOKUP(R65,$A$152:$A$181,$B$152:$B$181)</f>
        <v>Wizards</v>
      </c>
      <c r="G181" t="str">
        <f>LOOKUP(S65,$A$152:$A$181,$B$152:$B$181)</f>
        <v>Heat</v>
      </c>
      <c r="H181" t="s">
        <v>62</v>
      </c>
      <c r="J181" t="str">
        <f t="shared" si="55"/>
        <v>Wizards v Heat</v>
      </c>
      <c r="L181" t="str">
        <f t="shared" si="54"/>
        <v>4 v 9</v>
      </c>
      <c r="M181">
        <f>IF(ISERROR(INDEX($C:$C,MATCH(R65,$A:$A,0)))*1=1,"",INDEX($C:$C,MATCH(R65,$A:$A,0)))</f>
        <v>4</v>
      </c>
      <c r="N181">
        <f>IF(ISERROR(INDEX($C:$C,MATCH(S65,$A:$A,0)))*1=1,"",INDEX($C:$C,MATCH(S65,$A:$A,0)))</f>
        <v>9</v>
      </c>
      <c r="O181" t="s">
        <v>62</v>
      </c>
      <c r="Q181" s="11"/>
      <c r="R181" s="15">
        <f>T64-TIME(2,55,0)</f>
        <v>0.69097222222222221</v>
      </c>
      <c r="S181" s="11" t="str">
        <f t="shared" si="56"/>
        <v>Wizards v Heat</v>
      </c>
      <c r="T181" s="14" t="str">
        <f t="shared" si="10"/>
        <v>NBA 22</v>
      </c>
      <c r="U181" s="14" t="str">
        <f t="shared" si="57"/>
        <v>4 v 9</v>
      </c>
      <c r="V181" s="14" t="str">
        <f t="shared" si="12"/>
        <v>FULL</v>
      </c>
      <c r="X181" s="78"/>
      <c r="Y181" s="79">
        <f t="shared" si="13"/>
        <v>0.69097222222222221</v>
      </c>
      <c r="Z181" s="79">
        <f t="shared" si="14"/>
        <v>0.77430555555555558</v>
      </c>
      <c r="AA181" s="80" t="str">
        <f t="shared" si="15"/>
        <v>Wizards v Heat</v>
      </c>
      <c r="AB181" s="78" t="str">
        <f t="shared" si="16"/>
        <v>NBA 22</v>
      </c>
      <c r="AC181" s="78" t="str">
        <f t="shared" si="17"/>
        <v>4 v 9</v>
      </c>
      <c r="AD181" s="78" t="str">
        <f t="shared" si="1"/>
        <v>Inc 1H</v>
      </c>
      <c r="AF181" s="43"/>
      <c r="AG181" s="41">
        <f t="shared" si="2"/>
        <v>0.69097222222222221</v>
      </c>
      <c r="AH181" s="41">
        <f t="shared" si="58"/>
        <v>0.81597222222222221</v>
      </c>
      <c r="AI181" s="42" t="str">
        <f t="shared" si="3"/>
        <v>Wizards v Heat</v>
      </c>
      <c r="AJ181" s="43" t="str">
        <f t="shared" si="4"/>
        <v>NBA 22</v>
      </c>
      <c r="AK181" s="43" t="str">
        <f t="shared" si="5"/>
        <v>4 v 9</v>
      </c>
      <c r="AL181" s="43" t="str">
        <f t="shared" si="19"/>
        <v>Inc 1H</v>
      </c>
      <c r="AN181" s="104"/>
      <c r="AO181" s="105">
        <f t="shared" si="20"/>
        <v>0.69097222222222221</v>
      </c>
      <c r="AP181" s="105">
        <f t="shared" si="21"/>
        <v>0.77430555555555558</v>
      </c>
      <c r="AQ181" s="106" t="str">
        <f t="shared" si="22"/>
        <v>Wizards v Heat</v>
      </c>
      <c r="AR181" s="104" t="str">
        <f t="shared" si="23"/>
        <v>NBA 22</v>
      </c>
      <c r="AS181" s="104" t="str">
        <f t="shared" si="24"/>
        <v>4 v 9</v>
      </c>
      <c r="AT181" s="104" t="str">
        <f t="shared" si="25"/>
        <v>Inc 1H</v>
      </c>
      <c r="AV181" s="84"/>
      <c r="AW181" s="85">
        <f t="shared" si="26"/>
        <v>0.69097222222222221</v>
      </c>
      <c r="AX181" s="85">
        <f t="shared" si="27"/>
        <v>0.81597222222222221</v>
      </c>
      <c r="AY181" s="86" t="str">
        <f t="shared" si="28"/>
        <v>Wizards v Heat</v>
      </c>
      <c r="AZ181" s="84" t="str">
        <f t="shared" si="29"/>
        <v>NBA 22</v>
      </c>
      <c r="BA181" s="84" t="str">
        <f t="shared" si="30"/>
        <v>4 v 9</v>
      </c>
      <c r="BB181" s="84" t="str">
        <f t="shared" si="31"/>
        <v>Primary</v>
      </c>
      <c r="BD181" s="43"/>
      <c r="BE181" s="41">
        <f t="shared" si="32"/>
        <v>0.69097222222222221</v>
      </c>
      <c r="BF181" s="41">
        <f t="shared" si="6"/>
        <v>0.77430555555555558</v>
      </c>
      <c r="BG181" s="42" t="str">
        <f t="shared" si="33"/>
        <v>Wizards v Heat</v>
      </c>
      <c r="BH181" s="43" t="str">
        <f t="shared" si="34"/>
        <v>NBA 22</v>
      </c>
      <c r="BI181" s="43" t="str">
        <f t="shared" si="35"/>
        <v>4 v 9</v>
      </c>
      <c r="BJ181" s="43" t="str">
        <f t="shared" si="52"/>
        <v>Inc 1H</v>
      </c>
      <c r="BL181" s="120"/>
      <c r="BM181" s="121">
        <f t="shared" si="36"/>
        <v>0.69097222222222221</v>
      </c>
      <c r="BN181" s="121">
        <f t="shared" si="37"/>
        <v>0.81597222222222221</v>
      </c>
      <c r="BO181" s="122" t="str">
        <f t="shared" si="38"/>
        <v>Wizards v Heat</v>
      </c>
      <c r="BP181" s="120" t="str">
        <f t="shared" si="39"/>
        <v>NBA 22</v>
      </c>
      <c r="BQ181" s="120" t="str">
        <f t="shared" si="40"/>
        <v>4 v 9</v>
      </c>
      <c r="BR181" s="120" t="str">
        <f t="shared" si="53"/>
        <v>Inc 1H</v>
      </c>
      <c r="BT181" s="104"/>
      <c r="BU181" s="105">
        <f t="shared" si="41"/>
        <v>0.69097222222222221</v>
      </c>
      <c r="BV181" s="105">
        <f t="shared" si="7"/>
        <v>0.77430555555555558</v>
      </c>
      <c r="BW181" s="106" t="str">
        <f t="shared" si="42"/>
        <v>Wizards v Heat</v>
      </c>
      <c r="BX181" s="104" t="str">
        <f t="shared" si="43"/>
        <v>NBA 22</v>
      </c>
      <c r="BY181" s="104" t="str">
        <f t="shared" si="44"/>
        <v>4 v 9</v>
      </c>
      <c r="BZ181" s="104" t="str">
        <f t="shared" si="45"/>
        <v>Primary</v>
      </c>
      <c r="CB181" s="131"/>
      <c r="CC181" s="132">
        <f t="shared" si="46"/>
        <v>0.69097222222222221</v>
      </c>
      <c r="CD181" s="132">
        <f t="shared" si="47"/>
        <v>0.81597222222222221</v>
      </c>
      <c r="CE181" s="133" t="str">
        <f t="shared" si="48"/>
        <v>Wizards v Heat</v>
      </c>
      <c r="CF181" s="131" t="str">
        <f t="shared" si="49"/>
        <v>NBA 22</v>
      </c>
      <c r="CG181" s="131" t="str">
        <f t="shared" si="50"/>
        <v>4 v 9</v>
      </c>
      <c r="CH181" s="131" t="str">
        <f t="shared" si="51"/>
        <v>Primary</v>
      </c>
    </row>
    <row r="182" spans="1:86">
      <c r="E182">
        <v>31</v>
      </c>
      <c r="F182" t="str">
        <f>LOOKUP(R67,$A$152:$A$181,$B$152:$B$181)</f>
        <v>Spurs</v>
      </c>
      <c r="G182" t="str">
        <f>LOOKUP(S67,$A$152:$A$181,$B$152:$B$181)</f>
        <v>Timberwolves</v>
      </c>
      <c r="H182" t="s">
        <v>62</v>
      </c>
      <c r="J182" t="str">
        <f t="shared" si="55"/>
        <v>Spurs v Timberwolves</v>
      </c>
      <c r="L182" t="str">
        <f t="shared" si="54"/>
        <v>24 v 27</v>
      </c>
      <c r="M182">
        <f>IF(ISERROR(INDEX($C:$C,MATCH(R67,$A:$A,0)))*1=1,"",INDEX($C:$C,MATCH(R67,$A:$A,0)))</f>
        <v>24</v>
      </c>
      <c r="N182">
        <f>IF(ISERROR(INDEX($C:$C,MATCH(S67,$A:$A,0)))*1=1,"",INDEX($C:$C,MATCH(S67,$A:$A,0)))</f>
        <v>27</v>
      </c>
      <c r="O182" t="s">
        <v>62</v>
      </c>
      <c r="Q182" s="11"/>
      <c r="R182" s="15">
        <f>T66-TIME(2,55,0)</f>
        <v>0.71180555555555558</v>
      </c>
      <c r="S182" s="11" t="str">
        <f t="shared" si="56"/>
        <v>Spurs v Timberwolves</v>
      </c>
      <c r="T182" s="14" t="str">
        <f t="shared" si="10"/>
        <v>NBA 22</v>
      </c>
      <c r="U182" s="14" t="str">
        <f t="shared" si="57"/>
        <v>24 v 27</v>
      </c>
      <c r="V182" s="14" t="str">
        <f t="shared" si="12"/>
        <v>FULL</v>
      </c>
      <c r="X182" s="78"/>
      <c r="Y182" s="79">
        <f t="shared" si="13"/>
        <v>0.71180555555555558</v>
      </c>
      <c r="Z182" s="79">
        <f t="shared" si="14"/>
        <v>0.79513888888888895</v>
      </c>
      <c r="AA182" s="80" t="str">
        <f t="shared" si="15"/>
        <v>Spurs v Timberwolves</v>
      </c>
      <c r="AB182" s="78" t="str">
        <f t="shared" si="16"/>
        <v>NBA 22</v>
      </c>
      <c r="AC182" s="78" t="str">
        <f t="shared" si="17"/>
        <v>24 v 27</v>
      </c>
      <c r="AD182" s="78" t="str">
        <f t="shared" si="1"/>
        <v>Inc 1H</v>
      </c>
      <c r="AF182" s="43"/>
      <c r="AG182" s="41">
        <f t="shared" si="2"/>
        <v>0.71180555555555558</v>
      </c>
      <c r="AH182" s="41">
        <f t="shared" si="58"/>
        <v>0.83680555555555558</v>
      </c>
      <c r="AI182" s="42" t="str">
        <f t="shared" si="3"/>
        <v>Spurs v Timberwolves</v>
      </c>
      <c r="AJ182" s="43" t="str">
        <f t="shared" si="4"/>
        <v>NBA 22</v>
      </c>
      <c r="AK182" s="43" t="str">
        <f t="shared" si="5"/>
        <v>24 v 27</v>
      </c>
      <c r="AL182" s="43" t="str">
        <f t="shared" si="19"/>
        <v>Inc 1H</v>
      </c>
      <c r="AN182" s="104"/>
      <c r="AO182" s="105">
        <f t="shared" si="20"/>
        <v>0.71180555555555558</v>
      </c>
      <c r="AP182" s="105">
        <f t="shared" si="21"/>
        <v>0.79513888888888895</v>
      </c>
      <c r="AQ182" s="106" t="str">
        <f t="shared" si="22"/>
        <v>Spurs v Timberwolves</v>
      </c>
      <c r="AR182" s="104" t="str">
        <f t="shared" si="23"/>
        <v>NBA 22</v>
      </c>
      <c r="AS182" s="104" t="str">
        <f t="shared" si="24"/>
        <v>24 v 27</v>
      </c>
      <c r="AT182" s="104" t="str">
        <f t="shared" si="25"/>
        <v>Inc 1H</v>
      </c>
      <c r="AV182" s="84"/>
      <c r="AW182" s="85">
        <f t="shared" si="26"/>
        <v>0.71180555555555558</v>
      </c>
      <c r="AX182" s="85">
        <f t="shared" si="27"/>
        <v>0.83680555555555558</v>
      </c>
      <c r="AY182" s="86" t="str">
        <f t="shared" si="28"/>
        <v>Spurs v Timberwolves</v>
      </c>
      <c r="AZ182" s="84" t="str">
        <f t="shared" si="29"/>
        <v>NBA 22</v>
      </c>
      <c r="BA182" s="84" t="str">
        <f t="shared" si="30"/>
        <v>24 v 27</v>
      </c>
      <c r="BB182" s="84" t="str">
        <f t="shared" si="31"/>
        <v>Primary</v>
      </c>
      <c r="BD182" s="110"/>
      <c r="BE182" s="111">
        <f t="shared" si="32"/>
        <v>0.71180555555555558</v>
      </c>
      <c r="BF182" s="111">
        <f t="shared" si="6"/>
        <v>0.79513888888888895</v>
      </c>
      <c r="BG182" s="112" t="str">
        <f t="shared" si="33"/>
        <v>Spurs v Timberwolves</v>
      </c>
      <c r="BH182" s="110" t="str">
        <f t="shared" si="34"/>
        <v>NBA 22</v>
      </c>
      <c r="BI182" s="110" t="str">
        <f t="shared" si="35"/>
        <v>24 v 27</v>
      </c>
      <c r="BJ182" s="110" t="str">
        <f t="shared" si="52"/>
        <v>Inc 1H</v>
      </c>
      <c r="BL182" s="115"/>
      <c r="BM182" s="116">
        <f t="shared" si="36"/>
        <v>0.71180555555555558</v>
      </c>
      <c r="BN182" s="116">
        <f t="shared" si="37"/>
        <v>0.83680555555555558</v>
      </c>
      <c r="BO182" s="117" t="str">
        <f t="shared" si="38"/>
        <v>Spurs v Timberwolves</v>
      </c>
      <c r="BP182" s="115" t="str">
        <f t="shared" si="39"/>
        <v>NBA 22</v>
      </c>
      <c r="BQ182" s="115" t="str">
        <f t="shared" si="40"/>
        <v>24 v 27</v>
      </c>
      <c r="BR182" s="115" t="str">
        <f t="shared" si="53"/>
        <v>Inc 1H</v>
      </c>
      <c r="BT182" s="125"/>
      <c r="BU182" s="126">
        <f t="shared" si="41"/>
        <v>0.71180555555555558</v>
      </c>
      <c r="BV182" s="126">
        <f t="shared" si="7"/>
        <v>0.79513888888888895</v>
      </c>
      <c r="BW182" s="127" t="str">
        <f t="shared" si="42"/>
        <v>Spurs v Timberwolves</v>
      </c>
      <c r="BX182" s="125" t="str">
        <f t="shared" si="43"/>
        <v>NBA 22</v>
      </c>
      <c r="BY182" s="125" t="str">
        <f t="shared" si="44"/>
        <v>24 v 27</v>
      </c>
      <c r="BZ182" s="125" t="str">
        <f t="shared" si="45"/>
        <v>Primary</v>
      </c>
      <c r="CB182" s="78"/>
      <c r="CC182" s="79">
        <f t="shared" si="46"/>
        <v>0.71180555555555558</v>
      </c>
      <c r="CD182" s="79">
        <f t="shared" si="47"/>
        <v>0.83680555555555558</v>
      </c>
      <c r="CE182" s="80" t="str">
        <f t="shared" si="48"/>
        <v>Spurs v Timberwolves</v>
      </c>
      <c r="CF182" s="78" t="str">
        <f t="shared" si="49"/>
        <v>NBA 22</v>
      </c>
      <c r="CG182" s="78" t="str">
        <f t="shared" si="50"/>
        <v>24 v 27</v>
      </c>
      <c r="CH182" s="78" t="str">
        <f t="shared" si="51"/>
        <v>Primary</v>
      </c>
    </row>
    <row r="183" spans="1:86">
      <c r="E183">
        <v>32</v>
      </c>
      <c r="F183" t="str">
        <f>LOOKUP(R69,$A$152:$A$181,$B$152:$B$181)</f>
        <v>Clippers</v>
      </c>
      <c r="G183" t="str">
        <f>LOOKUP(S69,$A$152:$A$181,$B$152:$B$181)</f>
        <v>Grizzlies</v>
      </c>
      <c r="H183" t="s">
        <v>62</v>
      </c>
      <c r="J183" t="str">
        <f t="shared" si="55"/>
        <v>Clippers v Grizzlies</v>
      </c>
      <c r="L183" t="str">
        <f t="shared" si="54"/>
        <v>7 v 30</v>
      </c>
      <c r="M183">
        <f>IF(ISERROR(INDEX($C:$C,MATCH(R69,$A:$A,0)))*1=1,"",INDEX($C:$C,MATCH(R69,$A:$A,0)))</f>
        <v>7</v>
      </c>
      <c r="N183">
        <f>IF(ISERROR(INDEX($C:$C,MATCH(S69,$A:$A,0)))*1=1,"",INDEX($C:$C,MATCH(S69,$A:$A,0)))</f>
        <v>30</v>
      </c>
      <c r="O183" t="s">
        <v>62</v>
      </c>
      <c r="Q183" s="11"/>
      <c r="R183" s="15">
        <f>T68-TIME(2,55,0)</f>
        <v>0.71180555555555558</v>
      </c>
      <c r="S183" s="11" t="str">
        <f t="shared" si="56"/>
        <v>Clippers v Grizzlies</v>
      </c>
      <c r="T183" s="14" t="str">
        <f t="shared" si="10"/>
        <v>NBA 22</v>
      </c>
      <c r="U183" s="14" t="str">
        <f t="shared" si="57"/>
        <v>7 v 30</v>
      </c>
      <c r="V183" s="14" t="str">
        <f t="shared" si="12"/>
        <v>FULL</v>
      </c>
      <c r="X183" s="78"/>
      <c r="Y183" s="79">
        <f t="shared" si="13"/>
        <v>0.71180555555555558</v>
      </c>
      <c r="Z183" s="79">
        <f t="shared" si="14"/>
        <v>0.79513888888888895</v>
      </c>
      <c r="AA183" s="80" t="str">
        <f t="shared" si="15"/>
        <v>Clippers v Grizzlies</v>
      </c>
      <c r="AB183" s="78" t="str">
        <f t="shared" si="16"/>
        <v>NBA 22</v>
      </c>
      <c r="AC183" s="78" t="str">
        <f t="shared" si="17"/>
        <v>7 v 30</v>
      </c>
      <c r="AD183" s="78" t="str">
        <f t="shared" si="1"/>
        <v>Inc 1H</v>
      </c>
      <c r="AF183" s="43"/>
      <c r="AG183" s="41">
        <f t="shared" si="2"/>
        <v>0.71180555555555558</v>
      </c>
      <c r="AH183" s="41">
        <f t="shared" si="58"/>
        <v>0.83680555555555558</v>
      </c>
      <c r="AI183" s="42" t="str">
        <f t="shared" si="3"/>
        <v>Clippers v Grizzlies</v>
      </c>
      <c r="AJ183" s="43" t="str">
        <f t="shared" si="4"/>
        <v>NBA 22</v>
      </c>
      <c r="AK183" s="43" t="str">
        <f t="shared" si="5"/>
        <v>7 v 30</v>
      </c>
      <c r="AL183" s="43" t="str">
        <f t="shared" si="19"/>
        <v>Inc 1H</v>
      </c>
      <c r="AN183" s="104"/>
      <c r="AO183" s="105">
        <f t="shared" si="20"/>
        <v>0.71180555555555558</v>
      </c>
      <c r="AP183" s="105">
        <f t="shared" si="21"/>
        <v>0.79513888888888895</v>
      </c>
      <c r="AQ183" s="106" t="str">
        <f t="shared" si="22"/>
        <v>Clippers v Grizzlies</v>
      </c>
      <c r="AR183" s="104" t="str">
        <f t="shared" si="23"/>
        <v>NBA 22</v>
      </c>
      <c r="AS183" s="104" t="str">
        <f t="shared" si="24"/>
        <v>7 v 30</v>
      </c>
      <c r="AT183" s="104" t="str">
        <f t="shared" si="25"/>
        <v>Inc 1H</v>
      </c>
      <c r="AV183" s="84"/>
      <c r="AW183" s="85">
        <f t="shared" si="26"/>
        <v>0.71180555555555558</v>
      </c>
      <c r="AX183" s="85">
        <f t="shared" si="27"/>
        <v>0.83680555555555558</v>
      </c>
      <c r="AY183" s="86" t="str">
        <f t="shared" si="28"/>
        <v>Clippers v Grizzlies</v>
      </c>
      <c r="AZ183" s="84" t="str">
        <f t="shared" si="29"/>
        <v>NBA 22</v>
      </c>
      <c r="BA183" s="84" t="str">
        <f t="shared" si="30"/>
        <v>7 v 30</v>
      </c>
      <c r="BB183" s="84" t="str">
        <f t="shared" si="31"/>
        <v>Primary</v>
      </c>
      <c r="BD183" s="43"/>
      <c r="BE183" s="41">
        <f t="shared" si="32"/>
        <v>0.71180555555555558</v>
      </c>
      <c r="BF183" s="41">
        <f t="shared" si="6"/>
        <v>0.79513888888888895</v>
      </c>
      <c r="BG183" s="42" t="str">
        <f t="shared" si="33"/>
        <v>Clippers v Grizzlies</v>
      </c>
      <c r="BH183" s="43" t="str">
        <f t="shared" si="34"/>
        <v>NBA 22</v>
      </c>
      <c r="BI183" s="43" t="str">
        <f t="shared" si="35"/>
        <v>7 v 30</v>
      </c>
      <c r="BJ183" s="43" t="str">
        <f t="shared" si="52"/>
        <v>Inc 1H</v>
      </c>
      <c r="BL183" s="120"/>
      <c r="BM183" s="121">
        <f t="shared" si="36"/>
        <v>0.71180555555555558</v>
      </c>
      <c r="BN183" s="121">
        <f t="shared" si="37"/>
        <v>0.83680555555555558</v>
      </c>
      <c r="BO183" s="122" t="str">
        <f t="shared" si="38"/>
        <v>Clippers v Grizzlies</v>
      </c>
      <c r="BP183" s="120" t="str">
        <f t="shared" si="39"/>
        <v>NBA 22</v>
      </c>
      <c r="BQ183" s="120" t="str">
        <f t="shared" si="40"/>
        <v>7 v 30</v>
      </c>
      <c r="BR183" s="120" t="str">
        <f t="shared" si="53"/>
        <v>Inc 1H</v>
      </c>
      <c r="BT183" s="104"/>
      <c r="BU183" s="105">
        <f t="shared" si="41"/>
        <v>0.71180555555555558</v>
      </c>
      <c r="BV183" s="105">
        <f t="shared" si="7"/>
        <v>0.79513888888888895</v>
      </c>
      <c r="BW183" s="106" t="str">
        <f t="shared" si="42"/>
        <v>Clippers v Grizzlies</v>
      </c>
      <c r="BX183" s="104" t="str">
        <f t="shared" si="43"/>
        <v>NBA 22</v>
      </c>
      <c r="BY183" s="104" t="str">
        <f t="shared" si="44"/>
        <v>7 v 30</v>
      </c>
      <c r="BZ183" s="104" t="str">
        <f t="shared" si="45"/>
        <v>Primary</v>
      </c>
      <c r="CB183" s="131"/>
      <c r="CC183" s="132">
        <f t="shared" si="46"/>
        <v>0.71180555555555558</v>
      </c>
      <c r="CD183" s="132">
        <f t="shared" si="47"/>
        <v>0.83680555555555558</v>
      </c>
      <c r="CE183" s="133" t="str">
        <f t="shared" si="48"/>
        <v>Clippers v Grizzlies</v>
      </c>
      <c r="CF183" s="131" t="str">
        <f t="shared" si="49"/>
        <v>NBA 22</v>
      </c>
      <c r="CG183" s="131" t="str">
        <f t="shared" si="50"/>
        <v>7 v 30</v>
      </c>
      <c r="CH183" s="131" t="str">
        <f t="shared" si="51"/>
        <v>Primary</v>
      </c>
    </row>
    <row r="184" spans="1:86">
      <c r="E184">
        <v>33</v>
      </c>
      <c r="F184" t="str">
        <f>LOOKUP(R71,$A$152:$A$181,$B$152:$B$181)</f>
        <v>Raptors</v>
      </c>
      <c r="G184" t="str">
        <f>LOOKUP(S71,$A$152:$A$181,$B$152:$B$181)</f>
        <v>Jazz</v>
      </c>
      <c r="H184" t="s">
        <v>62</v>
      </c>
      <c r="J184" t="str">
        <f t="shared" si="55"/>
        <v>Raptors v Jazz</v>
      </c>
      <c r="L184" t="str">
        <f t="shared" si="54"/>
        <v>28 v 11</v>
      </c>
      <c r="M184">
        <f>IF(ISERROR(INDEX($C:$C,MATCH(R71,$A:$A,0)))*1=1,"",INDEX($C:$C,MATCH(R71,$A:$A,0)))</f>
        <v>28</v>
      </c>
      <c r="N184">
        <f>IF(ISERROR(INDEX($C:$C,MATCH(S71,$A:$A,0)))*1=1,"",INDEX($C:$C,MATCH(S71,$A:$A,0)))</f>
        <v>11</v>
      </c>
      <c r="O184" t="s">
        <v>62</v>
      </c>
      <c r="Q184" s="11"/>
      <c r="R184" s="15">
        <f>T70-TIME(2,55,0)</f>
        <v>0.75347222222222221</v>
      </c>
      <c r="S184" s="11" t="str">
        <f t="shared" si="56"/>
        <v>Raptors v Jazz</v>
      </c>
      <c r="T184" s="14" t="str">
        <f t="shared" si="10"/>
        <v>NBA 22</v>
      </c>
      <c r="U184" s="14" t="str">
        <f t="shared" si="57"/>
        <v>28 v 11</v>
      </c>
      <c r="V184" s="14" t="str">
        <f t="shared" si="12"/>
        <v>FULL</v>
      </c>
      <c r="X184" s="78"/>
      <c r="Y184" s="79">
        <f t="shared" si="13"/>
        <v>0.75347222222222221</v>
      </c>
      <c r="Z184" s="79">
        <f t="shared" si="14"/>
        <v>0.83680555555555558</v>
      </c>
      <c r="AA184" s="80" t="str">
        <f t="shared" si="15"/>
        <v>Raptors v Jazz</v>
      </c>
      <c r="AB184" s="78" t="str">
        <f t="shared" si="16"/>
        <v>NBA 22</v>
      </c>
      <c r="AC184" s="78" t="str">
        <f t="shared" si="17"/>
        <v>28 v 11</v>
      </c>
      <c r="AD184" s="78" t="str">
        <f t="shared" ref="AD184:AD220" si="59">$AD$147</f>
        <v>Inc 1H</v>
      </c>
      <c r="AF184" s="43"/>
      <c r="AG184" s="41">
        <f t="shared" ref="AG184:AG212" si="60">R184</f>
        <v>0.75347222222222221</v>
      </c>
      <c r="AH184" s="41">
        <f t="shared" si="58"/>
        <v>0.87847222222222221</v>
      </c>
      <c r="AI184" s="42" t="str">
        <f t="shared" ref="AI184:AI207" si="61">S184</f>
        <v>Raptors v Jazz</v>
      </c>
      <c r="AJ184" s="43" t="str">
        <f t="shared" ref="AJ184:AJ207" si="62">T184</f>
        <v>NBA 22</v>
      </c>
      <c r="AK184" s="43" t="str">
        <f t="shared" ref="AK184:AK207" si="63">U184</f>
        <v>28 v 11</v>
      </c>
      <c r="AL184" s="43" t="str">
        <f t="shared" si="19"/>
        <v>Inc 1H</v>
      </c>
      <c r="AN184" s="104"/>
      <c r="AO184" s="105">
        <f t="shared" si="20"/>
        <v>0.75347222222222221</v>
      </c>
      <c r="AP184" s="105">
        <f t="shared" si="21"/>
        <v>0.83680555555555558</v>
      </c>
      <c r="AQ184" s="106" t="str">
        <f t="shared" si="22"/>
        <v>Raptors v Jazz</v>
      </c>
      <c r="AR184" s="104" t="str">
        <f t="shared" si="23"/>
        <v>NBA 22</v>
      </c>
      <c r="AS184" s="104" t="str">
        <f t="shared" si="24"/>
        <v>28 v 11</v>
      </c>
      <c r="AT184" s="104" t="str">
        <f t="shared" si="25"/>
        <v>Inc 1H</v>
      </c>
      <c r="AV184" s="84"/>
      <c r="AW184" s="85">
        <f t="shared" si="26"/>
        <v>0.75347222222222221</v>
      </c>
      <c r="AX184" s="85">
        <f t="shared" si="27"/>
        <v>0.87847222222222221</v>
      </c>
      <c r="AY184" s="86" t="str">
        <f t="shared" si="28"/>
        <v>Raptors v Jazz</v>
      </c>
      <c r="AZ184" s="84" t="str">
        <f t="shared" si="29"/>
        <v>NBA 22</v>
      </c>
      <c r="BA184" s="84" t="str">
        <f t="shared" si="30"/>
        <v>28 v 11</v>
      </c>
      <c r="BB184" s="84" t="str">
        <f t="shared" si="31"/>
        <v>Primary</v>
      </c>
      <c r="BD184" s="110"/>
      <c r="BE184" s="111">
        <f t="shared" si="32"/>
        <v>0.75347222222222221</v>
      </c>
      <c r="BF184" s="111">
        <f t="shared" ref="BF184:BF212" si="64">BE184+TIME(2,0,0)</f>
        <v>0.83680555555555558</v>
      </c>
      <c r="BG184" s="112" t="str">
        <f t="shared" si="33"/>
        <v>Raptors v Jazz</v>
      </c>
      <c r="BH184" s="110" t="str">
        <f t="shared" si="34"/>
        <v>NBA 22</v>
      </c>
      <c r="BI184" s="110" t="str">
        <f t="shared" si="35"/>
        <v>28 v 11</v>
      </c>
      <c r="BJ184" s="110" t="str">
        <f t="shared" si="52"/>
        <v>Inc 1H</v>
      </c>
      <c r="BL184" s="115"/>
      <c r="BM184" s="116">
        <f t="shared" si="36"/>
        <v>0.75347222222222221</v>
      </c>
      <c r="BN184" s="116">
        <f t="shared" si="37"/>
        <v>0.87847222222222221</v>
      </c>
      <c r="BO184" s="117" t="str">
        <f t="shared" si="38"/>
        <v>Raptors v Jazz</v>
      </c>
      <c r="BP184" s="115" t="str">
        <f t="shared" si="39"/>
        <v>NBA 22</v>
      </c>
      <c r="BQ184" s="115" t="str">
        <f t="shared" si="40"/>
        <v>28 v 11</v>
      </c>
      <c r="BR184" s="115" t="str">
        <f t="shared" si="53"/>
        <v>Inc 1H</v>
      </c>
      <c r="BT184" s="125"/>
      <c r="BU184" s="126">
        <f t="shared" si="41"/>
        <v>0.75347222222222221</v>
      </c>
      <c r="BV184" s="126">
        <f t="shared" si="7"/>
        <v>0.83680555555555558</v>
      </c>
      <c r="BW184" s="127" t="str">
        <f t="shared" si="42"/>
        <v>Raptors v Jazz</v>
      </c>
      <c r="BX184" s="125" t="str">
        <f t="shared" si="43"/>
        <v>NBA 22</v>
      </c>
      <c r="BY184" s="125" t="str">
        <f t="shared" si="44"/>
        <v>28 v 11</v>
      </c>
      <c r="BZ184" s="125" t="str">
        <f t="shared" si="45"/>
        <v>Primary</v>
      </c>
      <c r="CB184" s="78"/>
      <c r="CC184" s="79">
        <f t="shared" si="46"/>
        <v>0.75347222222222221</v>
      </c>
      <c r="CD184" s="79">
        <f t="shared" si="47"/>
        <v>0.87847222222222221</v>
      </c>
      <c r="CE184" s="80" t="str">
        <f t="shared" si="48"/>
        <v>Raptors v Jazz</v>
      </c>
      <c r="CF184" s="78" t="str">
        <f t="shared" si="49"/>
        <v>NBA 22</v>
      </c>
      <c r="CG184" s="78" t="str">
        <f t="shared" si="50"/>
        <v>28 v 11</v>
      </c>
      <c r="CH184" s="78" t="str">
        <f t="shared" si="51"/>
        <v>Primary</v>
      </c>
    </row>
    <row r="185" spans="1:86">
      <c r="E185">
        <v>34</v>
      </c>
      <c r="F185" t="str">
        <f>LOOKUP(R73,$A$152:$A$181,$B$152:$B$181)</f>
        <v>76ers</v>
      </c>
      <c r="G185" t="str">
        <f>LOOKUP(S73,$A$152:$A$181,$B$152:$B$181)</f>
        <v>Nuggets</v>
      </c>
      <c r="H185" t="s">
        <v>62</v>
      </c>
      <c r="J185" t="str">
        <f t="shared" si="55"/>
        <v>76ers v Nuggets</v>
      </c>
      <c r="L185" t="str">
        <f t="shared" si="54"/>
        <v>22 v 18</v>
      </c>
      <c r="M185">
        <f>IF(ISERROR(INDEX($C:$C,MATCH(R73,$A:$A,0)))*1=1,"",INDEX($C:$C,MATCH(R73,$A:$A,0)))</f>
        <v>22</v>
      </c>
      <c r="N185">
        <f>IF(ISERROR(INDEX($C:$C,MATCH(S73,$A:$A,0)))*1=1,"",INDEX($C:$C,MATCH(S73,$A:$A,0)))</f>
        <v>18</v>
      </c>
      <c r="O185" t="s">
        <v>62</v>
      </c>
      <c r="Q185" s="11"/>
      <c r="R185" s="15">
        <f>T72-TIME(2,55,0)</f>
        <v>0.75347222222222221</v>
      </c>
      <c r="S185" s="11" t="str">
        <f t="shared" si="56"/>
        <v>76ers v Nuggets</v>
      </c>
      <c r="T185" s="14" t="str">
        <f t="shared" si="10"/>
        <v>NBA 22</v>
      </c>
      <c r="U185" s="14" t="str">
        <f t="shared" si="57"/>
        <v>22 v 18</v>
      </c>
      <c r="V185" s="14" t="str">
        <f t="shared" si="12"/>
        <v>FULL</v>
      </c>
      <c r="X185" s="78"/>
      <c r="Y185" s="79">
        <f t="shared" si="13"/>
        <v>0.75347222222222221</v>
      </c>
      <c r="Z185" s="79">
        <f t="shared" si="14"/>
        <v>0.83680555555555558</v>
      </c>
      <c r="AA185" s="80" t="str">
        <f t="shared" si="15"/>
        <v>76ers v Nuggets</v>
      </c>
      <c r="AB185" s="78" t="str">
        <f t="shared" si="16"/>
        <v>NBA 22</v>
      </c>
      <c r="AC185" s="78" t="str">
        <f t="shared" si="17"/>
        <v>22 v 18</v>
      </c>
      <c r="AD185" s="78" t="str">
        <f t="shared" si="59"/>
        <v>Inc 1H</v>
      </c>
      <c r="AF185" s="43"/>
      <c r="AG185" s="41">
        <f t="shared" si="60"/>
        <v>0.75347222222222221</v>
      </c>
      <c r="AH185" s="41">
        <f t="shared" si="58"/>
        <v>0.87847222222222221</v>
      </c>
      <c r="AI185" s="42" t="str">
        <f t="shared" si="61"/>
        <v>76ers v Nuggets</v>
      </c>
      <c r="AJ185" s="43" t="str">
        <f t="shared" si="62"/>
        <v>NBA 22</v>
      </c>
      <c r="AK185" s="43" t="str">
        <f t="shared" si="63"/>
        <v>22 v 18</v>
      </c>
      <c r="AL185" s="43" t="str">
        <f t="shared" si="19"/>
        <v>Inc 1H</v>
      </c>
      <c r="AN185" s="104"/>
      <c r="AO185" s="105">
        <f t="shared" si="20"/>
        <v>0.75347222222222221</v>
      </c>
      <c r="AP185" s="105">
        <f t="shared" si="21"/>
        <v>0.83680555555555558</v>
      </c>
      <c r="AQ185" s="106" t="str">
        <f t="shared" si="22"/>
        <v>76ers v Nuggets</v>
      </c>
      <c r="AR185" s="104" t="str">
        <f t="shared" si="23"/>
        <v>NBA 22</v>
      </c>
      <c r="AS185" s="104" t="str">
        <f t="shared" si="24"/>
        <v>22 v 18</v>
      </c>
      <c r="AT185" s="104" t="str">
        <f t="shared" si="25"/>
        <v>Inc 1H</v>
      </c>
      <c r="AV185" s="84"/>
      <c r="AW185" s="85">
        <f t="shared" si="26"/>
        <v>0.75347222222222221</v>
      </c>
      <c r="AX185" s="85">
        <f t="shared" si="27"/>
        <v>0.87847222222222221</v>
      </c>
      <c r="AY185" s="86" t="str">
        <f t="shared" si="28"/>
        <v>76ers v Nuggets</v>
      </c>
      <c r="AZ185" s="84" t="str">
        <f t="shared" si="29"/>
        <v>NBA 22</v>
      </c>
      <c r="BA185" s="84" t="str">
        <f t="shared" si="30"/>
        <v>22 v 18</v>
      </c>
      <c r="BB185" s="84" t="str">
        <f t="shared" si="31"/>
        <v>Primary</v>
      </c>
      <c r="BD185" s="43"/>
      <c r="BE185" s="41">
        <f t="shared" si="32"/>
        <v>0.75347222222222221</v>
      </c>
      <c r="BF185" s="41">
        <f t="shared" si="64"/>
        <v>0.83680555555555558</v>
      </c>
      <c r="BG185" s="42" t="str">
        <f t="shared" si="33"/>
        <v>76ers v Nuggets</v>
      </c>
      <c r="BH185" s="43" t="str">
        <f t="shared" si="34"/>
        <v>NBA 22</v>
      </c>
      <c r="BI185" s="43" t="str">
        <f t="shared" si="35"/>
        <v>22 v 18</v>
      </c>
      <c r="BJ185" s="43" t="str">
        <f t="shared" si="52"/>
        <v>Inc 1H</v>
      </c>
      <c r="BL185" s="120"/>
      <c r="BM185" s="121">
        <f t="shared" si="36"/>
        <v>0.75347222222222221</v>
      </c>
      <c r="BN185" s="121">
        <f t="shared" si="37"/>
        <v>0.87847222222222221</v>
      </c>
      <c r="BO185" s="122" t="str">
        <f t="shared" si="38"/>
        <v>76ers v Nuggets</v>
      </c>
      <c r="BP185" s="120" t="str">
        <f t="shared" si="39"/>
        <v>NBA 22</v>
      </c>
      <c r="BQ185" s="120" t="str">
        <f t="shared" si="40"/>
        <v>22 v 18</v>
      </c>
      <c r="BR185" s="120" t="str">
        <f t="shared" si="53"/>
        <v>Inc 1H</v>
      </c>
      <c r="BT185" s="104"/>
      <c r="BU185" s="105">
        <f t="shared" si="41"/>
        <v>0.75347222222222221</v>
      </c>
      <c r="BV185" s="105">
        <f t="shared" si="7"/>
        <v>0.83680555555555558</v>
      </c>
      <c r="BW185" s="106" t="str">
        <f t="shared" si="42"/>
        <v>76ers v Nuggets</v>
      </c>
      <c r="BX185" s="104" t="str">
        <f t="shared" si="43"/>
        <v>NBA 22</v>
      </c>
      <c r="BY185" s="104" t="str">
        <f t="shared" si="44"/>
        <v>22 v 18</v>
      </c>
      <c r="BZ185" s="104" t="str">
        <f t="shared" si="45"/>
        <v>Primary</v>
      </c>
      <c r="CB185" s="131"/>
      <c r="CC185" s="132">
        <f t="shared" si="46"/>
        <v>0.75347222222222221</v>
      </c>
      <c r="CD185" s="132">
        <f t="shared" si="47"/>
        <v>0.87847222222222221</v>
      </c>
      <c r="CE185" s="133" t="str">
        <f t="shared" si="48"/>
        <v>76ers v Nuggets</v>
      </c>
      <c r="CF185" s="131" t="str">
        <f t="shared" si="49"/>
        <v>NBA 22</v>
      </c>
      <c r="CG185" s="131" t="str">
        <f t="shared" si="50"/>
        <v>22 v 18</v>
      </c>
      <c r="CH185" s="131" t="str">
        <f t="shared" si="51"/>
        <v>Primary</v>
      </c>
    </row>
    <row r="186" spans="1:86">
      <c r="E186">
        <v>35</v>
      </c>
      <c r="F186" t="e">
        <f>LOOKUP(R75,$A$152:$A$181,$B$152:$B$181)</f>
        <v>#N/A</v>
      </c>
      <c r="G186" t="e">
        <f>LOOKUP(S75,$A$152:$A$181,$B$152:$B$181)</f>
        <v>#N/A</v>
      </c>
      <c r="H186" t="s">
        <v>62</v>
      </c>
      <c r="J186" t="e">
        <f t="shared" si="55"/>
        <v>#N/A</v>
      </c>
      <c r="L186" t="str">
        <f t="shared" si="54"/>
        <v xml:space="preserve"> v </v>
      </c>
      <c r="M186" t="str">
        <f>IF(ISERROR(INDEX($C:$C,MATCH(R75,$A:$A,0)))*1=1,"",INDEX($C:$C,MATCH(R75,$A:$A,0)))</f>
        <v/>
      </c>
      <c r="N186" t="str">
        <f>IF(ISERROR(INDEX($C:$C,MATCH(S75,$A:$A,0)))*1=1,"",INDEX($C:$C,MATCH(S75,$A:$A,0)))</f>
        <v/>
      </c>
      <c r="O186" t="s">
        <v>62</v>
      </c>
      <c r="Q186" s="11"/>
      <c r="R186" s="15">
        <f>T74-TIME(2,55,0)</f>
        <v>-0.12152777777777778</v>
      </c>
      <c r="S186" s="11" t="e">
        <f t="shared" si="56"/>
        <v>#N/A</v>
      </c>
      <c r="T186" s="14" t="str">
        <f t="shared" si="10"/>
        <v>NBA 22</v>
      </c>
      <c r="U186" s="14" t="str">
        <f t="shared" si="57"/>
        <v xml:space="preserve"> v </v>
      </c>
      <c r="V186" s="14" t="str">
        <f t="shared" si="12"/>
        <v>FULL</v>
      </c>
      <c r="X186" s="78"/>
      <c r="Y186" s="79">
        <f t="shared" si="13"/>
        <v>-0.12152777777777778</v>
      </c>
      <c r="Z186" s="79">
        <f t="shared" si="14"/>
        <v>-3.8194444444444448E-2</v>
      </c>
      <c r="AA186" s="80" t="e">
        <f t="shared" si="15"/>
        <v>#N/A</v>
      </c>
      <c r="AB186" s="78" t="str">
        <f t="shared" si="16"/>
        <v>NBA 22</v>
      </c>
      <c r="AC186" s="78" t="str">
        <f t="shared" si="17"/>
        <v xml:space="preserve"> v </v>
      </c>
      <c r="AD186" s="78" t="str">
        <f t="shared" si="59"/>
        <v>Inc 1H</v>
      </c>
      <c r="AF186" s="43"/>
      <c r="AG186" s="41">
        <f t="shared" si="60"/>
        <v>-0.12152777777777778</v>
      </c>
      <c r="AH186" s="41">
        <f t="shared" si="58"/>
        <v>3.4722222222222238E-3</v>
      </c>
      <c r="AI186" s="42" t="e">
        <f t="shared" si="61"/>
        <v>#N/A</v>
      </c>
      <c r="AJ186" s="43" t="str">
        <f t="shared" si="62"/>
        <v>NBA 22</v>
      </c>
      <c r="AK186" s="43" t="str">
        <f t="shared" si="63"/>
        <v xml:space="preserve"> v </v>
      </c>
      <c r="AL186" s="43" t="str">
        <f t="shared" si="19"/>
        <v>Inc 1H</v>
      </c>
      <c r="AN186" s="104"/>
      <c r="AO186" s="105">
        <f t="shared" si="20"/>
        <v>-0.12152777777777778</v>
      </c>
      <c r="AP186" s="105">
        <f t="shared" si="21"/>
        <v>-3.8194444444444448E-2</v>
      </c>
      <c r="AQ186" s="106" t="e">
        <f t="shared" si="22"/>
        <v>#N/A</v>
      </c>
      <c r="AR186" s="104" t="str">
        <f t="shared" si="23"/>
        <v>NBA 22</v>
      </c>
      <c r="AS186" s="104" t="str">
        <f t="shared" si="24"/>
        <v xml:space="preserve"> v </v>
      </c>
      <c r="AT186" s="104" t="str">
        <f t="shared" si="25"/>
        <v>Inc 1H</v>
      </c>
      <c r="AV186" s="84"/>
      <c r="AW186" s="85">
        <f t="shared" si="26"/>
        <v>-0.12152777777777778</v>
      </c>
      <c r="AX186" s="85">
        <f t="shared" si="27"/>
        <v>3.4722222222222238E-3</v>
      </c>
      <c r="AY186" s="86" t="e">
        <f t="shared" si="28"/>
        <v>#N/A</v>
      </c>
      <c r="AZ186" s="84" t="str">
        <f t="shared" si="29"/>
        <v>NBA 22</v>
      </c>
      <c r="BA186" s="84" t="str">
        <f t="shared" si="30"/>
        <v xml:space="preserve"> v </v>
      </c>
      <c r="BB186" s="84" t="str">
        <f t="shared" si="31"/>
        <v>Primary</v>
      </c>
      <c r="BD186" s="110"/>
      <c r="BE186" s="111">
        <f t="shared" si="32"/>
        <v>-0.12152777777777778</v>
      </c>
      <c r="BF186" s="111">
        <f t="shared" si="64"/>
        <v>-3.8194444444444448E-2</v>
      </c>
      <c r="BG186" s="112" t="e">
        <f t="shared" si="33"/>
        <v>#N/A</v>
      </c>
      <c r="BH186" s="110" t="str">
        <f t="shared" si="34"/>
        <v>NBA 22</v>
      </c>
      <c r="BI186" s="110" t="str">
        <f t="shared" si="35"/>
        <v xml:space="preserve"> v </v>
      </c>
      <c r="BJ186" s="110" t="str">
        <f t="shared" si="52"/>
        <v>Inc 1H</v>
      </c>
      <c r="BL186" s="115"/>
      <c r="BM186" s="116">
        <f t="shared" si="36"/>
        <v>-0.12152777777777778</v>
      </c>
      <c r="BN186" s="116">
        <f t="shared" si="37"/>
        <v>3.4722222222222238E-3</v>
      </c>
      <c r="BO186" s="117" t="e">
        <f t="shared" si="38"/>
        <v>#N/A</v>
      </c>
      <c r="BP186" s="115" t="str">
        <f t="shared" si="39"/>
        <v>NBA 22</v>
      </c>
      <c r="BQ186" s="115" t="str">
        <f t="shared" si="40"/>
        <v xml:space="preserve"> v </v>
      </c>
      <c r="BR186" s="115" t="str">
        <f t="shared" si="53"/>
        <v>Inc 1H</v>
      </c>
      <c r="BT186" s="125"/>
      <c r="BU186" s="126">
        <f t="shared" si="41"/>
        <v>-0.12152777777777778</v>
      </c>
      <c r="BV186" s="126">
        <f t="shared" si="7"/>
        <v>-3.8194444444444448E-2</v>
      </c>
      <c r="BW186" s="127" t="e">
        <f t="shared" si="42"/>
        <v>#N/A</v>
      </c>
      <c r="BX186" s="125" t="str">
        <f t="shared" si="43"/>
        <v>NBA 22</v>
      </c>
      <c r="BY186" s="125" t="str">
        <f t="shared" si="44"/>
        <v xml:space="preserve"> v </v>
      </c>
      <c r="BZ186" s="125" t="str">
        <f t="shared" si="45"/>
        <v>Primary</v>
      </c>
      <c r="CB186" s="78"/>
      <c r="CC186" s="79">
        <f t="shared" si="46"/>
        <v>-0.12152777777777778</v>
      </c>
      <c r="CD186" s="79">
        <f t="shared" si="47"/>
        <v>3.4722222222222238E-3</v>
      </c>
      <c r="CE186" s="80" t="e">
        <f t="shared" si="48"/>
        <v>#N/A</v>
      </c>
      <c r="CF186" s="78" t="str">
        <f t="shared" si="49"/>
        <v>NBA 22</v>
      </c>
      <c r="CG186" s="78" t="str">
        <f t="shared" si="50"/>
        <v xml:space="preserve"> v </v>
      </c>
      <c r="CH186" s="78" t="str">
        <f t="shared" si="51"/>
        <v>Primary</v>
      </c>
    </row>
    <row r="187" spans="1:86">
      <c r="E187">
        <v>36</v>
      </c>
      <c r="F187" t="str">
        <f>LOOKUP(R77,$A$152:$A$181,$B$152:$B$181)</f>
        <v>Warriors</v>
      </c>
      <c r="G187" t="str">
        <f>LOOKUP(S77,$A$152:$A$181,$B$152:$B$181)</f>
        <v>Pistons</v>
      </c>
      <c r="H187" t="s">
        <v>62</v>
      </c>
      <c r="J187" t="str">
        <f t="shared" si="55"/>
        <v>Warriors v Pistons</v>
      </c>
      <c r="L187" t="str">
        <f t="shared" si="54"/>
        <v>26 v 20</v>
      </c>
      <c r="M187">
        <f>IF(ISERROR(INDEX($C:$C,MATCH(R77,$A:$A,0)))*1=1,"",INDEX($C:$C,MATCH(R77,$A:$A,0)))</f>
        <v>26</v>
      </c>
      <c r="N187">
        <f>IF(ISERROR(INDEX($C:$C,MATCH(S77,$A:$A,0)))*1=1,"",INDEX($C:$C,MATCH(S77,$A:$A,0)))</f>
        <v>20</v>
      </c>
      <c r="O187" t="s">
        <v>62</v>
      </c>
      <c r="Q187" s="11"/>
      <c r="R187" s="15">
        <f>T76-TIME(2,55,0)</f>
        <v>0.67013888888888884</v>
      </c>
      <c r="S187" s="11" t="str">
        <f t="shared" si="56"/>
        <v>Warriors v Pistons</v>
      </c>
      <c r="T187" s="14" t="str">
        <f t="shared" si="10"/>
        <v>NBA 22</v>
      </c>
      <c r="U187" s="14" t="str">
        <f t="shared" si="57"/>
        <v>26 v 20</v>
      </c>
      <c r="V187" s="14" t="str">
        <f t="shared" si="12"/>
        <v>FULL</v>
      </c>
      <c r="X187" s="78"/>
      <c r="Y187" s="79">
        <f t="shared" si="13"/>
        <v>0.67013888888888884</v>
      </c>
      <c r="Z187" s="79">
        <f t="shared" si="14"/>
        <v>0.75347222222222221</v>
      </c>
      <c r="AA187" s="80" t="str">
        <f t="shared" si="15"/>
        <v>Warriors v Pistons</v>
      </c>
      <c r="AB187" s="78" t="str">
        <f t="shared" si="16"/>
        <v>NBA 22</v>
      </c>
      <c r="AC187" s="78" t="str">
        <f t="shared" si="17"/>
        <v>26 v 20</v>
      </c>
      <c r="AD187" s="78" t="str">
        <f t="shared" si="59"/>
        <v>Inc 1H</v>
      </c>
      <c r="AF187" s="43"/>
      <c r="AG187" s="41">
        <f t="shared" si="60"/>
        <v>0.67013888888888884</v>
      </c>
      <c r="AH187" s="41">
        <f t="shared" si="58"/>
        <v>0.79513888888888884</v>
      </c>
      <c r="AI187" s="42" t="str">
        <f t="shared" si="61"/>
        <v>Warriors v Pistons</v>
      </c>
      <c r="AJ187" s="43" t="str">
        <f t="shared" si="62"/>
        <v>NBA 22</v>
      </c>
      <c r="AK187" s="43" t="str">
        <f t="shared" si="63"/>
        <v>26 v 20</v>
      </c>
      <c r="AL187" s="43" t="str">
        <f t="shared" si="19"/>
        <v>Inc 1H</v>
      </c>
      <c r="AN187" s="104"/>
      <c r="AO187" s="105">
        <f t="shared" si="20"/>
        <v>0.67013888888888884</v>
      </c>
      <c r="AP187" s="105">
        <f t="shared" si="21"/>
        <v>0.75347222222222221</v>
      </c>
      <c r="AQ187" s="106" t="str">
        <f t="shared" si="22"/>
        <v>Warriors v Pistons</v>
      </c>
      <c r="AR187" s="104" t="str">
        <f t="shared" si="23"/>
        <v>NBA 22</v>
      </c>
      <c r="AS187" s="104" t="str">
        <f t="shared" si="24"/>
        <v>26 v 20</v>
      </c>
      <c r="AT187" s="104" t="str">
        <f t="shared" si="25"/>
        <v>Inc 1H</v>
      </c>
      <c r="AV187" s="84"/>
      <c r="AW187" s="85">
        <f t="shared" si="26"/>
        <v>0.67013888888888884</v>
      </c>
      <c r="AX187" s="85">
        <f t="shared" si="27"/>
        <v>0.79513888888888884</v>
      </c>
      <c r="AY187" s="86" t="str">
        <f t="shared" si="28"/>
        <v>Warriors v Pistons</v>
      </c>
      <c r="AZ187" s="84" t="str">
        <f t="shared" si="29"/>
        <v>NBA 22</v>
      </c>
      <c r="BA187" s="84" t="str">
        <f t="shared" si="30"/>
        <v>26 v 20</v>
      </c>
      <c r="BB187" s="84" t="str">
        <f t="shared" si="31"/>
        <v>Primary</v>
      </c>
      <c r="BD187" s="43"/>
      <c r="BE187" s="41">
        <f t="shared" si="32"/>
        <v>0.67013888888888884</v>
      </c>
      <c r="BF187" s="41">
        <f t="shared" si="64"/>
        <v>0.75347222222222221</v>
      </c>
      <c r="BG187" s="42" t="str">
        <f t="shared" si="33"/>
        <v>Warriors v Pistons</v>
      </c>
      <c r="BH187" s="43" t="str">
        <f t="shared" si="34"/>
        <v>NBA 22</v>
      </c>
      <c r="BI187" s="43" t="str">
        <f t="shared" si="35"/>
        <v>26 v 20</v>
      </c>
      <c r="BJ187" s="43" t="str">
        <f t="shared" si="52"/>
        <v>Inc 1H</v>
      </c>
      <c r="BL187" s="120"/>
      <c r="BM187" s="121">
        <f t="shared" si="36"/>
        <v>0.67013888888888884</v>
      </c>
      <c r="BN187" s="121">
        <f t="shared" si="37"/>
        <v>0.79513888888888884</v>
      </c>
      <c r="BO187" s="122" t="str">
        <f t="shared" si="38"/>
        <v>Warriors v Pistons</v>
      </c>
      <c r="BP187" s="120" t="str">
        <f t="shared" si="39"/>
        <v>NBA 22</v>
      </c>
      <c r="BQ187" s="120" t="str">
        <f t="shared" si="40"/>
        <v>26 v 20</v>
      </c>
      <c r="BR187" s="120" t="str">
        <f t="shared" si="53"/>
        <v>Inc 1H</v>
      </c>
      <c r="BT187" s="104"/>
      <c r="BU187" s="105">
        <f t="shared" si="41"/>
        <v>0.67013888888888884</v>
      </c>
      <c r="BV187" s="105">
        <f t="shared" si="7"/>
        <v>0.75347222222222221</v>
      </c>
      <c r="BW187" s="106" t="str">
        <f t="shared" si="42"/>
        <v>Warriors v Pistons</v>
      </c>
      <c r="BX187" s="104" t="str">
        <f t="shared" si="43"/>
        <v>NBA 22</v>
      </c>
      <c r="BY187" s="104" t="str">
        <f t="shared" si="44"/>
        <v>26 v 20</v>
      </c>
      <c r="BZ187" s="104" t="str">
        <f t="shared" si="45"/>
        <v>Primary</v>
      </c>
      <c r="CB187" s="131"/>
      <c r="CC187" s="132">
        <f t="shared" si="46"/>
        <v>0.67013888888888884</v>
      </c>
      <c r="CD187" s="132">
        <f t="shared" si="47"/>
        <v>0.79513888888888884</v>
      </c>
      <c r="CE187" s="133" t="str">
        <f t="shared" si="48"/>
        <v>Warriors v Pistons</v>
      </c>
      <c r="CF187" s="131" t="str">
        <f t="shared" si="49"/>
        <v>NBA 22</v>
      </c>
      <c r="CG187" s="131" t="str">
        <f t="shared" si="50"/>
        <v>26 v 20</v>
      </c>
      <c r="CH187" s="131" t="str">
        <f t="shared" si="51"/>
        <v>Primary</v>
      </c>
    </row>
    <row r="188" spans="1:86">
      <c r="E188">
        <v>37</v>
      </c>
      <c r="F188" t="str">
        <f>LOOKUP(R79,$A$152:$A$181,$B$152:$B$181)</f>
        <v>Pacers</v>
      </c>
      <c r="G188" t="str">
        <f>LOOKUP(S79,$A$152:$A$181,$B$152:$B$181)</f>
        <v>Hornets</v>
      </c>
      <c r="H188" t="s">
        <v>62</v>
      </c>
      <c r="J188" t="str">
        <f t="shared" si="55"/>
        <v>Pacers v Hornets</v>
      </c>
      <c r="L188" t="str">
        <f t="shared" si="54"/>
        <v>19 v 29</v>
      </c>
      <c r="M188">
        <f>IF(ISERROR(INDEX($C:$C,MATCH(R79,$A:$A,0)))*1=1,"",INDEX($C:$C,MATCH(R79,$A:$A,0)))</f>
        <v>19</v>
      </c>
      <c r="N188">
        <f>IF(ISERROR(INDEX($C:$C,MATCH(S79,$A:$A,0)))*1=1,"",INDEX($C:$C,MATCH(S79,$A:$A,0)))</f>
        <v>29</v>
      </c>
      <c r="O188" t="s">
        <v>62</v>
      </c>
      <c r="Q188" s="11"/>
      <c r="R188" s="15">
        <f>T78-TIME(2,55,0)</f>
        <v>0.67013888888888884</v>
      </c>
      <c r="S188" s="11" t="str">
        <f t="shared" si="56"/>
        <v>Pacers v Hornets</v>
      </c>
      <c r="T188" s="14" t="str">
        <f t="shared" si="10"/>
        <v>NBA 22</v>
      </c>
      <c r="U188" s="14" t="str">
        <f t="shared" si="57"/>
        <v>19 v 29</v>
      </c>
      <c r="V188" s="14" t="str">
        <f t="shared" si="12"/>
        <v>FULL</v>
      </c>
      <c r="X188" s="78"/>
      <c r="Y188" s="79">
        <f t="shared" si="13"/>
        <v>0.67013888888888884</v>
      </c>
      <c r="Z188" s="79">
        <f t="shared" si="14"/>
        <v>0.75347222222222221</v>
      </c>
      <c r="AA188" s="80" t="str">
        <f t="shared" si="15"/>
        <v>Pacers v Hornets</v>
      </c>
      <c r="AB188" s="78" t="str">
        <f t="shared" si="16"/>
        <v>NBA 22</v>
      </c>
      <c r="AC188" s="78" t="str">
        <f t="shared" si="17"/>
        <v>19 v 29</v>
      </c>
      <c r="AD188" s="78" t="str">
        <f t="shared" si="59"/>
        <v>Inc 1H</v>
      </c>
      <c r="AF188" s="43"/>
      <c r="AG188" s="41">
        <f t="shared" si="60"/>
        <v>0.67013888888888884</v>
      </c>
      <c r="AH188" s="41">
        <f t="shared" si="58"/>
        <v>0.79513888888888884</v>
      </c>
      <c r="AI188" s="42" t="str">
        <f t="shared" si="61"/>
        <v>Pacers v Hornets</v>
      </c>
      <c r="AJ188" s="43" t="str">
        <f t="shared" si="62"/>
        <v>NBA 22</v>
      </c>
      <c r="AK188" s="43" t="str">
        <f t="shared" si="63"/>
        <v>19 v 29</v>
      </c>
      <c r="AL188" s="43" t="str">
        <f t="shared" si="19"/>
        <v>Inc 1H</v>
      </c>
      <c r="AN188" s="104"/>
      <c r="AO188" s="105">
        <f t="shared" si="20"/>
        <v>0.67013888888888884</v>
      </c>
      <c r="AP188" s="105">
        <f t="shared" si="21"/>
        <v>0.75347222222222221</v>
      </c>
      <c r="AQ188" s="106" t="str">
        <f t="shared" si="22"/>
        <v>Pacers v Hornets</v>
      </c>
      <c r="AR188" s="104" t="str">
        <f t="shared" si="23"/>
        <v>NBA 22</v>
      </c>
      <c r="AS188" s="104" t="str">
        <f t="shared" si="24"/>
        <v>19 v 29</v>
      </c>
      <c r="AT188" s="104" t="str">
        <f t="shared" si="25"/>
        <v>Inc 1H</v>
      </c>
      <c r="AV188" s="84"/>
      <c r="AW188" s="85">
        <f t="shared" si="26"/>
        <v>0.67013888888888884</v>
      </c>
      <c r="AX188" s="85">
        <f t="shared" si="27"/>
        <v>0.79513888888888884</v>
      </c>
      <c r="AY188" s="86" t="str">
        <f t="shared" si="28"/>
        <v>Pacers v Hornets</v>
      </c>
      <c r="AZ188" s="84" t="str">
        <f t="shared" si="29"/>
        <v>NBA 22</v>
      </c>
      <c r="BA188" s="84" t="str">
        <f t="shared" si="30"/>
        <v>19 v 29</v>
      </c>
      <c r="BB188" s="84" t="str">
        <f t="shared" si="31"/>
        <v>Primary</v>
      </c>
      <c r="BD188" s="110"/>
      <c r="BE188" s="111">
        <f t="shared" si="32"/>
        <v>0.67013888888888884</v>
      </c>
      <c r="BF188" s="111">
        <f t="shared" si="64"/>
        <v>0.75347222222222221</v>
      </c>
      <c r="BG188" s="112" t="str">
        <f t="shared" si="33"/>
        <v>Pacers v Hornets</v>
      </c>
      <c r="BH188" s="110" t="str">
        <f t="shared" si="34"/>
        <v>NBA 22</v>
      </c>
      <c r="BI188" s="110" t="str">
        <f t="shared" si="35"/>
        <v>19 v 29</v>
      </c>
      <c r="BJ188" s="110" t="str">
        <f t="shared" si="52"/>
        <v>Inc 1H</v>
      </c>
      <c r="BL188" s="115"/>
      <c r="BM188" s="116">
        <f t="shared" si="36"/>
        <v>0.67013888888888884</v>
      </c>
      <c r="BN188" s="116">
        <f t="shared" si="37"/>
        <v>0.79513888888888884</v>
      </c>
      <c r="BO188" s="117" t="str">
        <f t="shared" si="38"/>
        <v>Pacers v Hornets</v>
      </c>
      <c r="BP188" s="115" t="str">
        <f t="shared" si="39"/>
        <v>NBA 22</v>
      </c>
      <c r="BQ188" s="115" t="str">
        <f t="shared" si="40"/>
        <v>19 v 29</v>
      </c>
      <c r="BR188" s="115" t="str">
        <f t="shared" si="53"/>
        <v>Inc 1H</v>
      </c>
      <c r="BT188" s="125"/>
      <c r="BU188" s="126">
        <f t="shared" si="41"/>
        <v>0.67013888888888884</v>
      </c>
      <c r="BV188" s="126">
        <f t="shared" si="7"/>
        <v>0.75347222222222221</v>
      </c>
      <c r="BW188" s="127" t="str">
        <f t="shared" si="42"/>
        <v>Pacers v Hornets</v>
      </c>
      <c r="BX188" s="125" t="str">
        <f t="shared" si="43"/>
        <v>NBA 22</v>
      </c>
      <c r="BY188" s="125" t="str">
        <f t="shared" si="44"/>
        <v>19 v 29</v>
      </c>
      <c r="BZ188" s="125" t="str">
        <f t="shared" si="45"/>
        <v>Primary</v>
      </c>
      <c r="CB188" s="78"/>
      <c r="CC188" s="79">
        <f t="shared" si="46"/>
        <v>0.67013888888888884</v>
      </c>
      <c r="CD188" s="79">
        <f t="shared" si="47"/>
        <v>0.79513888888888884</v>
      </c>
      <c r="CE188" s="80" t="str">
        <f t="shared" si="48"/>
        <v>Pacers v Hornets</v>
      </c>
      <c r="CF188" s="78" t="str">
        <f t="shared" si="49"/>
        <v>NBA 22</v>
      </c>
      <c r="CG188" s="78" t="str">
        <f t="shared" si="50"/>
        <v>19 v 29</v>
      </c>
      <c r="CH188" s="78" t="str">
        <f t="shared" si="51"/>
        <v>Primary</v>
      </c>
    </row>
    <row r="189" spans="1:86">
      <c r="E189">
        <v>38</v>
      </c>
      <c r="F189" t="str">
        <f>LOOKUP(R81,$A$152:$A$181,$B$152:$B$181)</f>
        <v>Lakers</v>
      </c>
      <c r="G189" t="str">
        <f>LOOKUP(S81,$A$152:$A$181,$B$152:$B$181)</f>
        <v>Celtics</v>
      </c>
      <c r="H189" t="s">
        <v>62</v>
      </c>
      <c r="J189" t="str">
        <f t="shared" si="55"/>
        <v>Lakers v Celtics</v>
      </c>
      <c r="L189" t="str">
        <f t="shared" si="54"/>
        <v>14 v 6</v>
      </c>
      <c r="M189">
        <f>IF(ISERROR(INDEX($C:$C,MATCH(R81,$A:$A,0)))*1=1,"",INDEX($C:$C,MATCH(R81,$A:$A,0)))</f>
        <v>14</v>
      </c>
      <c r="N189">
        <f>IF(ISERROR(INDEX($C:$C,MATCH(S81,$A:$A,0)))*1=1,"",INDEX($C:$C,MATCH(S81,$A:$A,0)))</f>
        <v>6</v>
      </c>
      <c r="O189" t="s">
        <v>62</v>
      </c>
      <c r="Q189" s="11"/>
      <c r="R189" s="15">
        <f>T80-TIME(2,55,0)</f>
        <v>0.69097222222222221</v>
      </c>
      <c r="S189" s="11" t="str">
        <f t="shared" si="56"/>
        <v>Lakers v Celtics</v>
      </c>
      <c r="T189" s="14" t="str">
        <f t="shared" si="10"/>
        <v>NBA 22</v>
      </c>
      <c r="U189" s="14" t="str">
        <f t="shared" si="57"/>
        <v>14 v 6</v>
      </c>
      <c r="V189" s="14" t="str">
        <f t="shared" si="12"/>
        <v>FULL</v>
      </c>
      <c r="X189" s="78"/>
      <c r="Y189" s="79">
        <f t="shared" si="13"/>
        <v>0.69097222222222221</v>
      </c>
      <c r="Z189" s="79">
        <f t="shared" si="14"/>
        <v>0.77430555555555558</v>
      </c>
      <c r="AA189" s="80" t="str">
        <f t="shared" si="15"/>
        <v>Lakers v Celtics</v>
      </c>
      <c r="AB189" s="78" t="str">
        <f t="shared" si="16"/>
        <v>NBA 22</v>
      </c>
      <c r="AC189" s="78" t="str">
        <f t="shared" si="17"/>
        <v>14 v 6</v>
      </c>
      <c r="AD189" s="78" t="str">
        <f t="shared" si="59"/>
        <v>Inc 1H</v>
      </c>
      <c r="AF189" s="43"/>
      <c r="AG189" s="41">
        <f t="shared" si="60"/>
        <v>0.69097222222222221</v>
      </c>
      <c r="AH189" s="41">
        <f t="shared" si="58"/>
        <v>0.81597222222222221</v>
      </c>
      <c r="AI189" s="42" t="str">
        <f t="shared" si="61"/>
        <v>Lakers v Celtics</v>
      </c>
      <c r="AJ189" s="43" t="str">
        <f t="shared" si="62"/>
        <v>NBA 22</v>
      </c>
      <c r="AK189" s="43" t="str">
        <f t="shared" si="63"/>
        <v>14 v 6</v>
      </c>
      <c r="AL189" s="43" t="str">
        <f t="shared" si="19"/>
        <v>Inc 1H</v>
      </c>
      <c r="AN189" s="104"/>
      <c r="AO189" s="105">
        <f t="shared" si="20"/>
        <v>0.69097222222222221</v>
      </c>
      <c r="AP189" s="105">
        <f t="shared" si="21"/>
        <v>0.77430555555555558</v>
      </c>
      <c r="AQ189" s="106" t="str">
        <f t="shared" si="22"/>
        <v>Lakers v Celtics</v>
      </c>
      <c r="AR189" s="104" t="str">
        <f t="shared" si="23"/>
        <v>NBA 22</v>
      </c>
      <c r="AS189" s="104" t="str">
        <f t="shared" si="24"/>
        <v>14 v 6</v>
      </c>
      <c r="AT189" s="104" t="str">
        <f t="shared" si="25"/>
        <v>Inc 1H</v>
      </c>
      <c r="AV189" s="84"/>
      <c r="AW189" s="85">
        <f t="shared" si="26"/>
        <v>0.69097222222222221</v>
      </c>
      <c r="AX189" s="85">
        <f t="shared" si="27"/>
        <v>0.81597222222222221</v>
      </c>
      <c r="AY189" s="86" t="str">
        <f t="shared" si="28"/>
        <v>Lakers v Celtics</v>
      </c>
      <c r="AZ189" s="84" t="str">
        <f t="shared" si="29"/>
        <v>NBA 22</v>
      </c>
      <c r="BA189" s="84" t="str">
        <f t="shared" si="30"/>
        <v>14 v 6</v>
      </c>
      <c r="BB189" s="84" t="str">
        <f t="shared" si="31"/>
        <v>Primary</v>
      </c>
      <c r="BD189" s="43"/>
      <c r="BE189" s="41">
        <f t="shared" si="32"/>
        <v>0.69097222222222221</v>
      </c>
      <c r="BF189" s="41">
        <f t="shared" si="64"/>
        <v>0.77430555555555558</v>
      </c>
      <c r="BG189" s="42" t="str">
        <f t="shared" si="33"/>
        <v>Lakers v Celtics</v>
      </c>
      <c r="BH189" s="43" t="str">
        <f t="shared" si="34"/>
        <v>NBA 22</v>
      </c>
      <c r="BI189" s="43" t="str">
        <f t="shared" si="35"/>
        <v>14 v 6</v>
      </c>
      <c r="BJ189" s="43" t="str">
        <f t="shared" si="52"/>
        <v>Inc 1H</v>
      </c>
      <c r="BL189" s="120"/>
      <c r="BM189" s="121">
        <f t="shared" si="36"/>
        <v>0.69097222222222221</v>
      </c>
      <c r="BN189" s="121">
        <f t="shared" si="37"/>
        <v>0.81597222222222221</v>
      </c>
      <c r="BO189" s="122" t="str">
        <f t="shared" si="38"/>
        <v>Lakers v Celtics</v>
      </c>
      <c r="BP189" s="120" t="str">
        <f t="shared" si="39"/>
        <v>NBA 22</v>
      </c>
      <c r="BQ189" s="120" t="str">
        <f t="shared" si="40"/>
        <v>14 v 6</v>
      </c>
      <c r="BR189" s="120" t="str">
        <f t="shared" si="53"/>
        <v>Inc 1H</v>
      </c>
      <c r="BT189" s="104"/>
      <c r="BU189" s="105">
        <f t="shared" si="41"/>
        <v>0.69097222222222221</v>
      </c>
      <c r="BV189" s="105">
        <f t="shared" si="7"/>
        <v>0.77430555555555558</v>
      </c>
      <c r="BW189" s="106" t="str">
        <f t="shared" si="42"/>
        <v>Lakers v Celtics</v>
      </c>
      <c r="BX189" s="104" t="str">
        <f t="shared" si="43"/>
        <v>NBA 22</v>
      </c>
      <c r="BY189" s="104" t="str">
        <f t="shared" si="44"/>
        <v>14 v 6</v>
      </c>
      <c r="BZ189" s="104" t="str">
        <f t="shared" si="45"/>
        <v>Primary</v>
      </c>
      <c r="CB189" s="131"/>
      <c r="CC189" s="132">
        <f t="shared" si="46"/>
        <v>0.69097222222222221</v>
      </c>
      <c r="CD189" s="132">
        <f t="shared" si="47"/>
        <v>0.81597222222222221</v>
      </c>
      <c r="CE189" s="133" t="str">
        <f t="shared" si="48"/>
        <v>Lakers v Celtics</v>
      </c>
      <c r="CF189" s="131" t="str">
        <f t="shared" si="49"/>
        <v>NBA 22</v>
      </c>
      <c r="CG189" s="131" t="str">
        <f t="shared" si="50"/>
        <v>14 v 6</v>
      </c>
      <c r="CH189" s="131" t="str">
        <f t="shared" si="51"/>
        <v>Primary</v>
      </c>
    </row>
    <row r="190" spans="1:86">
      <c r="E190">
        <v>39</v>
      </c>
      <c r="F190" t="str">
        <f>LOOKUP(R83,$A$152:$A$181,$B$152:$B$181)</f>
        <v>Magic</v>
      </c>
      <c r="G190" t="str">
        <f>LOOKUP(S83,$A$152:$A$181,$B$152:$B$181)</f>
        <v>Nets</v>
      </c>
      <c r="H190" t="s">
        <v>62</v>
      </c>
      <c r="J190" t="str">
        <f t="shared" si="55"/>
        <v>Magic v Nets</v>
      </c>
      <c r="L190" t="str">
        <f t="shared" si="54"/>
        <v>15 v 17</v>
      </c>
      <c r="M190">
        <f>IF(ISERROR(INDEX($C:$C,MATCH(R83,$A:$A,0)))*1=1,"",INDEX($C:$C,MATCH(R83,$A:$A,0)))</f>
        <v>15</v>
      </c>
      <c r="N190">
        <f>IF(ISERROR(INDEX($C:$C,MATCH(S83,$A:$A,0)))*1=1,"",INDEX($C:$C,MATCH(S83,$A:$A,0)))</f>
        <v>17</v>
      </c>
      <c r="O190" t="s">
        <v>62</v>
      </c>
      <c r="Q190" s="11"/>
      <c r="R190" s="15">
        <f>T82-TIME(2,55,0)</f>
        <v>0.69097222222222221</v>
      </c>
      <c r="S190" s="11" t="str">
        <f t="shared" si="56"/>
        <v>Magic v Nets</v>
      </c>
      <c r="T190" s="14" t="str">
        <f t="shared" si="10"/>
        <v>NBA 22</v>
      </c>
      <c r="U190" s="14" t="str">
        <f t="shared" si="57"/>
        <v>15 v 17</v>
      </c>
      <c r="V190" s="14" t="str">
        <f t="shared" si="12"/>
        <v>FULL</v>
      </c>
      <c r="X190" s="78"/>
      <c r="Y190" s="79">
        <f t="shared" si="13"/>
        <v>0.69097222222222221</v>
      </c>
      <c r="Z190" s="79">
        <f t="shared" si="14"/>
        <v>0.77430555555555558</v>
      </c>
      <c r="AA190" s="80" t="str">
        <f t="shared" si="15"/>
        <v>Magic v Nets</v>
      </c>
      <c r="AB190" s="78" t="str">
        <f t="shared" si="16"/>
        <v>NBA 22</v>
      </c>
      <c r="AC190" s="78" t="str">
        <f t="shared" si="17"/>
        <v>15 v 17</v>
      </c>
      <c r="AD190" s="78" t="str">
        <f t="shared" si="59"/>
        <v>Inc 1H</v>
      </c>
      <c r="AF190" s="43"/>
      <c r="AG190" s="41">
        <f t="shared" si="60"/>
        <v>0.69097222222222221</v>
      </c>
      <c r="AH190" s="41">
        <f t="shared" si="58"/>
        <v>0.81597222222222221</v>
      </c>
      <c r="AI190" s="42" t="str">
        <f t="shared" si="61"/>
        <v>Magic v Nets</v>
      </c>
      <c r="AJ190" s="43" t="str">
        <f t="shared" si="62"/>
        <v>NBA 22</v>
      </c>
      <c r="AK190" s="43" t="str">
        <f t="shared" si="63"/>
        <v>15 v 17</v>
      </c>
      <c r="AL190" s="43" t="str">
        <f t="shared" si="19"/>
        <v>Inc 1H</v>
      </c>
      <c r="AN190" s="104"/>
      <c r="AO190" s="105">
        <f t="shared" si="20"/>
        <v>0.69097222222222221</v>
      </c>
      <c r="AP190" s="105">
        <f t="shared" si="21"/>
        <v>0.77430555555555558</v>
      </c>
      <c r="AQ190" s="106" t="str">
        <f t="shared" si="22"/>
        <v>Magic v Nets</v>
      </c>
      <c r="AR190" s="104" t="str">
        <f t="shared" si="23"/>
        <v>NBA 22</v>
      </c>
      <c r="AS190" s="104" t="str">
        <f t="shared" si="24"/>
        <v>15 v 17</v>
      </c>
      <c r="AT190" s="104" t="str">
        <f t="shared" si="25"/>
        <v>Inc 1H</v>
      </c>
      <c r="AV190" s="84"/>
      <c r="AW190" s="85">
        <f t="shared" si="26"/>
        <v>0.69097222222222221</v>
      </c>
      <c r="AX190" s="85">
        <f t="shared" si="27"/>
        <v>0.81597222222222221</v>
      </c>
      <c r="AY190" s="86" t="str">
        <f t="shared" si="28"/>
        <v>Magic v Nets</v>
      </c>
      <c r="AZ190" s="84" t="str">
        <f t="shared" si="29"/>
        <v>NBA 22</v>
      </c>
      <c r="BA190" s="84" t="str">
        <f t="shared" si="30"/>
        <v>15 v 17</v>
      </c>
      <c r="BB190" s="84" t="str">
        <f t="shared" si="31"/>
        <v>Primary</v>
      </c>
      <c r="BD190" s="110"/>
      <c r="BE190" s="111">
        <f t="shared" si="32"/>
        <v>0.69097222222222221</v>
      </c>
      <c r="BF190" s="111">
        <f t="shared" si="64"/>
        <v>0.77430555555555558</v>
      </c>
      <c r="BG190" s="112" t="str">
        <f t="shared" si="33"/>
        <v>Magic v Nets</v>
      </c>
      <c r="BH190" s="110" t="str">
        <f t="shared" si="34"/>
        <v>NBA 22</v>
      </c>
      <c r="BI190" s="110" t="str">
        <f t="shared" si="35"/>
        <v>15 v 17</v>
      </c>
      <c r="BJ190" s="110" t="str">
        <f t="shared" si="52"/>
        <v>Inc 1H</v>
      </c>
      <c r="BL190" s="115"/>
      <c r="BM190" s="116">
        <f t="shared" si="36"/>
        <v>0.69097222222222221</v>
      </c>
      <c r="BN190" s="116">
        <f t="shared" si="37"/>
        <v>0.81597222222222221</v>
      </c>
      <c r="BO190" s="117" t="str">
        <f t="shared" si="38"/>
        <v>Magic v Nets</v>
      </c>
      <c r="BP190" s="115" t="str">
        <f t="shared" si="39"/>
        <v>NBA 22</v>
      </c>
      <c r="BQ190" s="115" t="str">
        <f t="shared" si="40"/>
        <v>15 v 17</v>
      </c>
      <c r="BR190" s="115" t="str">
        <f t="shared" si="53"/>
        <v>Inc 1H</v>
      </c>
      <c r="BT190" s="125"/>
      <c r="BU190" s="126">
        <f t="shared" si="41"/>
        <v>0.69097222222222221</v>
      </c>
      <c r="BV190" s="126">
        <f t="shared" si="7"/>
        <v>0.77430555555555558</v>
      </c>
      <c r="BW190" s="127" t="str">
        <f t="shared" si="42"/>
        <v>Magic v Nets</v>
      </c>
      <c r="BX190" s="125" t="str">
        <f t="shared" si="43"/>
        <v>NBA 22</v>
      </c>
      <c r="BY190" s="125" t="str">
        <f t="shared" si="44"/>
        <v>15 v 17</v>
      </c>
      <c r="BZ190" s="125" t="str">
        <f t="shared" si="45"/>
        <v>Primary</v>
      </c>
      <c r="CB190" s="78"/>
      <c r="CC190" s="79">
        <f t="shared" si="46"/>
        <v>0.69097222222222221</v>
      </c>
      <c r="CD190" s="79">
        <f t="shared" si="47"/>
        <v>0.81597222222222221</v>
      </c>
      <c r="CE190" s="80" t="str">
        <f t="shared" si="48"/>
        <v>Magic v Nets</v>
      </c>
      <c r="CF190" s="78" t="str">
        <f t="shared" si="49"/>
        <v>NBA 22</v>
      </c>
      <c r="CG190" s="78" t="str">
        <f t="shared" si="50"/>
        <v>15 v 17</v>
      </c>
      <c r="CH190" s="78" t="str">
        <f t="shared" si="51"/>
        <v>Primary</v>
      </c>
    </row>
    <row r="191" spans="1:86">
      <c r="E191">
        <v>40</v>
      </c>
      <c r="F191" t="str">
        <f>LOOKUP(R85,$A$152:$A$181,$B$152:$B$181)</f>
        <v>Clippers</v>
      </c>
      <c r="G191" t="str">
        <f>LOOKUP(S85,$A$152:$A$181,$B$152:$B$181)</f>
        <v>Pelicans</v>
      </c>
      <c r="H191" t="s">
        <v>62</v>
      </c>
      <c r="J191" t="str">
        <f t="shared" si="55"/>
        <v>Clippers v Pelicans</v>
      </c>
      <c r="L191" t="str">
        <f t="shared" si="54"/>
        <v>7 v 10</v>
      </c>
      <c r="M191">
        <f>IF(ISERROR(INDEX($C:$C,MATCH(R85,$A:$A,0)))*1=1,"",INDEX($C:$C,MATCH(R85,$A:$A,0)))</f>
        <v>7</v>
      </c>
      <c r="N191">
        <f>IF(ISERROR(INDEX($C:$C,MATCH(S85,$A:$A,0)))*1=1,"",INDEX($C:$C,MATCH(S85,$A:$A,0)))</f>
        <v>10</v>
      </c>
      <c r="O191" t="s">
        <v>62</v>
      </c>
      <c r="Q191" s="11"/>
      <c r="R191" s="15">
        <f>T84-TIME(2,55,0)</f>
        <v>0.71180555555555558</v>
      </c>
      <c r="S191" s="11" t="str">
        <f t="shared" si="56"/>
        <v>Clippers v Pelicans</v>
      </c>
      <c r="T191" s="14" t="str">
        <f t="shared" si="10"/>
        <v>NBA 22</v>
      </c>
      <c r="U191" s="14" t="str">
        <f t="shared" si="57"/>
        <v>7 v 10</v>
      </c>
      <c r="V191" s="14" t="str">
        <f t="shared" si="12"/>
        <v>FULL</v>
      </c>
      <c r="X191" s="78"/>
      <c r="Y191" s="79">
        <f t="shared" si="13"/>
        <v>0.71180555555555558</v>
      </c>
      <c r="Z191" s="79">
        <f t="shared" si="14"/>
        <v>0.79513888888888895</v>
      </c>
      <c r="AA191" s="80" t="str">
        <f t="shared" si="15"/>
        <v>Clippers v Pelicans</v>
      </c>
      <c r="AB191" s="78" t="str">
        <f t="shared" si="16"/>
        <v>NBA 22</v>
      </c>
      <c r="AC191" s="78" t="str">
        <f t="shared" si="17"/>
        <v>7 v 10</v>
      </c>
      <c r="AD191" s="78" t="str">
        <f t="shared" si="59"/>
        <v>Inc 1H</v>
      </c>
      <c r="AF191" s="43"/>
      <c r="AG191" s="41">
        <f t="shared" si="60"/>
        <v>0.71180555555555558</v>
      </c>
      <c r="AH191" s="41">
        <f t="shared" si="58"/>
        <v>0.83680555555555558</v>
      </c>
      <c r="AI191" s="42" t="str">
        <f t="shared" si="61"/>
        <v>Clippers v Pelicans</v>
      </c>
      <c r="AJ191" s="43" t="str">
        <f t="shared" si="62"/>
        <v>NBA 22</v>
      </c>
      <c r="AK191" s="43" t="str">
        <f t="shared" si="63"/>
        <v>7 v 10</v>
      </c>
      <c r="AL191" s="43" t="str">
        <f t="shared" si="19"/>
        <v>Inc 1H</v>
      </c>
      <c r="AN191" s="104"/>
      <c r="AO191" s="105">
        <f t="shared" si="20"/>
        <v>0.71180555555555558</v>
      </c>
      <c r="AP191" s="105">
        <f t="shared" si="21"/>
        <v>0.79513888888888895</v>
      </c>
      <c r="AQ191" s="106" t="str">
        <f t="shared" si="22"/>
        <v>Clippers v Pelicans</v>
      </c>
      <c r="AR191" s="104" t="str">
        <f t="shared" si="23"/>
        <v>NBA 22</v>
      </c>
      <c r="AS191" s="104" t="str">
        <f t="shared" si="24"/>
        <v>7 v 10</v>
      </c>
      <c r="AT191" s="104" t="str">
        <f t="shared" si="25"/>
        <v>Inc 1H</v>
      </c>
      <c r="AV191" s="84"/>
      <c r="AW191" s="85">
        <f t="shared" si="26"/>
        <v>0.71180555555555558</v>
      </c>
      <c r="AX191" s="85">
        <f t="shared" si="27"/>
        <v>0.83680555555555558</v>
      </c>
      <c r="AY191" s="86" t="str">
        <f t="shared" si="28"/>
        <v>Clippers v Pelicans</v>
      </c>
      <c r="AZ191" s="84" t="str">
        <f t="shared" si="29"/>
        <v>NBA 22</v>
      </c>
      <c r="BA191" s="84" t="str">
        <f t="shared" si="30"/>
        <v>7 v 10</v>
      </c>
      <c r="BB191" s="84" t="str">
        <f t="shared" si="31"/>
        <v>Primary</v>
      </c>
      <c r="BD191" s="43"/>
      <c r="BE191" s="41">
        <f t="shared" si="32"/>
        <v>0.71180555555555558</v>
      </c>
      <c r="BF191" s="41">
        <f t="shared" si="64"/>
        <v>0.79513888888888895</v>
      </c>
      <c r="BG191" s="42" t="str">
        <f t="shared" si="33"/>
        <v>Clippers v Pelicans</v>
      </c>
      <c r="BH191" s="43" t="str">
        <f t="shared" si="34"/>
        <v>NBA 22</v>
      </c>
      <c r="BI191" s="43" t="str">
        <f t="shared" si="35"/>
        <v>7 v 10</v>
      </c>
      <c r="BJ191" s="43" t="str">
        <f t="shared" si="52"/>
        <v>Inc 1H</v>
      </c>
      <c r="BL191" s="120"/>
      <c r="BM191" s="121">
        <f t="shared" si="36"/>
        <v>0.71180555555555558</v>
      </c>
      <c r="BN191" s="121">
        <f t="shared" si="37"/>
        <v>0.83680555555555558</v>
      </c>
      <c r="BO191" s="122" t="str">
        <f t="shared" si="38"/>
        <v>Clippers v Pelicans</v>
      </c>
      <c r="BP191" s="120" t="str">
        <f t="shared" si="39"/>
        <v>NBA 22</v>
      </c>
      <c r="BQ191" s="120" t="str">
        <f t="shared" si="40"/>
        <v>7 v 10</v>
      </c>
      <c r="BR191" s="120" t="str">
        <f t="shared" si="53"/>
        <v>Inc 1H</v>
      </c>
      <c r="BT191" s="104"/>
      <c r="BU191" s="105">
        <f t="shared" si="41"/>
        <v>0.71180555555555558</v>
      </c>
      <c r="BV191" s="105">
        <f t="shared" si="7"/>
        <v>0.79513888888888895</v>
      </c>
      <c r="BW191" s="106" t="str">
        <f t="shared" si="42"/>
        <v>Clippers v Pelicans</v>
      </c>
      <c r="BX191" s="104" t="str">
        <f t="shared" si="43"/>
        <v>NBA 22</v>
      </c>
      <c r="BY191" s="104" t="str">
        <f t="shared" si="44"/>
        <v>7 v 10</v>
      </c>
      <c r="BZ191" s="104" t="str">
        <f t="shared" si="45"/>
        <v>Primary</v>
      </c>
      <c r="CB191" s="131"/>
      <c r="CC191" s="132">
        <f t="shared" si="46"/>
        <v>0.71180555555555558</v>
      </c>
      <c r="CD191" s="132">
        <f t="shared" si="47"/>
        <v>0.83680555555555558</v>
      </c>
      <c r="CE191" s="133" t="str">
        <f t="shared" si="48"/>
        <v>Clippers v Pelicans</v>
      </c>
      <c r="CF191" s="131" t="str">
        <f t="shared" si="49"/>
        <v>NBA 22</v>
      </c>
      <c r="CG191" s="131" t="str">
        <f t="shared" si="50"/>
        <v>7 v 10</v>
      </c>
      <c r="CH191" s="131" t="str">
        <f t="shared" si="51"/>
        <v>Primary</v>
      </c>
    </row>
    <row r="192" spans="1:86">
      <c r="E192">
        <v>41</v>
      </c>
      <c r="F192" t="str">
        <f>LOOKUP(R87,$A$152:$A$181,$B$152:$B$181)</f>
        <v>Thunder</v>
      </c>
      <c r="G192" t="str">
        <f>LOOKUP(S87,$A$152:$A$181,$B$152:$B$181)</f>
        <v>Bucks</v>
      </c>
      <c r="H192" t="s">
        <v>62</v>
      </c>
      <c r="J192" t="str">
        <f t="shared" si="55"/>
        <v>Thunder v Bucks</v>
      </c>
      <c r="L192" t="str">
        <f t="shared" si="54"/>
        <v>23 v 2</v>
      </c>
      <c r="M192">
        <f>IF(ISERROR(INDEX($C:$C,MATCH(R87,$A:$A,0)))*1=1,"",INDEX($C:$C,MATCH(R87,$A:$A,0)))</f>
        <v>23</v>
      </c>
      <c r="N192">
        <f>IF(ISERROR(INDEX($C:$C,MATCH(S87,$A:$A,0)))*1=1,"",INDEX($C:$C,MATCH(S87,$A:$A,0)))</f>
        <v>2</v>
      </c>
      <c r="O192" t="s">
        <v>62</v>
      </c>
      <c r="Q192" s="11"/>
      <c r="R192" s="15">
        <f>T86-TIME(2,55,0)</f>
        <v>0.71180555555555558</v>
      </c>
      <c r="S192" s="11" t="str">
        <f t="shared" si="56"/>
        <v>Thunder v Bucks</v>
      </c>
      <c r="T192" s="14" t="str">
        <f t="shared" si="10"/>
        <v>NBA 22</v>
      </c>
      <c r="U192" s="14" t="str">
        <f t="shared" si="57"/>
        <v>23 v 2</v>
      </c>
      <c r="V192" s="14" t="str">
        <f t="shared" si="12"/>
        <v>FULL</v>
      </c>
      <c r="X192" s="78"/>
      <c r="Y192" s="79">
        <f t="shared" si="13"/>
        <v>0.71180555555555558</v>
      </c>
      <c r="Z192" s="79">
        <f t="shared" si="14"/>
        <v>0.79513888888888895</v>
      </c>
      <c r="AA192" s="80" t="str">
        <f t="shared" si="15"/>
        <v>Thunder v Bucks</v>
      </c>
      <c r="AB192" s="78" t="str">
        <f t="shared" si="16"/>
        <v>NBA 22</v>
      </c>
      <c r="AC192" s="78" t="str">
        <f t="shared" si="17"/>
        <v>23 v 2</v>
      </c>
      <c r="AD192" s="78" t="str">
        <f t="shared" si="59"/>
        <v>Inc 1H</v>
      </c>
      <c r="AF192" s="43"/>
      <c r="AG192" s="41">
        <f t="shared" si="60"/>
        <v>0.71180555555555558</v>
      </c>
      <c r="AH192" s="41">
        <f t="shared" si="58"/>
        <v>0.83680555555555558</v>
      </c>
      <c r="AI192" s="42" t="str">
        <f t="shared" si="61"/>
        <v>Thunder v Bucks</v>
      </c>
      <c r="AJ192" s="43" t="str">
        <f t="shared" si="62"/>
        <v>NBA 22</v>
      </c>
      <c r="AK192" s="43" t="str">
        <f t="shared" si="63"/>
        <v>23 v 2</v>
      </c>
      <c r="AL192" s="43" t="str">
        <f t="shared" si="19"/>
        <v>Inc 1H</v>
      </c>
      <c r="AN192" s="104"/>
      <c r="AO192" s="105">
        <f t="shared" si="20"/>
        <v>0.71180555555555558</v>
      </c>
      <c r="AP192" s="105">
        <f t="shared" si="21"/>
        <v>0.79513888888888895</v>
      </c>
      <c r="AQ192" s="106" t="str">
        <f t="shared" si="22"/>
        <v>Thunder v Bucks</v>
      </c>
      <c r="AR192" s="104" t="str">
        <f t="shared" si="23"/>
        <v>NBA 22</v>
      </c>
      <c r="AS192" s="104" t="str">
        <f t="shared" si="24"/>
        <v>23 v 2</v>
      </c>
      <c r="AT192" s="104" t="str">
        <f t="shared" si="25"/>
        <v>Inc 1H</v>
      </c>
      <c r="AV192" s="84"/>
      <c r="AW192" s="85">
        <f t="shared" si="26"/>
        <v>0.71180555555555558</v>
      </c>
      <c r="AX192" s="85">
        <f t="shared" si="27"/>
        <v>0.83680555555555558</v>
      </c>
      <c r="AY192" s="86" t="str">
        <f t="shared" si="28"/>
        <v>Thunder v Bucks</v>
      </c>
      <c r="AZ192" s="84" t="str">
        <f t="shared" si="29"/>
        <v>NBA 22</v>
      </c>
      <c r="BA192" s="84" t="str">
        <f t="shared" si="30"/>
        <v>23 v 2</v>
      </c>
      <c r="BB192" s="84" t="str">
        <f t="shared" si="31"/>
        <v>Primary</v>
      </c>
      <c r="BD192" s="110"/>
      <c r="BE192" s="111">
        <f t="shared" si="32"/>
        <v>0.71180555555555558</v>
      </c>
      <c r="BF192" s="111">
        <f t="shared" si="64"/>
        <v>0.79513888888888895</v>
      </c>
      <c r="BG192" s="112" t="str">
        <f t="shared" si="33"/>
        <v>Thunder v Bucks</v>
      </c>
      <c r="BH192" s="110" t="str">
        <f t="shared" si="34"/>
        <v>NBA 22</v>
      </c>
      <c r="BI192" s="110" t="str">
        <f t="shared" si="35"/>
        <v>23 v 2</v>
      </c>
      <c r="BJ192" s="110" t="str">
        <f t="shared" si="52"/>
        <v>Inc 1H</v>
      </c>
      <c r="BL192" s="115"/>
      <c r="BM192" s="116">
        <f t="shared" si="36"/>
        <v>0.71180555555555558</v>
      </c>
      <c r="BN192" s="116">
        <f t="shared" si="37"/>
        <v>0.83680555555555558</v>
      </c>
      <c r="BO192" s="117" t="str">
        <f t="shared" si="38"/>
        <v>Thunder v Bucks</v>
      </c>
      <c r="BP192" s="115" t="str">
        <f t="shared" si="39"/>
        <v>NBA 22</v>
      </c>
      <c r="BQ192" s="115" t="str">
        <f t="shared" si="40"/>
        <v>23 v 2</v>
      </c>
      <c r="BR192" s="115" t="str">
        <f t="shared" si="53"/>
        <v>Inc 1H</v>
      </c>
      <c r="BT192" s="125"/>
      <c r="BU192" s="126">
        <f t="shared" si="41"/>
        <v>0.71180555555555558</v>
      </c>
      <c r="BV192" s="126">
        <f t="shared" si="7"/>
        <v>0.79513888888888895</v>
      </c>
      <c r="BW192" s="127" t="str">
        <f t="shared" si="42"/>
        <v>Thunder v Bucks</v>
      </c>
      <c r="BX192" s="125" t="str">
        <f t="shared" si="43"/>
        <v>NBA 22</v>
      </c>
      <c r="BY192" s="125" t="str">
        <f t="shared" si="44"/>
        <v>23 v 2</v>
      </c>
      <c r="BZ192" s="125" t="str">
        <f t="shared" si="45"/>
        <v>Primary</v>
      </c>
      <c r="CB192" s="78"/>
      <c r="CC192" s="79">
        <f t="shared" si="46"/>
        <v>0.71180555555555558</v>
      </c>
      <c r="CD192" s="79">
        <f t="shared" si="47"/>
        <v>0.83680555555555558</v>
      </c>
      <c r="CE192" s="80" t="str">
        <f t="shared" si="48"/>
        <v>Thunder v Bucks</v>
      </c>
      <c r="CF192" s="78" t="str">
        <f t="shared" si="49"/>
        <v>NBA 22</v>
      </c>
      <c r="CG192" s="78" t="str">
        <f t="shared" si="50"/>
        <v>23 v 2</v>
      </c>
      <c r="CH192" s="78" t="str">
        <f t="shared" si="51"/>
        <v>Primary</v>
      </c>
    </row>
    <row r="193" spans="5:86">
      <c r="E193">
        <v>42</v>
      </c>
      <c r="F193" t="str">
        <f>LOOKUP(R89,$A$152:$A$181,$B$152:$B$181)</f>
        <v>Bulls</v>
      </c>
      <c r="G193" t="str">
        <f>LOOKUP(S89,$A$152:$A$181,$B$152:$B$181)</f>
        <v>Nuggets</v>
      </c>
      <c r="H193" t="s">
        <v>62</v>
      </c>
      <c r="J193" t="str">
        <f t="shared" si="55"/>
        <v>Bulls v Nuggets</v>
      </c>
      <c r="L193" t="str">
        <f t="shared" si="54"/>
        <v>3 v 18</v>
      </c>
      <c r="M193">
        <f>IF(ISERROR(INDEX($C:$C,MATCH(R89,$A:$A,0)))*1=1,"",INDEX($C:$C,MATCH(R89,$A:$A,0)))</f>
        <v>3</v>
      </c>
      <c r="N193">
        <f>IF(ISERROR(INDEX($C:$C,MATCH(S89,$A:$A,0)))*1=1,"",INDEX($C:$C,MATCH(S89,$A:$A,0)))</f>
        <v>18</v>
      </c>
      <c r="O193" t="s">
        <v>62</v>
      </c>
      <c r="Q193" s="11"/>
      <c r="R193" s="15">
        <f>T88-TIME(2,55,0)</f>
        <v>0.75347222222222221</v>
      </c>
      <c r="S193" s="11" t="str">
        <f t="shared" si="56"/>
        <v>Bulls v Nuggets</v>
      </c>
      <c r="T193" s="14" t="str">
        <f t="shared" si="10"/>
        <v>NBA 22</v>
      </c>
      <c r="U193" s="14" t="str">
        <f t="shared" si="57"/>
        <v>3 v 18</v>
      </c>
      <c r="V193" s="14" t="str">
        <f t="shared" si="12"/>
        <v>FULL</v>
      </c>
      <c r="X193" s="78"/>
      <c r="Y193" s="79">
        <f t="shared" si="13"/>
        <v>0.75347222222222221</v>
      </c>
      <c r="Z193" s="79">
        <f t="shared" si="14"/>
        <v>0.83680555555555558</v>
      </c>
      <c r="AA193" s="80" t="str">
        <f t="shared" si="15"/>
        <v>Bulls v Nuggets</v>
      </c>
      <c r="AB193" s="78" t="str">
        <f t="shared" si="16"/>
        <v>NBA 22</v>
      </c>
      <c r="AC193" s="78" t="str">
        <f t="shared" si="17"/>
        <v>3 v 18</v>
      </c>
      <c r="AD193" s="78" t="str">
        <f t="shared" si="59"/>
        <v>Inc 1H</v>
      </c>
      <c r="AF193" s="43"/>
      <c r="AG193" s="41">
        <f t="shared" si="60"/>
        <v>0.75347222222222221</v>
      </c>
      <c r="AH193" s="41">
        <f t="shared" si="58"/>
        <v>0.87847222222222221</v>
      </c>
      <c r="AI193" s="42" t="str">
        <f t="shared" si="61"/>
        <v>Bulls v Nuggets</v>
      </c>
      <c r="AJ193" s="43" t="str">
        <f t="shared" si="62"/>
        <v>NBA 22</v>
      </c>
      <c r="AK193" s="43" t="str">
        <f t="shared" si="63"/>
        <v>3 v 18</v>
      </c>
      <c r="AL193" s="43" t="str">
        <f t="shared" si="19"/>
        <v>Inc 1H</v>
      </c>
      <c r="AN193" s="104"/>
      <c r="AO193" s="105">
        <f t="shared" si="20"/>
        <v>0.75347222222222221</v>
      </c>
      <c r="AP193" s="105">
        <f t="shared" si="21"/>
        <v>0.83680555555555558</v>
      </c>
      <c r="AQ193" s="106" t="str">
        <f t="shared" si="22"/>
        <v>Bulls v Nuggets</v>
      </c>
      <c r="AR193" s="104" t="str">
        <f t="shared" si="23"/>
        <v>NBA 22</v>
      </c>
      <c r="AS193" s="104" t="str">
        <f t="shared" si="24"/>
        <v>3 v 18</v>
      </c>
      <c r="AT193" s="104" t="str">
        <f t="shared" si="25"/>
        <v>Inc 1H</v>
      </c>
      <c r="AV193" s="84"/>
      <c r="AW193" s="85">
        <f t="shared" si="26"/>
        <v>0.75347222222222221</v>
      </c>
      <c r="AX193" s="85">
        <f t="shared" si="27"/>
        <v>0.87847222222222221</v>
      </c>
      <c r="AY193" s="86" t="str">
        <f t="shared" si="28"/>
        <v>Bulls v Nuggets</v>
      </c>
      <c r="AZ193" s="84" t="str">
        <f t="shared" si="29"/>
        <v>NBA 22</v>
      </c>
      <c r="BA193" s="84" t="str">
        <f t="shared" si="30"/>
        <v>3 v 18</v>
      </c>
      <c r="BB193" s="84" t="str">
        <f t="shared" si="31"/>
        <v>Primary</v>
      </c>
      <c r="BD193" s="43"/>
      <c r="BE193" s="41">
        <f t="shared" si="32"/>
        <v>0.75347222222222221</v>
      </c>
      <c r="BF193" s="41">
        <f t="shared" si="64"/>
        <v>0.83680555555555558</v>
      </c>
      <c r="BG193" s="42" t="str">
        <f t="shared" si="33"/>
        <v>Bulls v Nuggets</v>
      </c>
      <c r="BH193" s="43" t="str">
        <f t="shared" si="34"/>
        <v>NBA 22</v>
      </c>
      <c r="BI193" s="43" t="str">
        <f t="shared" si="35"/>
        <v>3 v 18</v>
      </c>
      <c r="BJ193" s="43" t="str">
        <f t="shared" si="52"/>
        <v>Inc 1H</v>
      </c>
      <c r="BL193" s="120"/>
      <c r="BM193" s="121">
        <f t="shared" si="36"/>
        <v>0.75347222222222221</v>
      </c>
      <c r="BN193" s="121">
        <f t="shared" si="37"/>
        <v>0.87847222222222221</v>
      </c>
      <c r="BO193" s="122" t="str">
        <f t="shared" si="38"/>
        <v>Bulls v Nuggets</v>
      </c>
      <c r="BP193" s="120" t="str">
        <f t="shared" si="39"/>
        <v>NBA 22</v>
      </c>
      <c r="BQ193" s="120" t="str">
        <f t="shared" si="40"/>
        <v>3 v 18</v>
      </c>
      <c r="BR193" s="120" t="str">
        <f t="shared" si="53"/>
        <v>Inc 1H</v>
      </c>
      <c r="BT193" s="104"/>
      <c r="BU193" s="105">
        <f t="shared" si="41"/>
        <v>0.75347222222222221</v>
      </c>
      <c r="BV193" s="105">
        <f t="shared" si="7"/>
        <v>0.83680555555555558</v>
      </c>
      <c r="BW193" s="106" t="str">
        <f t="shared" si="42"/>
        <v>Bulls v Nuggets</v>
      </c>
      <c r="BX193" s="104" t="str">
        <f t="shared" si="43"/>
        <v>NBA 22</v>
      </c>
      <c r="BY193" s="104" t="str">
        <f t="shared" si="44"/>
        <v>3 v 18</v>
      </c>
      <c r="BZ193" s="104" t="str">
        <f t="shared" si="45"/>
        <v>Primary</v>
      </c>
      <c r="CB193" s="131"/>
      <c r="CC193" s="132">
        <f t="shared" si="46"/>
        <v>0.75347222222222221</v>
      </c>
      <c r="CD193" s="132">
        <f t="shared" si="47"/>
        <v>0.87847222222222221</v>
      </c>
      <c r="CE193" s="133" t="str">
        <f t="shared" si="48"/>
        <v>Bulls v Nuggets</v>
      </c>
      <c r="CF193" s="131" t="str">
        <f t="shared" si="49"/>
        <v>NBA 22</v>
      </c>
      <c r="CG193" s="131" t="str">
        <f t="shared" si="50"/>
        <v>3 v 18</v>
      </c>
      <c r="CH193" s="131" t="str">
        <f t="shared" si="51"/>
        <v>Primary</v>
      </c>
    </row>
    <row r="194" spans="5:86">
      <c r="E194">
        <v>43</v>
      </c>
      <c r="F194" t="str">
        <f>LOOKUP(R91,$A$152:$A$181,$B$152:$B$181)</f>
        <v>Mavericks</v>
      </c>
      <c r="G194" t="str">
        <f>LOOKUP(S91,$A$152:$A$181,$B$152:$B$181)</f>
        <v>Suns</v>
      </c>
      <c r="H194" t="s">
        <v>62</v>
      </c>
      <c r="J194" t="str">
        <f t="shared" si="55"/>
        <v>Mavericks v Suns</v>
      </c>
      <c r="L194" t="str">
        <f t="shared" si="54"/>
        <v>16 v 25</v>
      </c>
      <c r="M194">
        <f>IF(ISERROR(INDEX($C:$C,MATCH(R91,$A:$A,0)))*1=1,"",INDEX($C:$C,MATCH(R91,$A:$A,0)))</f>
        <v>16</v>
      </c>
      <c r="N194">
        <f>IF(ISERROR(INDEX($C:$C,MATCH(S91,$A:$A,0)))*1=1,"",INDEX($C:$C,MATCH(S91,$A:$A,0)))</f>
        <v>25</v>
      </c>
      <c r="O194" t="s">
        <v>62</v>
      </c>
      <c r="Q194" s="11"/>
      <c r="R194" s="15">
        <f>T90-TIME(2,55,0)</f>
        <v>0.79513888888888884</v>
      </c>
      <c r="S194" s="11" t="str">
        <f t="shared" si="56"/>
        <v>Mavericks v Suns</v>
      </c>
      <c r="T194" s="14" t="str">
        <f t="shared" si="10"/>
        <v>NBA 22</v>
      </c>
      <c r="U194" s="14" t="str">
        <f t="shared" si="57"/>
        <v>16 v 25</v>
      </c>
      <c r="V194" s="14" t="str">
        <f t="shared" si="12"/>
        <v>FULL</v>
      </c>
      <c r="X194" s="78"/>
      <c r="Y194" s="79">
        <f t="shared" si="13"/>
        <v>0.79513888888888884</v>
      </c>
      <c r="Z194" s="79">
        <f t="shared" si="14"/>
        <v>0.87847222222222221</v>
      </c>
      <c r="AA194" s="80" t="str">
        <f t="shared" si="15"/>
        <v>Mavericks v Suns</v>
      </c>
      <c r="AB194" s="78" t="str">
        <f t="shared" si="16"/>
        <v>NBA 22</v>
      </c>
      <c r="AC194" s="78" t="str">
        <f t="shared" si="17"/>
        <v>16 v 25</v>
      </c>
      <c r="AD194" s="78" t="str">
        <f t="shared" si="59"/>
        <v>Inc 1H</v>
      </c>
      <c r="AF194" s="43"/>
      <c r="AG194" s="41">
        <f t="shared" si="60"/>
        <v>0.79513888888888884</v>
      </c>
      <c r="AH194" s="41">
        <f t="shared" si="58"/>
        <v>0.92013888888888884</v>
      </c>
      <c r="AI194" s="42" t="str">
        <f t="shared" si="61"/>
        <v>Mavericks v Suns</v>
      </c>
      <c r="AJ194" s="43" t="str">
        <f t="shared" si="62"/>
        <v>NBA 22</v>
      </c>
      <c r="AK194" s="43" t="str">
        <f t="shared" si="63"/>
        <v>16 v 25</v>
      </c>
      <c r="AL194" s="43" t="str">
        <f t="shared" si="19"/>
        <v>Inc 1H</v>
      </c>
      <c r="AN194" s="104"/>
      <c r="AO194" s="105">
        <f t="shared" si="20"/>
        <v>0.79513888888888884</v>
      </c>
      <c r="AP194" s="105">
        <f t="shared" si="21"/>
        <v>0.87847222222222221</v>
      </c>
      <c r="AQ194" s="106" t="str">
        <f t="shared" si="22"/>
        <v>Mavericks v Suns</v>
      </c>
      <c r="AR194" s="104" t="str">
        <f t="shared" si="23"/>
        <v>NBA 22</v>
      </c>
      <c r="AS194" s="104" t="str">
        <f t="shared" si="24"/>
        <v>16 v 25</v>
      </c>
      <c r="AT194" s="104" t="str">
        <f t="shared" si="25"/>
        <v>Inc 1H</v>
      </c>
      <c r="AV194" s="84"/>
      <c r="AW194" s="85">
        <f t="shared" si="26"/>
        <v>0.79513888888888884</v>
      </c>
      <c r="AX194" s="85">
        <f t="shared" si="27"/>
        <v>0.92013888888888884</v>
      </c>
      <c r="AY194" s="86" t="str">
        <f t="shared" si="28"/>
        <v>Mavericks v Suns</v>
      </c>
      <c r="AZ194" s="84" t="str">
        <f t="shared" si="29"/>
        <v>NBA 22</v>
      </c>
      <c r="BA194" s="84" t="str">
        <f t="shared" si="30"/>
        <v>16 v 25</v>
      </c>
      <c r="BB194" s="84" t="str">
        <f t="shared" si="31"/>
        <v>Primary</v>
      </c>
      <c r="BD194" s="110"/>
      <c r="BE194" s="111">
        <f t="shared" si="32"/>
        <v>0.79513888888888884</v>
      </c>
      <c r="BF194" s="111">
        <f t="shared" si="64"/>
        <v>0.87847222222222221</v>
      </c>
      <c r="BG194" s="112" t="str">
        <f t="shared" si="33"/>
        <v>Mavericks v Suns</v>
      </c>
      <c r="BH194" s="110" t="str">
        <f t="shared" si="34"/>
        <v>NBA 22</v>
      </c>
      <c r="BI194" s="110" t="str">
        <f t="shared" si="35"/>
        <v>16 v 25</v>
      </c>
      <c r="BJ194" s="110" t="str">
        <f t="shared" si="52"/>
        <v>Inc 1H</v>
      </c>
      <c r="BL194" s="115"/>
      <c r="BM194" s="116">
        <f t="shared" si="36"/>
        <v>0.79513888888888884</v>
      </c>
      <c r="BN194" s="116">
        <f t="shared" si="37"/>
        <v>0.92013888888888884</v>
      </c>
      <c r="BO194" s="117" t="str">
        <f t="shared" si="38"/>
        <v>Mavericks v Suns</v>
      </c>
      <c r="BP194" s="115" t="str">
        <f t="shared" si="39"/>
        <v>NBA 22</v>
      </c>
      <c r="BQ194" s="115" t="str">
        <f t="shared" si="40"/>
        <v>16 v 25</v>
      </c>
      <c r="BR194" s="115" t="str">
        <f t="shared" si="53"/>
        <v>Inc 1H</v>
      </c>
      <c r="BT194" s="125"/>
      <c r="BU194" s="126">
        <f t="shared" si="41"/>
        <v>0.79513888888888884</v>
      </c>
      <c r="BV194" s="126">
        <f t="shared" si="7"/>
        <v>0.87847222222222221</v>
      </c>
      <c r="BW194" s="127" t="str">
        <f t="shared" si="42"/>
        <v>Mavericks v Suns</v>
      </c>
      <c r="BX194" s="125" t="str">
        <f t="shared" si="43"/>
        <v>NBA 22</v>
      </c>
      <c r="BY194" s="125" t="str">
        <f t="shared" si="44"/>
        <v>16 v 25</v>
      </c>
      <c r="BZ194" s="125" t="str">
        <f t="shared" si="45"/>
        <v>Primary</v>
      </c>
      <c r="CB194" s="78"/>
      <c r="CC194" s="79">
        <f t="shared" si="46"/>
        <v>0.79513888888888884</v>
      </c>
      <c r="CD194" s="79">
        <f t="shared" si="47"/>
        <v>0.92013888888888884</v>
      </c>
      <c r="CE194" s="80" t="str">
        <f t="shared" si="48"/>
        <v>Mavericks v Suns</v>
      </c>
      <c r="CF194" s="78" t="str">
        <f t="shared" si="49"/>
        <v>NBA 22</v>
      </c>
      <c r="CG194" s="78" t="str">
        <f t="shared" si="50"/>
        <v>16 v 25</v>
      </c>
      <c r="CH194" s="78" t="str">
        <f t="shared" si="51"/>
        <v>Primary</v>
      </c>
    </row>
    <row r="195" spans="5:86">
      <c r="E195">
        <v>44</v>
      </c>
      <c r="F195" t="str">
        <f>LOOKUP(R93,$A$152:$A$181,$B$152:$B$181)</f>
        <v>Raptors</v>
      </c>
      <c r="G195" t="str">
        <f>LOOKUP(S93,$A$152:$A$181,$B$152:$B$181)</f>
        <v>Kings</v>
      </c>
      <c r="H195" t="s">
        <v>62</v>
      </c>
      <c r="J195" t="str">
        <f t="shared" si="55"/>
        <v>Raptors v Kings</v>
      </c>
      <c r="L195" t="str">
        <f t="shared" si="54"/>
        <v>28 v 12</v>
      </c>
      <c r="M195">
        <f>IF(ISERROR(INDEX($C:$C,MATCH(R93,$A:$A,0)))*1=1,"",INDEX($C:$C,MATCH(R93,$A:$A,0)))</f>
        <v>28</v>
      </c>
      <c r="N195">
        <f>IF(ISERROR(INDEX($C:$C,MATCH(S93,$A:$A,0)))*1=1,"",INDEX($C:$C,MATCH(S93,$A:$A,0)))</f>
        <v>12</v>
      </c>
      <c r="O195" t="s">
        <v>62</v>
      </c>
      <c r="Q195" s="11"/>
      <c r="R195" s="15">
        <f>T92-TIME(2,55,0)</f>
        <v>0.79513888888888884</v>
      </c>
      <c r="S195" s="11" t="str">
        <f t="shared" si="56"/>
        <v>Raptors v Kings</v>
      </c>
      <c r="T195" s="14" t="str">
        <f t="shared" si="10"/>
        <v>NBA 22</v>
      </c>
      <c r="U195" s="14" t="str">
        <f t="shared" si="57"/>
        <v>28 v 12</v>
      </c>
      <c r="V195" s="14" t="str">
        <f t="shared" si="12"/>
        <v>FULL</v>
      </c>
      <c r="X195" s="78"/>
      <c r="Y195" s="79">
        <f t="shared" si="13"/>
        <v>0.79513888888888884</v>
      </c>
      <c r="Z195" s="79">
        <f t="shared" si="14"/>
        <v>0.87847222222222221</v>
      </c>
      <c r="AA195" s="80" t="str">
        <f t="shared" si="15"/>
        <v>Raptors v Kings</v>
      </c>
      <c r="AB195" s="78" t="str">
        <f t="shared" si="16"/>
        <v>NBA 22</v>
      </c>
      <c r="AC195" s="78" t="str">
        <f t="shared" si="17"/>
        <v>28 v 12</v>
      </c>
      <c r="AD195" s="78" t="str">
        <f t="shared" si="59"/>
        <v>Inc 1H</v>
      </c>
      <c r="AF195" s="43"/>
      <c r="AG195" s="41">
        <f t="shared" si="60"/>
        <v>0.79513888888888884</v>
      </c>
      <c r="AH195" s="41">
        <f t="shared" si="58"/>
        <v>0.92013888888888884</v>
      </c>
      <c r="AI195" s="42" t="str">
        <f t="shared" si="61"/>
        <v>Raptors v Kings</v>
      </c>
      <c r="AJ195" s="43" t="str">
        <f t="shared" si="62"/>
        <v>NBA 22</v>
      </c>
      <c r="AK195" s="43" t="str">
        <f t="shared" si="63"/>
        <v>28 v 12</v>
      </c>
      <c r="AL195" s="43" t="str">
        <f t="shared" si="19"/>
        <v>Inc 1H</v>
      </c>
      <c r="AN195" s="104"/>
      <c r="AO195" s="105">
        <f t="shared" si="20"/>
        <v>0.79513888888888884</v>
      </c>
      <c r="AP195" s="105">
        <f t="shared" si="21"/>
        <v>0.87847222222222221</v>
      </c>
      <c r="AQ195" s="106" t="str">
        <f t="shared" si="22"/>
        <v>Raptors v Kings</v>
      </c>
      <c r="AR195" s="104" t="str">
        <f t="shared" si="23"/>
        <v>NBA 22</v>
      </c>
      <c r="AS195" s="104" t="str">
        <f t="shared" si="24"/>
        <v>28 v 12</v>
      </c>
      <c r="AT195" s="104" t="str">
        <f t="shared" si="25"/>
        <v>Inc 1H</v>
      </c>
      <c r="AV195" s="84"/>
      <c r="AW195" s="85">
        <f t="shared" si="26"/>
        <v>0.79513888888888884</v>
      </c>
      <c r="AX195" s="85">
        <f t="shared" si="27"/>
        <v>0.92013888888888884</v>
      </c>
      <c r="AY195" s="86" t="str">
        <f t="shared" si="28"/>
        <v>Raptors v Kings</v>
      </c>
      <c r="AZ195" s="84" t="str">
        <f t="shared" si="29"/>
        <v>NBA 22</v>
      </c>
      <c r="BA195" s="84" t="str">
        <f t="shared" si="30"/>
        <v>28 v 12</v>
      </c>
      <c r="BB195" s="84" t="str">
        <f t="shared" si="31"/>
        <v>Primary</v>
      </c>
      <c r="BD195" s="43"/>
      <c r="BE195" s="41">
        <f t="shared" si="32"/>
        <v>0.79513888888888884</v>
      </c>
      <c r="BF195" s="41">
        <f t="shared" si="64"/>
        <v>0.87847222222222221</v>
      </c>
      <c r="BG195" s="42" t="str">
        <f t="shared" si="33"/>
        <v>Raptors v Kings</v>
      </c>
      <c r="BH195" s="43" t="str">
        <f t="shared" si="34"/>
        <v>NBA 22</v>
      </c>
      <c r="BI195" s="43" t="str">
        <f t="shared" si="35"/>
        <v>28 v 12</v>
      </c>
      <c r="BJ195" s="43" t="str">
        <f t="shared" si="52"/>
        <v>Inc 1H</v>
      </c>
      <c r="BL195" s="120"/>
      <c r="BM195" s="121">
        <f t="shared" si="36"/>
        <v>0.79513888888888884</v>
      </c>
      <c r="BN195" s="121">
        <f t="shared" si="37"/>
        <v>0.92013888888888884</v>
      </c>
      <c r="BO195" s="122" t="str">
        <f t="shared" si="38"/>
        <v>Raptors v Kings</v>
      </c>
      <c r="BP195" s="120" t="str">
        <f t="shared" si="39"/>
        <v>NBA 22</v>
      </c>
      <c r="BQ195" s="120" t="str">
        <f t="shared" si="40"/>
        <v>28 v 12</v>
      </c>
      <c r="BR195" s="120" t="str">
        <f t="shared" si="53"/>
        <v>Inc 1H</v>
      </c>
      <c r="BT195" s="104"/>
      <c r="BU195" s="105">
        <f t="shared" si="41"/>
        <v>0.79513888888888884</v>
      </c>
      <c r="BV195" s="105">
        <f t="shared" si="7"/>
        <v>0.87847222222222221</v>
      </c>
      <c r="BW195" s="106" t="str">
        <f t="shared" si="42"/>
        <v>Raptors v Kings</v>
      </c>
      <c r="BX195" s="104" t="str">
        <f t="shared" si="43"/>
        <v>NBA 22</v>
      </c>
      <c r="BY195" s="104" t="str">
        <f t="shared" si="44"/>
        <v>28 v 12</v>
      </c>
      <c r="BZ195" s="104" t="str">
        <f t="shared" si="45"/>
        <v>Primary</v>
      </c>
      <c r="CB195" s="131"/>
      <c r="CC195" s="132">
        <f t="shared" si="46"/>
        <v>0.79513888888888884</v>
      </c>
      <c r="CD195" s="132">
        <f t="shared" si="47"/>
        <v>0.92013888888888884</v>
      </c>
      <c r="CE195" s="133" t="str">
        <f t="shared" si="48"/>
        <v>Raptors v Kings</v>
      </c>
      <c r="CF195" s="131" t="str">
        <f t="shared" si="49"/>
        <v>NBA 22</v>
      </c>
      <c r="CG195" s="131" t="str">
        <f t="shared" si="50"/>
        <v>28 v 12</v>
      </c>
      <c r="CH195" s="131" t="str">
        <f t="shared" si="51"/>
        <v>Primary</v>
      </c>
    </row>
    <row r="196" spans="5:86">
      <c r="E196">
        <v>45</v>
      </c>
      <c r="F196" t="e">
        <f>LOOKUP(R95,$A$152:$A$181,$B$152:$B$181)</f>
        <v>#N/A</v>
      </c>
      <c r="G196" t="e">
        <f>LOOKUP(S95,$A$152:$A$181,$B$152:$B$181)</f>
        <v>#N/A</v>
      </c>
      <c r="H196" t="s">
        <v>62</v>
      </c>
      <c r="J196" t="e">
        <f t="shared" si="55"/>
        <v>#N/A</v>
      </c>
      <c r="L196" t="str">
        <f t="shared" si="54"/>
        <v xml:space="preserve"> v </v>
      </c>
      <c r="M196" t="str">
        <f>IF(ISERROR(INDEX($C:$C,MATCH(R95,$A:$A,0)))*1=1,"",INDEX($C:$C,MATCH(R95,$A:$A,0)))</f>
        <v/>
      </c>
      <c r="N196" t="str">
        <f>IF(ISERROR(INDEX($C:$C,MATCH(S95,$A:$A,0)))*1=1,"",INDEX($C:$C,MATCH(S95,$A:$A,0)))</f>
        <v/>
      </c>
      <c r="O196" t="s">
        <v>62</v>
      </c>
      <c r="Q196" s="11"/>
      <c r="R196" s="15">
        <f>T94-TIME(2,55,0)</f>
        <v>-0.12152777777777778</v>
      </c>
      <c r="S196" s="11" t="e">
        <f t="shared" si="56"/>
        <v>#N/A</v>
      </c>
      <c r="T196" s="14" t="str">
        <f t="shared" si="10"/>
        <v>NBA 22</v>
      </c>
      <c r="U196" s="14" t="str">
        <f t="shared" si="57"/>
        <v xml:space="preserve"> v </v>
      </c>
      <c r="V196" s="14" t="str">
        <f t="shared" si="12"/>
        <v>FULL</v>
      </c>
      <c r="X196" s="78"/>
      <c r="Y196" s="79">
        <f t="shared" si="13"/>
        <v>-0.12152777777777778</v>
      </c>
      <c r="Z196" s="79">
        <f t="shared" si="14"/>
        <v>-3.8194444444444448E-2</v>
      </c>
      <c r="AA196" s="80" t="e">
        <f t="shared" si="15"/>
        <v>#N/A</v>
      </c>
      <c r="AB196" s="78" t="str">
        <f t="shared" si="16"/>
        <v>NBA 22</v>
      </c>
      <c r="AC196" s="78" t="str">
        <f t="shared" si="17"/>
        <v xml:space="preserve"> v </v>
      </c>
      <c r="AD196" s="78" t="str">
        <f t="shared" si="59"/>
        <v>Inc 1H</v>
      </c>
      <c r="AF196" s="43"/>
      <c r="AG196" s="41">
        <f t="shared" si="60"/>
        <v>-0.12152777777777778</v>
      </c>
      <c r="AH196" s="41">
        <f t="shared" si="58"/>
        <v>3.4722222222222238E-3</v>
      </c>
      <c r="AI196" s="42" t="e">
        <f t="shared" si="61"/>
        <v>#N/A</v>
      </c>
      <c r="AJ196" s="43" t="str">
        <f t="shared" si="62"/>
        <v>NBA 22</v>
      </c>
      <c r="AK196" s="43" t="str">
        <f t="shared" si="63"/>
        <v xml:space="preserve"> v </v>
      </c>
      <c r="AL196" s="43" t="str">
        <f t="shared" si="19"/>
        <v>Inc 1H</v>
      </c>
      <c r="AN196" s="104"/>
      <c r="AO196" s="105">
        <f t="shared" si="20"/>
        <v>-0.12152777777777778</v>
      </c>
      <c r="AP196" s="105">
        <f t="shared" si="21"/>
        <v>-3.8194444444444448E-2</v>
      </c>
      <c r="AQ196" s="106" t="e">
        <f t="shared" si="22"/>
        <v>#N/A</v>
      </c>
      <c r="AR196" s="104" t="str">
        <f t="shared" si="23"/>
        <v>NBA 22</v>
      </c>
      <c r="AS196" s="104" t="str">
        <f t="shared" si="24"/>
        <v xml:space="preserve"> v </v>
      </c>
      <c r="AT196" s="104" t="str">
        <f t="shared" si="25"/>
        <v>Inc 1H</v>
      </c>
      <c r="AV196" s="84"/>
      <c r="AW196" s="85">
        <f t="shared" si="26"/>
        <v>-0.12152777777777778</v>
      </c>
      <c r="AX196" s="85">
        <f t="shared" si="27"/>
        <v>3.4722222222222238E-3</v>
      </c>
      <c r="AY196" s="86" t="e">
        <f t="shared" si="28"/>
        <v>#N/A</v>
      </c>
      <c r="AZ196" s="84" t="str">
        <f t="shared" si="29"/>
        <v>NBA 22</v>
      </c>
      <c r="BA196" s="84" t="str">
        <f t="shared" si="30"/>
        <v xml:space="preserve"> v </v>
      </c>
      <c r="BB196" s="84" t="str">
        <f t="shared" si="31"/>
        <v>Primary</v>
      </c>
      <c r="BD196" s="110"/>
      <c r="BE196" s="111">
        <f t="shared" si="32"/>
        <v>-0.12152777777777778</v>
      </c>
      <c r="BF196" s="111">
        <f t="shared" si="64"/>
        <v>-3.8194444444444448E-2</v>
      </c>
      <c r="BG196" s="112" t="e">
        <f t="shared" si="33"/>
        <v>#N/A</v>
      </c>
      <c r="BH196" s="110" t="str">
        <f t="shared" si="34"/>
        <v>NBA 22</v>
      </c>
      <c r="BI196" s="110" t="str">
        <f t="shared" si="35"/>
        <v xml:space="preserve"> v </v>
      </c>
      <c r="BJ196" s="110" t="str">
        <f t="shared" si="52"/>
        <v>Inc 1H</v>
      </c>
      <c r="BL196" s="115"/>
      <c r="BM196" s="116">
        <f t="shared" si="36"/>
        <v>-0.12152777777777778</v>
      </c>
      <c r="BN196" s="116">
        <f t="shared" si="37"/>
        <v>3.4722222222222238E-3</v>
      </c>
      <c r="BO196" s="117" t="e">
        <f t="shared" si="38"/>
        <v>#N/A</v>
      </c>
      <c r="BP196" s="115" t="str">
        <f t="shared" si="39"/>
        <v>NBA 22</v>
      </c>
      <c r="BQ196" s="115" t="str">
        <f t="shared" si="40"/>
        <v xml:space="preserve"> v </v>
      </c>
      <c r="BR196" s="115" t="str">
        <f t="shared" si="53"/>
        <v>Inc 1H</v>
      </c>
      <c r="BT196" s="125"/>
      <c r="BU196" s="126">
        <f t="shared" si="41"/>
        <v>-0.12152777777777778</v>
      </c>
      <c r="BV196" s="126">
        <f t="shared" si="7"/>
        <v>-3.8194444444444448E-2</v>
      </c>
      <c r="BW196" s="127" t="e">
        <f t="shared" si="42"/>
        <v>#N/A</v>
      </c>
      <c r="BX196" s="125" t="str">
        <f t="shared" si="43"/>
        <v>NBA 22</v>
      </c>
      <c r="BY196" s="125" t="str">
        <f t="shared" si="44"/>
        <v xml:space="preserve"> v </v>
      </c>
      <c r="BZ196" s="125" t="str">
        <f t="shared" si="45"/>
        <v>Primary</v>
      </c>
      <c r="CB196" s="78"/>
      <c r="CC196" s="79">
        <f t="shared" si="46"/>
        <v>-0.12152777777777778</v>
      </c>
      <c r="CD196" s="79">
        <f t="shared" si="47"/>
        <v>3.4722222222222238E-3</v>
      </c>
      <c r="CE196" s="80" t="e">
        <f t="shared" si="48"/>
        <v>#N/A</v>
      </c>
      <c r="CF196" s="78" t="str">
        <f t="shared" si="49"/>
        <v>NBA 22</v>
      </c>
      <c r="CG196" s="78" t="str">
        <f t="shared" si="50"/>
        <v xml:space="preserve"> v </v>
      </c>
      <c r="CH196" s="78" t="str">
        <f t="shared" si="51"/>
        <v>Primary</v>
      </c>
    </row>
    <row r="197" spans="5:86">
      <c r="E197">
        <v>46</v>
      </c>
      <c r="F197" t="str">
        <f>LOOKUP(R97,$A$152:$A$181,$B$152:$B$181)</f>
        <v>Rockets</v>
      </c>
      <c r="G197" t="str">
        <f>LOOKUP(S97,$A$152:$A$181,$B$152:$B$181)</f>
        <v>Knicks</v>
      </c>
      <c r="H197" t="s">
        <v>62</v>
      </c>
      <c r="J197" t="str">
        <f t="shared" si="55"/>
        <v>Rockets v Knicks</v>
      </c>
      <c r="L197" t="str">
        <f t="shared" si="54"/>
        <v>21 v 13</v>
      </c>
      <c r="M197">
        <f>IF(ISERROR(INDEX($C:$C,MATCH(R97,$A:$A,0)))*1=1,"",INDEX($C:$C,MATCH(R97,$A:$A,0)))</f>
        <v>21</v>
      </c>
      <c r="N197">
        <f>IF(ISERROR(INDEX($C:$C,MATCH(S97,$A:$A,0)))*1=1,"",INDEX($C:$C,MATCH(S97,$A:$A,0)))</f>
        <v>13</v>
      </c>
      <c r="O197" t="s">
        <v>62</v>
      </c>
      <c r="Q197" s="11"/>
      <c r="R197" s="15">
        <f>T96-TIME(2,55,0)</f>
        <v>0.58680555555555558</v>
      </c>
      <c r="S197" s="11" t="str">
        <f t="shared" si="56"/>
        <v>Rockets v Knicks</v>
      </c>
      <c r="T197" s="14" t="str">
        <f t="shared" si="10"/>
        <v>NBA 22</v>
      </c>
      <c r="U197" s="14" t="str">
        <f t="shared" si="57"/>
        <v>21 v 13</v>
      </c>
      <c r="V197" s="14" t="str">
        <f t="shared" si="12"/>
        <v>FULL</v>
      </c>
      <c r="X197" s="78"/>
      <c r="Y197" s="79">
        <f t="shared" si="13"/>
        <v>0.58680555555555558</v>
      </c>
      <c r="Z197" s="79">
        <f t="shared" si="14"/>
        <v>0.67013888888888895</v>
      </c>
      <c r="AA197" s="80" t="str">
        <f t="shared" si="15"/>
        <v>Rockets v Knicks</v>
      </c>
      <c r="AB197" s="78" t="str">
        <f t="shared" si="16"/>
        <v>NBA 22</v>
      </c>
      <c r="AC197" s="78" t="str">
        <f t="shared" si="17"/>
        <v>21 v 13</v>
      </c>
      <c r="AD197" s="78" t="str">
        <f t="shared" si="59"/>
        <v>Inc 1H</v>
      </c>
      <c r="AF197" s="43"/>
      <c r="AG197" s="41">
        <f t="shared" si="60"/>
        <v>0.58680555555555558</v>
      </c>
      <c r="AH197" s="41">
        <f t="shared" si="58"/>
        <v>0.71180555555555558</v>
      </c>
      <c r="AI197" s="42" t="str">
        <f t="shared" si="61"/>
        <v>Rockets v Knicks</v>
      </c>
      <c r="AJ197" s="43" t="str">
        <f t="shared" si="62"/>
        <v>NBA 22</v>
      </c>
      <c r="AK197" s="43" t="str">
        <f t="shared" si="63"/>
        <v>21 v 13</v>
      </c>
      <c r="AL197" s="43" t="str">
        <f t="shared" si="19"/>
        <v>Inc 1H</v>
      </c>
      <c r="AN197" s="104"/>
      <c r="AO197" s="105">
        <f t="shared" si="20"/>
        <v>0.58680555555555558</v>
      </c>
      <c r="AP197" s="105">
        <f t="shared" si="21"/>
        <v>0.67013888888888895</v>
      </c>
      <c r="AQ197" s="106" t="str">
        <f t="shared" si="22"/>
        <v>Rockets v Knicks</v>
      </c>
      <c r="AR197" s="104" t="str">
        <f t="shared" si="23"/>
        <v>NBA 22</v>
      </c>
      <c r="AS197" s="104" t="str">
        <f t="shared" si="24"/>
        <v>21 v 13</v>
      </c>
      <c r="AT197" s="104" t="str">
        <f t="shared" si="25"/>
        <v>Inc 1H</v>
      </c>
      <c r="AV197" s="84"/>
      <c r="AW197" s="85">
        <f t="shared" si="26"/>
        <v>0.58680555555555558</v>
      </c>
      <c r="AX197" s="85">
        <f t="shared" si="27"/>
        <v>0.71180555555555558</v>
      </c>
      <c r="AY197" s="86" t="str">
        <f t="shared" si="28"/>
        <v>Rockets v Knicks</v>
      </c>
      <c r="AZ197" s="84" t="str">
        <f t="shared" si="29"/>
        <v>NBA 22</v>
      </c>
      <c r="BA197" s="84" t="str">
        <f t="shared" si="30"/>
        <v>21 v 13</v>
      </c>
      <c r="BB197" s="84" t="str">
        <f t="shared" si="31"/>
        <v>Primary</v>
      </c>
      <c r="BD197" s="43"/>
      <c r="BE197" s="41">
        <f t="shared" si="32"/>
        <v>0.58680555555555558</v>
      </c>
      <c r="BF197" s="41">
        <f t="shared" si="64"/>
        <v>0.67013888888888895</v>
      </c>
      <c r="BG197" s="42" t="str">
        <f t="shared" si="33"/>
        <v>Rockets v Knicks</v>
      </c>
      <c r="BH197" s="43" t="str">
        <f t="shared" si="34"/>
        <v>NBA 22</v>
      </c>
      <c r="BI197" s="43" t="str">
        <f t="shared" si="35"/>
        <v>21 v 13</v>
      </c>
      <c r="BJ197" s="43" t="str">
        <f t="shared" si="52"/>
        <v>Inc 1H</v>
      </c>
      <c r="BL197" s="120"/>
      <c r="BM197" s="121">
        <f t="shared" si="36"/>
        <v>0.58680555555555558</v>
      </c>
      <c r="BN197" s="121">
        <f t="shared" si="37"/>
        <v>0.71180555555555558</v>
      </c>
      <c r="BO197" s="122" t="str">
        <f t="shared" si="38"/>
        <v>Rockets v Knicks</v>
      </c>
      <c r="BP197" s="120" t="str">
        <f t="shared" si="39"/>
        <v>NBA 22</v>
      </c>
      <c r="BQ197" s="120" t="str">
        <f t="shared" si="40"/>
        <v>21 v 13</v>
      </c>
      <c r="BR197" s="120" t="str">
        <f t="shared" si="53"/>
        <v>Inc 1H</v>
      </c>
      <c r="BT197" s="104"/>
      <c r="BU197" s="105">
        <f t="shared" si="41"/>
        <v>0.58680555555555558</v>
      </c>
      <c r="BV197" s="105">
        <f t="shared" si="7"/>
        <v>0.67013888888888895</v>
      </c>
      <c r="BW197" s="106" t="str">
        <f t="shared" si="42"/>
        <v>Rockets v Knicks</v>
      </c>
      <c r="BX197" s="104" t="str">
        <f t="shared" si="43"/>
        <v>NBA 22</v>
      </c>
      <c r="BY197" s="104" t="str">
        <f t="shared" si="44"/>
        <v>21 v 13</v>
      </c>
      <c r="BZ197" s="104" t="str">
        <f t="shared" si="45"/>
        <v>Primary</v>
      </c>
      <c r="CB197" s="131"/>
      <c r="CC197" s="132">
        <f t="shared" si="46"/>
        <v>0.58680555555555558</v>
      </c>
      <c r="CD197" s="132">
        <f t="shared" si="47"/>
        <v>0.71180555555555558</v>
      </c>
      <c r="CE197" s="133" t="str">
        <f t="shared" si="48"/>
        <v>Rockets v Knicks</v>
      </c>
      <c r="CF197" s="131" t="str">
        <f t="shared" si="49"/>
        <v>NBA 22</v>
      </c>
      <c r="CG197" s="131" t="str">
        <f t="shared" si="50"/>
        <v>21 v 13</v>
      </c>
      <c r="CH197" s="131" t="str">
        <f t="shared" si="51"/>
        <v>Primary</v>
      </c>
    </row>
    <row r="198" spans="5:86">
      <c r="E198">
        <v>47</v>
      </c>
      <c r="F198" t="str">
        <f>LOOKUP(R99,$A$152:$A$181,$B$152:$B$181)</f>
        <v>Pelicans</v>
      </c>
      <c r="G198" t="str">
        <f>LOOKUP(S99,$A$152:$A$181,$B$152:$B$181)</f>
        <v>Pacers</v>
      </c>
      <c r="H198" t="s">
        <v>62</v>
      </c>
      <c r="J198" t="str">
        <f t="shared" si="55"/>
        <v>Pelicans v Pacers</v>
      </c>
      <c r="L198" t="str">
        <f t="shared" si="54"/>
        <v>10 v 19</v>
      </c>
      <c r="M198">
        <f>IF(ISERROR(INDEX($C:$C,MATCH(R99,$A:$A,0)))*1=1,"",INDEX($C:$C,MATCH(R99,$A:$A,0)))</f>
        <v>10</v>
      </c>
      <c r="N198">
        <f>IF(ISERROR(INDEX($C:$C,MATCH(S99,$A:$A,0)))*1=1,"",INDEX($C:$C,MATCH(S99,$A:$A,0)))</f>
        <v>19</v>
      </c>
      <c r="O198" t="s">
        <v>62</v>
      </c>
      <c r="Q198" s="11"/>
      <c r="R198" s="15">
        <f>T98-TIME(2,55,0)</f>
        <v>0.67013888888888884</v>
      </c>
      <c r="S198" s="11" t="str">
        <f t="shared" si="56"/>
        <v>Pelicans v Pacers</v>
      </c>
      <c r="T198" s="14" t="str">
        <f t="shared" si="10"/>
        <v>NBA 22</v>
      </c>
      <c r="U198" s="14" t="str">
        <f t="shared" si="57"/>
        <v>10 v 19</v>
      </c>
      <c r="V198" s="14" t="str">
        <f t="shared" si="12"/>
        <v>FULL</v>
      </c>
      <c r="X198" s="78"/>
      <c r="Y198" s="79">
        <f t="shared" si="13"/>
        <v>0.67013888888888884</v>
      </c>
      <c r="Z198" s="79">
        <f t="shared" si="14"/>
        <v>0.75347222222222221</v>
      </c>
      <c r="AA198" s="80" t="str">
        <f t="shared" si="15"/>
        <v>Pelicans v Pacers</v>
      </c>
      <c r="AB198" s="78" t="str">
        <f t="shared" si="16"/>
        <v>NBA 22</v>
      </c>
      <c r="AC198" s="78" t="str">
        <f t="shared" si="17"/>
        <v>10 v 19</v>
      </c>
      <c r="AD198" s="78" t="str">
        <f t="shared" si="59"/>
        <v>Inc 1H</v>
      </c>
      <c r="AF198" s="43"/>
      <c r="AG198" s="41">
        <f t="shared" si="60"/>
        <v>0.67013888888888884</v>
      </c>
      <c r="AH198" s="41">
        <f t="shared" si="58"/>
        <v>0.79513888888888884</v>
      </c>
      <c r="AI198" s="42" t="str">
        <f t="shared" si="61"/>
        <v>Pelicans v Pacers</v>
      </c>
      <c r="AJ198" s="43" t="str">
        <f t="shared" si="62"/>
        <v>NBA 22</v>
      </c>
      <c r="AK198" s="43" t="str">
        <f t="shared" si="63"/>
        <v>10 v 19</v>
      </c>
      <c r="AL198" s="43" t="str">
        <f t="shared" si="19"/>
        <v>Inc 1H</v>
      </c>
      <c r="AN198" s="104"/>
      <c r="AO198" s="105">
        <f t="shared" si="20"/>
        <v>0.67013888888888884</v>
      </c>
      <c r="AP198" s="105">
        <f t="shared" si="21"/>
        <v>0.75347222222222221</v>
      </c>
      <c r="AQ198" s="106" t="str">
        <f t="shared" si="22"/>
        <v>Pelicans v Pacers</v>
      </c>
      <c r="AR198" s="104" t="str">
        <f t="shared" si="23"/>
        <v>NBA 22</v>
      </c>
      <c r="AS198" s="104" t="str">
        <f t="shared" si="24"/>
        <v>10 v 19</v>
      </c>
      <c r="AT198" s="104" t="str">
        <f t="shared" si="25"/>
        <v>Inc 1H</v>
      </c>
      <c r="AV198" s="84"/>
      <c r="AW198" s="85">
        <f t="shared" si="26"/>
        <v>0.67013888888888884</v>
      </c>
      <c r="AX198" s="85">
        <f t="shared" si="27"/>
        <v>0.79513888888888884</v>
      </c>
      <c r="AY198" s="86" t="str">
        <f t="shared" si="28"/>
        <v>Pelicans v Pacers</v>
      </c>
      <c r="AZ198" s="84" t="str">
        <f t="shared" si="29"/>
        <v>NBA 22</v>
      </c>
      <c r="BA198" s="84" t="str">
        <f t="shared" si="30"/>
        <v>10 v 19</v>
      </c>
      <c r="BB198" s="84" t="str">
        <f t="shared" si="31"/>
        <v>Primary</v>
      </c>
      <c r="BD198" s="110"/>
      <c r="BE198" s="111">
        <f t="shared" si="32"/>
        <v>0.67013888888888884</v>
      </c>
      <c r="BF198" s="111">
        <f t="shared" si="64"/>
        <v>0.75347222222222221</v>
      </c>
      <c r="BG198" s="112" t="str">
        <f t="shared" si="33"/>
        <v>Pelicans v Pacers</v>
      </c>
      <c r="BH198" s="110" t="str">
        <f t="shared" si="34"/>
        <v>NBA 22</v>
      </c>
      <c r="BI198" s="110" t="str">
        <f t="shared" si="35"/>
        <v>10 v 19</v>
      </c>
      <c r="BJ198" s="110" t="str">
        <f t="shared" si="52"/>
        <v>Inc 1H</v>
      </c>
      <c r="BL198" s="115"/>
      <c r="BM198" s="116">
        <f t="shared" si="36"/>
        <v>0.67013888888888884</v>
      </c>
      <c r="BN198" s="116">
        <f t="shared" si="37"/>
        <v>0.79513888888888884</v>
      </c>
      <c r="BO198" s="117" t="str">
        <f t="shared" si="38"/>
        <v>Pelicans v Pacers</v>
      </c>
      <c r="BP198" s="115" t="str">
        <f t="shared" si="39"/>
        <v>NBA 22</v>
      </c>
      <c r="BQ198" s="115" t="str">
        <f t="shared" si="40"/>
        <v>10 v 19</v>
      </c>
      <c r="BR198" s="115" t="str">
        <f t="shared" si="53"/>
        <v>Inc 1H</v>
      </c>
      <c r="BT198" s="125"/>
      <c r="BU198" s="126">
        <f t="shared" si="41"/>
        <v>0.67013888888888884</v>
      </c>
      <c r="BV198" s="126">
        <f t="shared" si="7"/>
        <v>0.75347222222222221</v>
      </c>
      <c r="BW198" s="127" t="str">
        <f t="shared" si="42"/>
        <v>Pelicans v Pacers</v>
      </c>
      <c r="BX198" s="125" t="str">
        <f t="shared" si="43"/>
        <v>NBA 22</v>
      </c>
      <c r="BY198" s="125" t="str">
        <f t="shared" si="44"/>
        <v>10 v 19</v>
      </c>
      <c r="BZ198" s="125" t="str">
        <f t="shared" si="45"/>
        <v>Primary</v>
      </c>
      <c r="CB198" s="78"/>
      <c r="CC198" s="79">
        <f t="shared" si="46"/>
        <v>0.67013888888888884</v>
      </c>
      <c r="CD198" s="79">
        <f t="shared" si="47"/>
        <v>0.79513888888888884</v>
      </c>
      <c r="CE198" s="80" t="str">
        <f t="shared" si="48"/>
        <v>Pelicans v Pacers</v>
      </c>
      <c r="CF198" s="78" t="str">
        <f t="shared" si="49"/>
        <v>NBA 22</v>
      </c>
      <c r="CG198" s="78" t="str">
        <f t="shared" si="50"/>
        <v>10 v 19</v>
      </c>
      <c r="CH198" s="78" t="str">
        <f t="shared" si="51"/>
        <v>Primary</v>
      </c>
    </row>
    <row r="199" spans="5:86">
      <c r="E199">
        <v>48</v>
      </c>
      <c r="F199" t="str">
        <f>LOOKUP(R101,$A$152:$A$181,$B$152:$B$181)</f>
        <v>Heat</v>
      </c>
      <c r="G199" t="str">
        <f>LOOKUP(S101,$A$152:$A$181,$B$152:$B$181)</f>
        <v>Wizards</v>
      </c>
      <c r="H199" t="s">
        <v>62</v>
      </c>
      <c r="J199" t="str">
        <f t="shared" si="55"/>
        <v>Heat v Wizards</v>
      </c>
      <c r="L199" t="str">
        <f t="shared" si="54"/>
        <v>9 v 4</v>
      </c>
      <c r="M199">
        <f>IF(ISERROR(INDEX($C:$C,MATCH(R101,$A:$A,0)))*1=1,"",INDEX($C:$C,MATCH(R101,$A:$A,0)))</f>
        <v>9</v>
      </c>
      <c r="N199">
        <f>IF(ISERROR(INDEX($C:$C,MATCH(S101,$A:$A,0)))*1=1,"",INDEX($C:$C,MATCH(S101,$A:$A,0)))</f>
        <v>4</v>
      </c>
      <c r="O199" t="s">
        <v>62</v>
      </c>
      <c r="Q199" s="11"/>
      <c r="R199" s="15">
        <f>T100-TIME(2,55,0)</f>
        <v>0.67013888888888884</v>
      </c>
      <c r="S199" s="11" t="str">
        <f t="shared" si="56"/>
        <v>Heat v Wizards</v>
      </c>
      <c r="T199" s="14" t="str">
        <f t="shared" si="10"/>
        <v>NBA 22</v>
      </c>
      <c r="U199" s="14" t="str">
        <f t="shared" si="57"/>
        <v>9 v 4</v>
      </c>
      <c r="V199" s="14" t="str">
        <f t="shared" si="12"/>
        <v>FULL</v>
      </c>
      <c r="X199" s="78"/>
      <c r="Y199" s="79">
        <f t="shared" si="13"/>
        <v>0.67013888888888884</v>
      </c>
      <c r="Z199" s="79">
        <f t="shared" si="14"/>
        <v>0.75347222222222221</v>
      </c>
      <c r="AA199" s="80" t="str">
        <f t="shared" si="15"/>
        <v>Heat v Wizards</v>
      </c>
      <c r="AB199" s="78" t="str">
        <f t="shared" si="16"/>
        <v>NBA 22</v>
      </c>
      <c r="AC199" s="78" t="str">
        <f t="shared" si="17"/>
        <v>9 v 4</v>
      </c>
      <c r="AD199" s="78" t="str">
        <f t="shared" si="59"/>
        <v>Inc 1H</v>
      </c>
      <c r="AF199" s="43"/>
      <c r="AG199" s="41">
        <f t="shared" si="60"/>
        <v>0.67013888888888884</v>
      </c>
      <c r="AH199" s="41">
        <f t="shared" si="58"/>
        <v>0.79513888888888884</v>
      </c>
      <c r="AI199" s="42" t="str">
        <f t="shared" si="61"/>
        <v>Heat v Wizards</v>
      </c>
      <c r="AJ199" s="43" t="str">
        <f t="shared" si="62"/>
        <v>NBA 22</v>
      </c>
      <c r="AK199" s="43" t="str">
        <f t="shared" si="63"/>
        <v>9 v 4</v>
      </c>
      <c r="AL199" s="43" t="str">
        <f t="shared" si="19"/>
        <v>Inc 1H</v>
      </c>
      <c r="AN199" s="104"/>
      <c r="AO199" s="105">
        <f t="shared" si="20"/>
        <v>0.67013888888888884</v>
      </c>
      <c r="AP199" s="105">
        <f t="shared" si="21"/>
        <v>0.75347222222222221</v>
      </c>
      <c r="AQ199" s="106" t="str">
        <f t="shared" si="22"/>
        <v>Heat v Wizards</v>
      </c>
      <c r="AR199" s="104" t="str">
        <f t="shared" si="23"/>
        <v>NBA 22</v>
      </c>
      <c r="AS199" s="104" t="str">
        <f t="shared" si="24"/>
        <v>9 v 4</v>
      </c>
      <c r="AT199" s="104" t="str">
        <f t="shared" si="25"/>
        <v>Inc 1H</v>
      </c>
      <c r="AV199" s="84"/>
      <c r="AW199" s="85">
        <f t="shared" si="26"/>
        <v>0.67013888888888884</v>
      </c>
      <c r="AX199" s="85">
        <f t="shared" si="27"/>
        <v>0.79513888888888884</v>
      </c>
      <c r="AY199" s="86" t="str">
        <f t="shared" si="28"/>
        <v>Heat v Wizards</v>
      </c>
      <c r="AZ199" s="84" t="str">
        <f t="shared" si="29"/>
        <v>NBA 22</v>
      </c>
      <c r="BA199" s="84" t="str">
        <f t="shared" si="30"/>
        <v>9 v 4</v>
      </c>
      <c r="BB199" s="84" t="str">
        <f t="shared" si="31"/>
        <v>Primary</v>
      </c>
      <c r="BD199" s="43"/>
      <c r="BE199" s="41">
        <f t="shared" si="32"/>
        <v>0.67013888888888884</v>
      </c>
      <c r="BF199" s="41">
        <f t="shared" si="64"/>
        <v>0.75347222222222221</v>
      </c>
      <c r="BG199" s="42" t="str">
        <f t="shared" si="33"/>
        <v>Heat v Wizards</v>
      </c>
      <c r="BH199" s="43" t="str">
        <f t="shared" si="34"/>
        <v>NBA 22</v>
      </c>
      <c r="BI199" s="43" t="str">
        <f t="shared" si="35"/>
        <v>9 v 4</v>
      </c>
      <c r="BJ199" s="43" t="str">
        <f t="shared" si="52"/>
        <v>Inc 1H</v>
      </c>
      <c r="BL199" s="120"/>
      <c r="BM199" s="121">
        <f t="shared" si="36"/>
        <v>0.67013888888888884</v>
      </c>
      <c r="BN199" s="121">
        <f t="shared" si="37"/>
        <v>0.79513888888888884</v>
      </c>
      <c r="BO199" s="122" t="str">
        <f t="shared" si="38"/>
        <v>Heat v Wizards</v>
      </c>
      <c r="BP199" s="120" t="str">
        <f t="shared" si="39"/>
        <v>NBA 22</v>
      </c>
      <c r="BQ199" s="120" t="str">
        <f t="shared" si="40"/>
        <v>9 v 4</v>
      </c>
      <c r="BR199" s="120" t="str">
        <f t="shared" si="53"/>
        <v>Inc 1H</v>
      </c>
      <c r="BT199" s="104"/>
      <c r="BU199" s="105">
        <f t="shared" si="41"/>
        <v>0.67013888888888884</v>
      </c>
      <c r="BV199" s="105">
        <f t="shared" si="7"/>
        <v>0.75347222222222221</v>
      </c>
      <c r="BW199" s="106" t="str">
        <f t="shared" si="42"/>
        <v>Heat v Wizards</v>
      </c>
      <c r="BX199" s="104" t="str">
        <f t="shared" si="43"/>
        <v>NBA 22</v>
      </c>
      <c r="BY199" s="104" t="str">
        <f t="shared" si="44"/>
        <v>9 v 4</v>
      </c>
      <c r="BZ199" s="104" t="str">
        <f t="shared" si="45"/>
        <v>Primary</v>
      </c>
      <c r="CB199" s="131"/>
      <c r="CC199" s="132">
        <f t="shared" si="46"/>
        <v>0.67013888888888884</v>
      </c>
      <c r="CD199" s="132">
        <f t="shared" si="47"/>
        <v>0.79513888888888884</v>
      </c>
      <c r="CE199" s="133" t="str">
        <f t="shared" si="48"/>
        <v>Heat v Wizards</v>
      </c>
      <c r="CF199" s="131" t="str">
        <f t="shared" si="49"/>
        <v>NBA 22</v>
      </c>
      <c r="CG199" s="131" t="str">
        <f t="shared" si="50"/>
        <v>9 v 4</v>
      </c>
      <c r="CH199" s="131" t="str">
        <f t="shared" si="51"/>
        <v>Primary</v>
      </c>
    </row>
    <row r="200" spans="5:86">
      <c r="E200">
        <v>49</v>
      </c>
      <c r="F200" t="str">
        <f>LOOKUP(R103,$A$152:$A$181,$B$152:$B$181)</f>
        <v>Hornets</v>
      </c>
      <c r="G200" t="str">
        <f>LOOKUP(S103,$A$152:$A$181,$B$152:$B$181)</f>
        <v>Hawks</v>
      </c>
      <c r="H200" t="s">
        <v>62</v>
      </c>
      <c r="J200" t="str">
        <f t="shared" si="55"/>
        <v>Hornets v Hawks</v>
      </c>
      <c r="L200" t="str">
        <f t="shared" si="54"/>
        <v>29 v 8</v>
      </c>
      <c r="M200">
        <f>IF(ISERROR(INDEX($C:$C,MATCH(R103,$A:$A,0)))*1=1,"",INDEX($C:$C,MATCH(R103,$A:$A,0)))</f>
        <v>29</v>
      </c>
      <c r="N200">
        <f>IF(ISERROR(INDEX($C:$C,MATCH(S103,$A:$A,0)))*1=1,"",INDEX($C:$C,MATCH(S103,$A:$A,0)))</f>
        <v>8</v>
      </c>
      <c r="O200" t="s">
        <v>62</v>
      </c>
      <c r="Q200" s="11"/>
      <c r="R200" s="15">
        <f>T102-TIME(2,55,0)</f>
        <v>0.69097222222222221</v>
      </c>
      <c r="S200" s="11" t="str">
        <f t="shared" si="56"/>
        <v>Hornets v Hawks</v>
      </c>
      <c r="T200" s="14" t="str">
        <f t="shared" si="10"/>
        <v>NBA 22</v>
      </c>
      <c r="U200" s="14" t="str">
        <f t="shared" si="57"/>
        <v>29 v 8</v>
      </c>
      <c r="V200" s="14" t="str">
        <f t="shared" si="12"/>
        <v>FULL</v>
      </c>
      <c r="X200" s="78"/>
      <c r="Y200" s="79">
        <f t="shared" si="13"/>
        <v>0.69097222222222221</v>
      </c>
      <c r="Z200" s="79">
        <f t="shared" si="14"/>
        <v>0.77430555555555558</v>
      </c>
      <c r="AA200" s="80" t="str">
        <f t="shared" si="15"/>
        <v>Hornets v Hawks</v>
      </c>
      <c r="AB200" s="78" t="str">
        <f t="shared" si="16"/>
        <v>NBA 22</v>
      </c>
      <c r="AC200" s="78" t="str">
        <f t="shared" si="17"/>
        <v>29 v 8</v>
      </c>
      <c r="AD200" s="78" t="str">
        <f t="shared" si="59"/>
        <v>Inc 1H</v>
      </c>
      <c r="AF200" s="43"/>
      <c r="AG200" s="41">
        <f t="shared" si="60"/>
        <v>0.69097222222222221</v>
      </c>
      <c r="AH200" s="41">
        <f t="shared" si="58"/>
        <v>0.81597222222222221</v>
      </c>
      <c r="AI200" s="42" t="str">
        <f t="shared" si="61"/>
        <v>Hornets v Hawks</v>
      </c>
      <c r="AJ200" s="43" t="str">
        <f t="shared" si="62"/>
        <v>NBA 22</v>
      </c>
      <c r="AK200" s="43" t="str">
        <f t="shared" si="63"/>
        <v>29 v 8</v>
      </c>
      <c r="AL200" s="43" t="str">
        <f t="shared" si="19"/>
        <v>Inc 1H</v>
      </c>
      <c r="AN200" s="104"/>
      <c r="AO200" s="105">
        <f t="shared" si="20"/>
        <v>0.69097222222222221</v>
      </c>
      <c r="AP200" s="105">
        <f t="shared" si="21"/>
        <v>0.77430555555555558</v>
      </c>
      <c r="AQ200" s="106" t="str">
        <f t="shared" si="22"/>
        <v>Hornets v Hawks</v>
      </c>
      <c r="AR200" s="104" t="str">
        <f t="shared" si="23"/>
        <v>NBA 22</v>
      </c>
      <c r="AS200" s="104" t="str">
        <f t="shared" si="24"/>
        <v>29 v 8</v>
      </c>
      <c r="AT200" s="104" t="str">
        <f t="shared" si="25"/>
        <v>Inc 1H</v>
      </c>
      <c r="AV200" s="84"/>
      <c r="AW200" s="85">
        <f t="shared" si="26"/>
        <v>0.69097222222222221</v>
      </c>
      <c r="AX200" s="85">
        <f t="shared" si="27"/>
        <v>0.81597222222222221</v>
      </c>
      <c r="AY200" s="86" t="str">
        <f t="shared" si="28"/>
        <v>Hornets v Hawks</v>
      </c>
      <c r="AZ200" s="84" t="str">
        <f t="shared" si="29"/>
        <v>NBA 22</v>
      </c>
      <c r="BA200" s="84" t="str">
        <f t="shared" si="30"/>
        <v>29 v 8</v>
      </c>
      <c r="BB200" s="84" t="str">
        <f t="shared" si="31"/>
        <v>Primary</v>
      </c>
      <c r="BD200" s="110"/>
      <c r="BE200" s="111">
        <f t="shared" si="32"/>
        <v>0.69097222222222221</v>
      </c>
      <c r="BF200" s="111">
        <f t="shared" si="64"/>
        <v>0.77430555555555558</v>
      </c>
      <c r="BG200" s="112" t="str">
        <f t="shared" si="33"/>
        <v>Hornets v Hawks</v>
      </c>
      <c r="BH200" s="110" t="str">
        <f t="shared" si="34"/>
        <v>NBA 22</v>
      </c>
      <c r="BI200" s="110" t="str">
        <f t="shared" si="35"/>
        <v>29 v 8</v>
      </c>
      <c r="BJ200" s="110" t="str">
        <f t="shared" si="52"/>
        <v>Inc 1H</v>
      </c>
      <c r="BL200" s="115"/>
      <c r="BM200" s="116">
        <f t="shared" si="36"/>
        <v>0.69097222222222221</v>
      </c>
      <c r="BN200" s="116">
        <f t="shared" si="37"/>
        <v>0.81597222222222221</v>
      </c>
      <c r="BO200" s="117" t="str">
        <f t="shared" si="38"/>
        <v>Hornets v Hawks</v>
      </c>
      <c r="BP200" s="115" t="str">
        <f t="shared" si="39"/>
        <v>NBA 22</v>
      </c>
      <c r="BQ200" s="115" t="str">
        <f t="shared" si="40"/>
        <v>29 v 8</v>
      </c>
      <c r="BR200" s="115" t="str">
        <f t="shared" si="53"/>
        <v>Inc 1H</v>
      </c>
      <c r="BT200" s="125"/>
      <c r="BU200" s="126">
        <f t="shared" si="41"/>
        <v>0.69097222222222221</v>
      </c>
      <c r="BV200" s="126">
        <f t="shared" si="7"/>
        <v>0.77430555555555558</v>
      </c>
      <c r="BW200" s="127" t="str">
        <f t="shared" si="42"/>
        <v>Hornets v Hawks</v>
      </c>
      <c r="BX200" s="125" t="str">
        <f t="shared" si="43"/>
        <v>NBA 22</v>
      </c>
      <c r="BY200" s="125" t="str">
        <f t="shared" si="44"/>
        <v>29 v 8</v>
      </c>
      <c r="BZ200" s="125" t="str">
        <f t="shared" si="45"/>
        <v>Primary</v>
      </c>
      <c r="CB200" s="78"/>
      <c r="CC200" s="79">
        <f t="shared" si="46"/>
        <v>0.69097222222222221</v>
      </c>
      <c r="CD200" s="79">
        <f t="shared" si="47"/>
        <v>0.81597222222222221</v>
      </c>
      <c r="CE200" s="80" t="str">
        <f t="shared" si="48"/>
        <v>Hornets v Hawks</v>
      </c>
      <c r="CF200" s="78" t="str">
        <f t="shared" si="49"/>
        <v>NBA 22</v>
      </c>
      <c r="CG200" s="78" t="str">
        <f t="shared" si="50"/>
        <v>29 v 8</v>
      </c>
      <c r="CH200" s="78" t="str">
        <f t="shared" si="51"/>
        <v>Primary</v>
      </c>
    </row>
    <row r="201" spans="5:86">
      <c r="E201">
        <v>50</v>
      </c>
      <c r="F201" t="str">
        <f>LOOKUP(R105,$A$152:$A$181,$B$152:$B$181)</f>
        <v>Thunder</v>
      </c>
      <c r="G201" t="str">
        <f>LOOKUP(S105,$A$152:$A$181,$B$152:$B$181)</f>
        <v>Celtics</v>
      </c>
      <c r="H201" t="s">
        <v>62</v>
      </c>
      <c r="J201" t="str">
        <f t="shared" si="55"/>
        <v>Thunder v Celtics</v>
      </c>
      <c r="L201" t="str">
        <f t="shared" si="54"/>
        <v>23 v 6</v>
      </c>
      <c r="M201">
        <f>IF(ISERROR(INDEX($C:$C,MATCH(R105,$A:$A,0)))*1=1,"",INDEX($C:$C,MATCH(R105,$A:$A,0)))</f>
        <v>23</v>
      </c>
      <c r="N201">
        <f>IF(ISERROR(INDEX($C:$C,MATCH(S105,$A:$A,0)))*1=1,"",INDEX($C:$C,MATCH(S105,$A:$A,0)))</f>
        <v>6</v>
      </c>
      <c r="O201" t="s">
        <v>62</v>
      </c>
      <c r="Q201" s="11"/>
      <c r="R201" s="15">
        <f>T104-TIME(2,55,0)</f>
        <v>0.69097222222222221</v>
      </c>
      <c r="S201" s="11" t="str">
        <f t="shared" si="56"/>
        <v>Thunder v Celtics</v>
      </c>
      <c r="T201" s="14" t="str">
        <f t="shared" si="10"/>
        <v>NBA 22</v>
      </c>
      <c r="U201" s="14" t="str">
        <f t="shared" si="57"/>
        <v>23 v 6</v>
      </c>
      <c r="V201" s="14" t="str">
        <f t="shared" si="12"/>
        <v>FULL</v>
      </c>
      <c r="X201" s="78"/>
      <c r="Y201" s="79">
        <f t="shared" si="13"/>
        <v>0.69097222222222221</v>
      </c>
      <c r="Z201" s="79">
        <f t="shared" si="14"/>
        <v>0.77430555555555558</v>
      </c>
      <c r="AA201" s="80" t="str">
        <f t="shared" si="15"/>
        <v>Thunder v Celtics</v>
      </c>
      <c r="AB201" s="78" t="str">
        <f t="shared" si="16"/>
        <v>NBA 22</v>
      </c>
      <c r="AC201" s="78" t="str">
        <f t="shared" si="17"/>
        <v>23 v 6</v>
      </c>
      <c r="AD201" s="78" t="str">
        <f t="shared" si="59"/>
        <v>Inc 1H</v>
      </c>
      <c r="AF201" s="43"/>
      <c r="AG201" s="41">
        <f t="shared" si="60"/>
        <v>0.69097222222222221</v>
      </c>
      <c r="AH201" s="41">
        <f t="shared" si="58"/>
        <v>0.81597222222222221</v>
      </c>
      <c r="AI201" s="42" t="str">
        <f t="shared" si="61"/>
        <v>Thunder v Celtics</v>
      </c>
      <c r="AJ201" s="43" t="str">
        <f t="shared" si="62"/>
        <v>NBA 22</v>
      </c>
      <c r="AK201" s="43" t="str">
        <f t="shared" si="63"/>
        <v>23 v 6</v>
      </c>
      <c r="AL201" s="43" t="str">
        <f t="shared" si="19"/>
        <v>Inc 1H</v>
      </c>
      <c r="AN201" s="104"/>
      <c r="AO201" s="105">
        <f t="shared" si="20"/>
        <v>0.69097222222222221</v>
      </c>
      <c r="AP201" s="105">
        <f t="shared" si="21"/>
        <v>0.77430555555555558</v>
      </c>
      <c r="AQ201" s="106" t="str">
        <f t="shared" si="22"/>
        <v>Thunder v Celtics</v>
      </c>
      <c r="AR201" s="104" t="str">
        <f t="shared" si="23"/>
        <v>NBA 22</v>
      </c>
      <c r="AS201" s="104" t="str">
        <f t="shared" si="24"/>
        <v>23 v 6</v>
      </c>
      <c r="AT201" s="104" t="str">
        <f t="shared" si="25"/>
        <v>Inc 1H</v>
      </c>
      <c r="AV201" s="84"/>
      <c r="AW201" s="85">
        <f t="shared" si="26"/>
        <v>0.69097222222222221</v>
      </c>
      <c r="AX201" s="85">
        <f t="shared" si="27"/>
        <v>0.81597222222222221</v>
      </c>
      <c r="AY201" s="86" t="str">
        <f t="shared" si="28"/>
        <v>Thunder v Celtics</v>
      </c>
      <c r="AZ201" s="84" t="str">
        <f t="shared" si="29"/>
        <v>NBA 22</v>
      </c>
      <c r="BA201" s="84" t="str">
        <f t="shared" si="30"/>
        <v>23 v 6</v>
      </c>
      <c r="BB201" s="84" t="str">
        <f t="shared" si="31"/>
        <v>Primary</v>
      </c>
      <c r="BD201" s="43"/>
      <c r="BE201" s="41">
        <f t="shared" si="32"/>
        <v>0.69097222222222221</v>
      </c>
      <c r="BF201" s="41">
        <f t="shared" si="64"/>
        <v>0.77430555555555558</v>
      </c>
      <c r="BG201" s="42" t="str">
        <f t="shared" si="33"/>
        <v>Thunder v Celtics</v>
      </c>
      <c r="BH201" s="43" t="str">
        <f t="shared" si="34"/>
        <v>NBA 22</v>
      </c>
      <c r="BI201" s="43" t="str">
        <f t="shared" si="35"/>
        <v>23 v 6</v>
      </c>
      <c r="BJ201" s="43" t="str">
        <f t="shared" si="52"/>
        <v>Inc 1H</v>
      </c>
      <c r="BL201" s="120"/>
      <c r="BM201" s="121">
        <f t="shared" si="36"/>
        <v>0.69097222222222221</v>
      </c>
      <c r="BN201" s="121">
        <f t="shared" si="37"/>
        <v>0.81597222222222221</v>
      </c>
      <c r="BO201" s="122" t="str">
        <f t="shared" si="38"/>
        <v>Thunder v Celtics</v>
      </c>
      <c r="BP201" s="120" t="str">
        <f t="shared" si="39"/>
        <v>NBA 22</v>
      </c>
      <c r="BQ201" s="120" t="str">
        <f t="shared" si="40"/>
        <v>23 v 6</v>
      </c>
      <c r="BR201" s="120" t="str">
        <f t="shared" si="53"/>
        <v>Inc 1H</v>
      </c>
      <c r="BT201" s="104"/>
      <c r="BU201" s="105">
        <f t="shared" si="41"/>
        <v>0.69097222222222221</v>
      </c>
      <c r="BV201" s="105">
        <f t="shared" si="7"/>
        <v>0.77430555555555558</v>
      </c>
      <c r="BW201" s="106" t="str">
        <f t="shared" si="42"/>
        <v>Thunder v Celtics</v>
      </c>
      <c r="BX201" s="104" t="str">
        <f t="shared" si="43"/>
        <v>NBA 22</v>
      </c>
      <c r="BY201" s="104" t="str">
        <f t="shared" si="44"/>
        <v>23 v 6</v>
      </c>
      <c r="BZ201" s="104" t="str">
        <f t="shared" si="45"/>
        <v>Primary</v>
      </c>
      <c r="CB201" s="131"/>
      <c r="CC201" s="132">
        <f t="shared" si="46"/>
        <v>0.69097222222222221</v>
      </c>
      <c r="CD201" s="132">
        <f t="shared" si="47"/>
        <v>0.81597222222222221</v>
      </c>
      <c r="CE201" s="133" t="str">
        <f t="shared" si="48"/>
        <v>Thunder v Celtics</v>
      </c>
      <c r="CF201" s="131" t="str">
        <f t="shared" si="49"/>
        <v>NBA 22</v>
      </c>
      <c r="CG201" s="131" t="str">
        <f t="shared" si="50"/>
        <v>23 v 6</v>
      </c>
      <c r="CH201" s="131" t="str">
        <f t="shared" si="51"/>
        <v>Primary</v>
      </c>
    </row>
    <row r="202" spans="5:86">
      <c r="E202">
        <v>51</v>
      </c>
      <c r="F202" t="str">
        <f>LOOKUP(R107,$A$152:$A$181,$B$152:$B$181)</f>
        <v>Magic</v>
      </c>
      <c r="G202" t="str">
        <f>LOOKUP(S107,$A$152:$A$181,$B$152:$B$181)</f>
        <v>Bucks</v>
      </c>
      <c r="H202" t="s">
        <v>62</v>
      </c>
      <c r="J202" t="str">
        <f t="shared" si="55"/>
        <v>Magic v Bucks</v>
      </c>
      <c r="L202" t="str">
        <f t="shared" si="54"/>
        <v>15 v 2</v>
      </c>
      <c r="M202">
        <f>IF(ISERROR(INDEX($C:$C,MATCH(R107,$A:$A,0)))*1=1,"",INDEX($C:$C,MATCH(R107,$A:$A,0)))</f>
        <v>15</v>
      </c>
      <c r="N202">
        <f>IF(ISERROR(INDEX($C:$C,MATCH(S107,$A:$A,0)))*1=1,"",INDEX($C:$C,MATCH(S107,$A:$A,0)))</f>
        <v>2</v>
      </c>
      <c r="O202" t="s">
        <v>62</v>
      </c>
      <c r="Q202" s="11"/>
      <c r="R202" s="15">
        <f>T106-TIME(2,55,0)</f>
        <v>0.71180555555555558</v>
      </c>
      <c r="S202" s="11" t="str">
        <f t="shared" si="56"/>
        <v>Magic v Bucks</v>
      </c>
      <c r="T202" s="14" t="str">
        <f t="shared" si="10"/>
        <v>NBA 22</v>
      </c>
      <c r="U202" s="14" t="str">
        <f t="shared" si="57"/>
        <v>15 v 2</v>
      </c>
      <c r="V202" s="14" t="str">
        <f t="shared" si="12"/>
        <v>FULL</v>
      </c>
      <c r="X202" s="78"/>
      <c r="Y202" s="79">
        <f t="shared" si="13"/>
        <v>0.71180555555555558</v>
      </c>
      <c r="Z202" s="79">
        <f t="shared" si="14"/>
        <v>0.79513888888888895</v>
      </c>
      <c r="AA202" s="80" t="str">
        <f t="shared" si="15"/>
        <v>Magic v Bucks</v>
      </c>
      <c r="AB202" s="78" t="str">
        <f t="shared" si="16"/>
        <v>NBA 22</v>
      </c>
      <c r="AC202" s="78" t="str">
        <f t="shared" si="17"/>
        <v>15 v 2</v>
      </c>
      <c r="AD202" s="78" t="str">
        <f t="shared" si="59"/>
        <v>Inc 1H</v>
      </c>
      <c r="AF202" s="43"/>
      <c r="AG202" s="41">
        <f t="shared" si="60"/>
        <v>0.71180555555555558</v>
      </c>
      <c r="AH202" s="41">
        <f t="shared" si="58"/>
        <v>0.83680555555555558</v>
      </c>
      <c r="AI202" s="42" t="str">
        <f t="shared" si="61"/>
        <v>Magic v Bucks</v>
      </c>
      <c r="AJ202" s="43" t="str">
        <f t="shared" si="62"/>
        <v>NBA 22</v>
      </c>
      <c r="AK202" s="43" t="str">
        <f t="shared" si="63"/>
        <v>15 v 2</v>
      </c>
      <c r="AL202" s="43" t="str">
        <f t="shared" si="19"/>
        <v>Inc 1H</v>
      </c>
      <c r="AN202" s="104"/>
      <c r="AO202" s="105">
        <f t="shared" si="20"/>
        <v>0.71180555555555558</v>
      </c>
      <c r="AP202" s="105">
        <f t="shared" si="21"/>
        <v>0.79513888888888895</v>
      </c>
      <c r="AQ202" s="106" t="str">
        <f t="shared" si="22"/>
        <v>Magic v Bucks</v>
      </c>
      <c r="AR202" s="104" t="str">
        <f t="shared" si="23"/>
        <v>NBA 22</v>
      </c>
      <c r="AS202" s="104" t="str">
        <f t="shared" si="24"/>
        <v>15 v 2</v>
      </c>
      <c r="AT202" s="104" t="str">
        <f t="shared" si="25"/>
        <v>Inc 1H</v>
      </c>
      <c r="AV202" s="84"/>
      <c r="AW202" s="85">
        <f t="shared" si="26"/>
        <v>0.71180555555555558</v>
      </c>
      <c r="AX202" s="85">
        <f t="shared" si="27"/>
        <v>0.83680555555555558</v>
      </c>
      <c r="AY202" s="86" t="str">
        <f t="shared" si="28"/>
        <v>Magic v Bucks</v>
      </c>
      <c r="AZ202" s="84" t="str">
        <f t="shared" si="29"/>
        <v>NBA 22</v>
      </c>
      <c r="BA202" s="84" t="str">
        <f t="shared" si="30"/>
        <v>15 v 2</v>
      </c>
      <c r="BB202" s="84" t="str">
        <f t="shared" si="31"/>
        <v>Primary</v>
      </c>
      <c r="BD202" s="110"/>
      <c r="BE202" s="111">
        <f t="shared" si="32"/>
        <v>0.71180555555555558</v>
      </c>
      <c r="BF202" s="111">
        <f t="shared" si="64"/>
        <v>0.79513888888888895</v>
      </c>
      <c r="BG202" s="112" t="str">
        <f t="shared" si="33"/>
        <v>Magic v Bucks</v>
      </c>
      <c r="BH202" s="110" t="str">
        <f t="shared" si="34"/>
        <v>NBA 22</v>
      </c>
      <c r="BI202" s="110" t="str">
        <f t="shared" si="35"/>
        <v>15 v 2</v>
      </c>
      <c r="BJ202" s="110" t="str">
        <f t="shared" si="52"/>
        <v>Inc 1H</v>
      </c>
      <c r="BL202" s="115"/>
      <c r="BM202" s="116">
        <f t="shared" si="36"/>
        <v>0.71180555555555558</v>
      </c>
      <c r="BN202" s="116">
        <f t="shared" si="37"/>
        <v>0.83680555555555558</v>
      </c>
      <c r="BO202" s="117" t="str">
        <f t="shared" si="38"/>
        <v>Magic v Bucks</v>
      </c>
      <c r="BP202" s="115" t="str">
        <f t="shared" si="39"/>
        <v>NBA 22</v>
      </c>
      <c r="BQ202" s="115" t="str">
        <f t="shared" si="40"/>
        <v>15 v 2</v>
      </c>
      <c r="BR202" s="115" t="str">
        <f t="shared" si="53"/>
        <v>Inc 1H</v>
      </c>
      <c r="BT202" s="125"/>
      <c r="BU202" s="126">
        <f t="shared" si="41"/>
        <v>0.71180555555555558</v>
      </c>
      <c r="BV202" s="126">
        <f t="shared" si="7"/>
        <v>0.79513888888888895</v>
      </c>
      <c r="BW202" s="127" t="str">
        <f t="shared" si="42"/>
        <v>Magic v Bucks</v>
      </c>
      <c r="BX202" s="125" t="str">
        <f t="shared" si="43"/>
        <v>NBA 22</v>
      </c>
      <c r="BY202" s="125" t="str">
        <f t="shared" si="44"/>
        <v>15 v 2</v>
      </c>
      <c r="BZ202" s="125" t="str">
        <f t="shared" si="45"/>
        <v>Primary</v>
      </c>
      <c r="CB202" s="78"/>
      <c r="CC202" s="79">
        <f t="shared" si="46"/>
        <v>0.71180555555555558</v>
      </c>
      <c r="CD202" s="79">
        <f t="shared" si="47"/>
        <v>0.83680555555555558</v>
      </c>
      <c r="CE202" s="80" t="str">
        <f t="shared" si="48"/>
        <v>Magic v Bucks</v>
      </c>
      <c r="CF202" s="78" t="str">
        <f t="shared" si="49"/>
        <v>NBA 22</v>
      </c>
      <c r="CG202" s="78" t="str">
        <f t="shared" si="50"/>
        <v>15 v 2</v>
      </c>
      <c r="CH202" s="78" t="str">
        <f t="shared" si="51"/>
        <v>Primary</v>
      </c>
    </row>
    <row r="203" spans="5:86">
      <c r="E203">
        <v>52</v>
      </c>
      <c r="F203" t="str">
        <f>LOOKUP(R109,$A$152:$A$181,$B$152:$B$181)</f>
        <v>Grizzlies</v>
      </c>
      <c r="G203" t="str">
        <f>LOOKUP(S109,$A$152:$A$181,$B$152:$B$181)</f>
        <v>Timberwolves</v>
      </c>
      <c r="H203" t="s">
        <v>62</v>
      </c>
      <c r="J203" t="str">
        <f t="shared" si="55"/>
        <v>Grizzlies v Timberwolves</v>
      </c>
      <c r="L203" t="str">
        <f t="shared" si="54"/>
        <v>30 v 27</v>
      </c>
      <c r="M203">
        <f>IF(ISERROR(INDEX($C:$C,MATCH(R109,$A:$A,0)))*1=1,"",INDEX($C:$C,MATCH(R109,$A:$A,0)))</f>
        <v>30</v>
      </c>
      <c r="N203">
        <f>IF(ISERROR(INDEX($C:$C,MATCH(S109,$A:$A,0)))*1=1,"",INDEX($C:$C,MATCH(S109,$A:$A,0)))</f>
        <v>27</v>
      </c>
      <c r="O203" t="s">
        <v>62</v>
      </c>
      <c r="Q203" s="11"/>
      <c r="R203" s="15">
        <f>T108-TIME(2,55,0)</f>
        <v>0.71180555555555558</v>
      </c>
      <c r="S203" s="11" t="str">
        <f t="shared" si="56"/>
        <v>Grizzlies v Timberwolves</v>
      </c>
      <c r="T203" s="14" t="str">
        <f t="shared" si="10"/>
        <v>NBA 22</v>
      </c>
      <c r="U203" s="14" t="str">
        <f t="shared" si="57"/>
        <v>30 v 27</v>
      </c>
      <c r="V203" s="14" t="str">
        <f t="shared" si="12"/>
        <v>FULL</v>
      </c>
      <c r="X203" s="78"/>
      <c r="Y203" s="79">
        <f t="shared" si="13"/>
        <v>0.71180555555555558</v>
      </c>
      <c r="Z203" s="79">
        <f t="shared" si="14"/>
        <v>0.79513888888888895</v>
      </c>
      <c r="AA203" s="80" t="str">
        <f t="shared" si="15"/>
        <v>Grizzlies v Timberwolves</v>
      </c>
      <c r="AB203" s="78" t="str">
        <f t="shared" si="16"/>
        <v>NBA 22</v>
      </c>
      <c r="AC203" s="78" t="str">
        <f t="shared" si="17"/>
        <v>30 v 27</v>
      </c>
      <c r="AD203" s="78" t="str">
        <f t="shared" si="59"/>
        <v>Inc 1H</v>
      </c>
      <c r="AF203" s="43"/>
      <c r="AG203" s="41">
        <f t="shared" si="60"/>
        <v>0.71180555555555558</v>
      </c>
      <c r="AH203" s="41">
        <f t="shared" si="58"/>
        <v>0.83680555555555558</v>
      </c>
      <c r="AI203" s="42" t="str">
        <f t="shared" si="61"/>
        <v>Grizzlies v Timberwolves</v>
      </c>
      <c r="AJ203" s="43" t="str">
        <f t="shared" si="62"/>
        <v>NBA 22</v>
      </c>
      <c r="AK203" s="43" t="str">
        <f t="shared" si="63"/>
        <v>30 v 27</v>
      </c>
      <c r="AL203" s="43" t="str">
        <f t="shared" si="19"/>
        <v>Inc 1H</v>
      </c>
      <c r="AN203" s="104"/>
      <c r="AO203" s="105">
        <f t="shared" si="20"/>
        <v>0.71180555555555558</v>
      </c>
      <c r="AP203" s="105">
        <f t="shared" si="21"/>
        <v>0.79513888888888895</v>
      </c>
      <c r="AQ203" s="106" t="str">
        <f t="shared" si="22"/>
        <v>Grizzlies v Timberwolves</v>
      </c>
      <c r="AR203" s="104" t="str">
        <f t="shared" si="23"/>
        <v>NBA 22</v>
      </c>
      <c r="AS203" s="104" t="str">
        <f t="shared" si="24"/>
        <v>30 v 27</v>
      </c>
      <c r="AT203" s="104" t="str">
        <f t="shared" si="25"/>
        <v>Inc 1H</v>
      </c>
      <c r="AV203" s="84"/>
      <c r="AW203" s="85">
        <f t="shared" si="26"/>
        <v>0.71180555555555558</v>
      </c>
      <c r="AX203" s="85">
        <f t="shared" si="27"/>
        <v>0.83680555555555558</v>
      </c>
      <c r="AY203" s="86" t="str">
        <f t="shared" si="28"/>
        <v>Grizzlies v Timberwolves</v>
      </c>
      <c r="AZ203" s="84" t="str">
        <f t="shared" si="29"/>
        <v>NBA 22</v>
      </c>
      <c r="BA203" s="84" t="str">
        <f t="shared" si="30"/>
        <v>30 v 27</v>
      </c>
      <c r="BB203" s="84" t="str">
        <f t="shared" si="31"/>
        <v>Primary</v>
      </c>
      <c r="BD203" s="43"/>
      <c r="BE203" s="41">
        <f t="shared" si="32"/>
        <v>0.71180555555555558</v>
      </c>
      <c r="BF203" s="41">
        <f t="shared" si="64"/>
        <v>0.79513888888888895</v>
      </c>
      <c r="BG203" s="42" t="str">
        <f t="shared" si="33"/>
        <v>Grizzlies v Timberwolves</v>
      </c>
      <c r="BH203" s="43" t="str">
        <f t="shared" si="34"/>
        <v>NBA 22</v>
      </c>
      <c r="BI203" s="43" t="str">
        <f t="shared" si="35"/>
        <v>30 v 27</v>
      </c>
      <c r="BJ203" s="43" t="str">
        <f t="shared" si="52"/>
        <v>Inc 1H</v>
      </c>
      <c r="BL203" s="120"/>
      <c r="BM203" s="121">
        <f t="shared" si="36"/>
        <v>0.71180555555555558</v>
      </c>
      <c r="BN203" s="121">
        <f t="shared" si="37"/>
        <v>0.83680555555555558</v>
      </c>
      <c r="BO203" s="122" t="str">
        <f t="shared" si="38"/>
        <v>Grizzlies v Timberwolves</v>
      </c>
      <c r="BP203" s="120" t="str">
        <f t="shared" si="39"/>
        <v>NBA 22</v>
      </c>
      <c r="BQ203" s="120" t="str">
        <f t="shared" si="40"/>
        <v>30 v 27</v>
      </c>
      <c r="BR203" s="120" t="str">
        <f t="shared" si="53"/>
        <v>Inc 1H</v>
      </c>
      <c r="BT203" s="104"/>
      <c r="BU203" s="105">
        <f t="shared" si="41"/>
        <v>0.71180555555555558</v>
      </c>
      <c r="BV203" s="105">
        <f t="shared" si="7"/>
        <v>0.79513888888888895</v>
      </c>
      <c r="BW203" s="106" t="str">
        <f t="shared" si="42"/>
        <v>Grizzlies v Timberwolves</v>
      </c>
      <c r="BX203" s="104" t="str">
        <f t="shared" si="43"/>
        <v>NBA 22</v>
      </c>
      <c r="BY203" s="104" t="str">
        <f t="shared" si="44"/>
        <v>30 v 27</v>
      </c>
      <c r="BZ203" s="104" t="str">
        <f t="shared" si="45"/>
        <v>Primary</v>
      </c>
      <c r="CB203" s="131"/>
      <c r="CC203" s="132">
        <f t="shared" si="46"/>
        <v>0.71180555555555558</v>
      </c>
      <c r="CD203" s="132">
        <f t="shared" si="47"/>
        <v>0.83680555555555558</v>
      </c>
      <c r="CE203" s="133" t="str">
        <f t="shared" si="48"/>
        <v>Grizzlies v Timberwolves</v>
      </c>
      <c r="CF203" s="131" t="str">
        <f t="shared" si="49"/>
        <v>NBA 22</v>
      </c>
      <c r="CG203" s="131" t="str">
        <f t="shared" si="50"/>
        <v>30 v 27</v>
      </c>
      <c r="CH203" s="131" t="str">
        <f t="shared" si="51"/>
        <v>Primary</v>
      </c>
    </row>
    <row r="204" spans="5:86">
      <c r="E204">
        <v>53</v>
      </c>
      <c r="F204" t="str">
        <f>LOOKUP(R111,$A$152:$A$181,$B$152:$B$181)</f>
        <v>76ers</v>
      </c>
      <c r="G204" t="str">
        <f>LOOKUP(S111,$A$152:$A$181,$B$152:$B$181)</f>
        <v>Trail Blazers</v>
      </c>
      <c r="H204" t="s">
        <v>62</v>
      </c>
      <c r="J204" t="str">
        <f t="shared" si="55"/>
        <v>76ers v Trail Blazers</v>
      </c>
      <c r="L204" t="str">
        <f t="shared" si="54"/>
        <v>22 v 1</v>
      </c>
      <c r="M204">
        <f>IF(ISERROR(INDEX($C:$C,MATCH(R111,$A:$A,0)))*1=1,"",INDEX($C:$C,MATCH(R111,$A:$A,0)))</f>
        <v>22</v>
      </c>
      <c r="N204">
        <f>IF(ISERROR(INDEX($C:$C,MATCH(S111,$A:$A,0)))*1=1,"",INDEX($C:$C,MATCH(S111,$A:$A,0)))</f>
        <v>1</v>
      </c>
      <c r="O204" t="s">
        <v>62</v>
      </c>
      <c r="Q204" s="11"/>
      <c r="R204" s="15">
        <f>T110-TIME(2,55,0)</f>
        <v>0.79513888888888884</v>
      </c>
      <c r="S204" s="11" t="str">
        <f t="shared" si="56"/>
        <v>76ers v Trail Blazers</v>
      </c>
      <c r="T204" s="14" t="str">
        <f t="shared" si="10"/>
        <v>NBA 22</v>
      </c>
      <c r="U204" s="14" t="str">
        <f t="shared" si="57"/>
        <v>22 v 1</v>
      </c>
      <c r="V204" s="14" t="str">
        <f t="shared" si="12"/>
        <v>FULL</v>
      </c>
      <c r="X204" s="78"/>
      <c r="Y204" s="79">
        <f t="shared" si="13"/>
        <v>0.79513888888888884</v>
      </c>
      <c r="Z204" s="79">
        <f t="shared" si="14"/>
        <v>0.87847222222222221</v>
      </c>
      <c r="AA204" s="80" t="str">
        <f t="shared" si="15"/>
        <v>76ers v Trail Blazers</v>
      </c>
      <c r="AB204" s="78" t="str">
        <f t="shared" si="16"/>
        <v>NBA 22</v>
      </c>
      <c r="AC204" s="78" t="str">
        <f t="shared" si="17"/>
        <v>22 v 1</v>
      </c>
      <c r="AD204" s="78" t="str">
        <f t="shared" si="59"/>
        <v>Inc 1H</v>
      </c>
      <c r="AF204" s="43"/>
      <c r="AG204" s="41">
        <f t="shared" si="60"/>
        <v>0.79513888888888884</v>
      </c>
      <c r="AH204" s="41">
        <f t="shared" si="58"/>
        <v>0.92013888888888884</v>
      </c>
      <c r="AI204" s="42" t="str">
        <f t="shared" si="61"/>
        <v>76ers v Trail Blazers</v>
      </c>
      <c r="AJ204" s="43" t="str">
        <f t="shared" si="62"/>
        <v>NBA 22</v>
      </c>
      <c r="AK204" s="43" t="str">
        <f t="shared" si="63"/>
        <v>22 v 1</v>
      </c>
      <c r="AL204" s="43" t="str">
        <f t="shared" si="19"/>
        <v>Inc 1H</v>
      </c>
      <c r="AN204" s="104"/>
      <c r="AO204" s="105">
        <f t="shared" si="20"/>
        <v>0.79513888888888884</v>
      </c>
      <c r="AP204" s="105">
        <f t="shared" si="21"/>
        <v>0.87847222222222221</v>
      </c>
      <c r="AQ204" s="106" t="str">
        <f t="shared" si="22"/>
        <v>76ers v Trail Blazers</v>
      </c>
      <c r="AR204" s="104" t="str">
        <f t="shared" si="23"/>
        <v>NBA 22</v>
      </c>
      <c r="AS204" s="104" t="str">
        <f t="shared" si="24"/>
        <v>22 v 1</v>
      </c>
      <c r="AT204" s="104" t="str">
        <f t="shared" si="25"/>
        <v>Inc 1H</v>
      </c>
      <c r="AV204" s="84"/>
      <c r="AW204" s="85">
        <f t="shared" si="26"/>
        <v>0.79513888888888884</v>
      </c>
      <c r="AX204" s="85">
        <f t="shared" si="27"/>
        <v>0.92013888888888884</v>
      </c>
      <c r="AY204" s="86" t="str">
        <f t="shared" si="28"/>
        <v>76ers v Trail Blazers</v>
      </c>
      <c r="AZ204" s="84" t="str">
        <f t="shared" si="29"/>
        <v>NBA 22</v>
      </c>
      <c r="BA204" s="84" t="str">
        <f t="shared" si="30"/>
        <v>22 v 1</v>
      </c>
      <c r="BB204" s="84" t="str">
        <f t="shared" si="31"/>
        <v>Primary</v>
      </c>
      <c r="BD204" s="110"/>
      <c r="BE204" s="111">
        <f t="shared" si="32"/>
        <v>0.79513888888888884</v>
      </c>
      <c r="BF204" s="111">
        <f t="shared" si="64"/>
        <v>0.87847222222222221</v>
      </c>
      <c r="BG204" s="112" t="str">
        <f t="shared" si="33"/>
        <v>76ers v Trail Blazers</v>
      </c>
      <c r="BH204" s="110" t="str">
        <f t="shared" si="34"/>
        <v>NBA 22</v>
      </c>
      <c r="BI204" s="110" t="str">
        <f t="shared" si="35"/>
        <v>22 v 1</v>
      </c>
      <c r="BJ204" s="110" t="str">
        <f t="shared" si="52"/>
        <v>Inc 1H</v>
      </c>
      <c r="BL204" s="115"/>
      <c r="BM204" s="116">
        <f t="shared" si="36"/>
        <v>0.79513888888888884</v>
      </c>
      <c r="BN204" s="116">
        <f t="shared" si="37"/>
        <v>0.92013888888888884</v>
      </c>
      <c r="BO204" s="117" t="str">
        <f t="shared" si="38"/>
        <v>76ers v Trail Blazers</v>
      </c>
      <c r="BP204" s="115" t="str">
        <f t="shared" si="39"/>
        <v>NBA 22</v>
      </c>
      <c r="BQ204" s="115" t="str">
        <f t="shared" si="40"/>
        <v>22 v 1</v>
      </c>
      <c r="BR204" s="115" t="str">
        <f t="shared" si="53"/>
        <v>Inc 1H</v>
      </c>
      <c r="BT204" s="125"/>
      <c r="BU204" s="126">
        <f t="shared" si="41"/>
        <v>0.79513888888888884</v>
      </c>
      <c r="BV204" s="126">
        <f t="shared" si="7"/>
        <v>0.87847222222222221</v>
      </c>
      <c r="BW204" s="127" t="str">
        <f t="shared" si="42"/>
        <v>76ers v Trail Blazers</v>
      </c>
      <c r="BX204" s="125" t="str">
        <f t="shared" si="43"/>
        <v>NBA 22</v>
      </c>
      <c r="BY204" s="125" t="str">
        <f t="shared" si="44"/>
        <v>22 v 1</v>
      </c>
      <c r="BZ204" s="125" t="str">
        <f t="shared" si="45"/>
        <v>Primary</v>
      </c>
      <c r="CB204" s="78"/>
      <c r="CC204" s="79">
        <f t="shared" si="46"/>
        <v>0.79513888888888884</v>
      </c>
      <c r="CD204" s="79">
        <f t="shared" si="47"/>
        <v>0.92013888888888884</v>
      </c>
      <c r="CE204" s="80" t="str">
        <f t="shared" si="48"/>
        <v>76ers v Trail Blazers</v>
      </c>
      <c r="CF204" s="78" t="str">
        <f t="shared" si="49"/>
        <v>NBA 22</v>
      </c>
      <c r="CG204" s="78" t="str">
        <f t="shared" si="50"/>
        <v>22 v 1</v>
      </c>
      <c r="CH204" s="78" t="str">
        <f t="shared" si="51"/>
        <v>Primary</v>
      </c>
    </row>
    <row r="205" spans="5:86">
      <c r="E205">
        <v>54</v>
      </c>
      <c r="F205" t="str">
        <f>LOOKUP(R113,$A$152:$A$181,$B$152:$B$181)</f>
        <v>Jazz</v>
      </c>
      <c r="G205" t="str">
        <f>LOOKUP(S113,$A$152:$A$181,$B$152:$B$181)</f>
        <v>Kings</v>
      </c>
      <c r="H205" t="s">
        <v>62</v>
      </c>
      <c r="J205" t="str">
        <f t="shared" si="55"/>
        <v>Jazz v Kings</v>
      </c>
      <c r="L205" t="str">
        <f t="shared" si="54"/>
        <v>11 v 12</v>
      </c>
      <c r="M205">
        <f>IF(ISERROR(INDEX($C:$C,MATCH(R113,$A:$A,0)))*1=1,"",INDEX($C:$C,MATCH(R113,$A:$A,0)))</f>
        <v>11</v>
      </c>
      <c r="N205">
        <f>IF(ISERROR(INDEX($C:$C,MATCH(S113,$A:$A,0)))*1=1,"",INDEX($C:$C,MATCH(S113,$A:$A,0)))</f>
        <v>12</v>
      </c>
      <c r="O205" t="s">
        <v>62</v>
      </c>
      <c r="Q205" s="11"/>
      <c r="R205" s="15">
        <f>T112-TIME(2,55,0)</f>
        <v>0.79513888888888884</v>
      </c>
      <c r="S205" s="11" t="str">
        <f t="shared" si="56"/>
        <v>Jazz v Kings</v>
      </c>
      <c r="T205" s="14" t="str">
        <f t="shared" si="10"/>
        <v>NBA 22</v>
      </c>
      <c r="U205" s="14" t="str">
        <f t="shared" si="57"/>
        <v>11 v 12</v>
      </c>
      <c r="V205" s="14" t="str">
        <f t="shared" si="12"/>
        <v>FULL</v>
      </c>
      <c r="X205" s="78"/>
      <c r="Y205" s="79">
        <f t="shared" si="13"/>
        <v>0.79513888888888884</v>
      </c>
      <c r="Z205" s="79">
        <f t="shared" si="14"/>
        <v>0.87847222222222221</v>
      </c>
      <c r="AA205" s="80" t="str">
        <f t="shared" si="15"/>
        <v>Jazz v Kings</v>
      </c>
      <c r="AB205" s="78" t="str">
        <f t="shared" si="16"/>
        <v>NBA 22</v>
      </c>
      <c r="AC205" s="78" t="str">
        <f t="shared" si="17"/>
        <v>11 v 12</v>
      </c>
      <c r="AD205" s="78" t="str">
        <f t="shared" si="59"/>
        <v>Inc 1H</v>
      </c>
      <c r="AF205" s="43"/>
      <c r="AG205" s="41">
        <f t="shared" si="60"/>
        <v>0.79513888888888884</v>
      </c>
      <c r="AH205" s="41">
        <f t="shared" si="58"/>
        <v>0.92013888888888884</v>
      </c>
      <c r="AI205" s="42" t="str">
        <f t="shared" si="61"/>
        <v>Jazz v Kings</v>
      </c>
      <c r="AJ205" s="43" t="str">
        <f t="shared" si="62"/>
        <v>NBA 22</v>
      </c>
      <c r="AK205" s="43" t="str">
        <f t="shared" si="63"/>
        <v>11 v 12</v>
      </c>
      <c r="AL205" s="43" t="str">
        <f t="shared" si="19"/>
        <v>Inc 1H</v>
      </c>
      <c r="AN205" s="104"/>
      <c r="AO205" s="105">
        <f t="shared" si="20"/>
        <v>0.79513888888888884</v>
      </c>
      <c r="AP205" s="105">
        <f t="shared" si="21"/>
        <v>0.87847222222222221</v>
      </c>
      <c r="AQ205" s="106" t="str">
        <f t="shared" si="22"/>
        <v>Jazz v Kings</v>
      </c>
      <c r="AR205" s="104" t="str">
        <f t="shared" si="23"/>
        <v>NBA 22</v>
      </c>
      <c r="AS205" s="104" t="str">
        <f t="shared" si="24"/>
        <v>11 v 12</v>
      </c>
      <c r="AT205" s="104" t="str">
        <f t="shared" si="25"/>
        <v>Inc 1H</v>
      </c>
      <c r="AV205" s="84"/>
      <c r="AW205" s="85">
        <f t="shared" si="26"/>
        <v>0.79513888888888884</v>
      </c>
      <c r="AX205" s="85">
        <f t="shared" si="27"/>
        <v>0.92013888888888884</v>
      </c>
      <c r="AY205" s="86" t="str">
        <f t="shared" si="28"/>
        <v>Jazz v Kings</v>
      </c>
      <c r="AZ205" s="84" t="str">
        <f t="shared" si="29"/>
        <v>NBA 22</v>
      </c>
      <c r="BA205" s="84" t="str">
        <f t="shared" si="30"/>
        <v>11 v 12</v>
      </c>
      <c r="BB205" s="84" t="str">
        <f t="shared" si="31"/>
        <v>Primary</v>
      </c>
      <c r="BD205" s="43"/>
      <c r="BE205" s="41">
        <f t="shared" si="32"/>
        <v>0.79513888888888884</v>
      </c>
      <c r="BF205" s="41">
        <f t="shared" si="64"/>
        <v>0.87847222222222221</v>
      </c>
      <c r="BG205" s="42" t="str">
        <f t="shared" si="33"/>
        <v>Jazz v Kings</v>
      </c>
      <c r="BH205" s="43" t="str">
        <f t="shared" si="34"/>
        <v>NBA 22</v>
      </c>
      <c r="BI205" s="43" t="str">
        <f t="shared" si="35"/>
        <v>11 v 12</v>
      </c>
      <c r="BJ205" s="43" t="str">
        <f t="shared" si="52"/>
        <v>Inc 1H</v>
      </c>
      <c r="BL205" s="120"/>
      <c r="BM205" s="121">
        <f t="shared" si="36"/>
        <v>0.79513888888888884</v>
      </c>
      <c r="BN205" s="121">
        <f t="shared" si="37"/>
        <v>0.92013888888888884</v>
      </c>
      <c r="BO205" s="122" t="str">
        <f t="shared" si="38"/>
        <v>Jazz v Kings</v>
      </c>
      <c r="BP205" s="120" t="str">
        <f t="shared" si="39"/>
        <v>NBA 22</v>
      </c>
      <c r="BQ205" s="120" t="str">
        <f t="shared" si="40"/>
        <v>11 v 12</v>
      </c>
      <c r="BR205" s="120" t="str">
        <f t="shared" si="53"/>
        <v>Inc 1H</v>
      </c>
      <c r="BT205" s="104"/>
      <c r="BU205" s="105">
        <f t="shared" si="41"/>
        <v>0.79513888888888884</v>
      </c>
      <c r="BV205" s="105">
        <f t="shared" si="7"/>
        <v>0.87847222222222221</v>
      </c>
      <c r="BW205" s="106" t="str">
        <f t="shared" si="42"/>
        <v>Jazz v Kings</v>
      </c>
      <c r="BX205" s="104" t="str">
        <f t="shared" si="43"/>
        <v>NBA 22</v>
      </c>
      <c r="BY205" s="104" t="str">
        <f t="shared" si="44"/>
        <v>11 v 12</v>
      </c>
      <c r="BZ205" s="104" t="str">
        <f t="shared" si="45"/>
        <v>Primary</v>
      </c>
      <c r="CB205" s="131"/>
      <c r="CC205" s="132">
        <f t="shared" si="46"/>
        <v>0.79513888888888884</v>
      </c>
      <c r="CD205" s="132">
        <f t="shared" si="47"/>
        <v>0.92013888888888884</v>
      </c>
      <c r="CE205" s="133" t="str">
        <f t="shared" si="48"/>
        <v>Jazz v Kings</v>
      </c>
      <c r="CF205" s="131" t="str">
        <f t="shared" si="49"/>
        <v>NBA 22</v>
      </c>
      <c r="CG205" s="131" t="str">
        <f t="shared" si="50"/>
        <v>11 v 12</v>
      </c>
      <c r="CH205" s="131" t="str">
        <f t="shared" si="51"/>
        <v>Primary</v>
      </c>
    </row>
    <row r="206" spans="5:86">
      <c r="E206">
        <v>55</v>
      </c>
      <c r="F206" t="e">
        <f>LOOKUP(R115,$A$152:$A$181,$B$152:$B$181)</f>
        <v>#N/A</v>
      </c>
      <c r="G206" t="e">
        <f>LOOKUP(S115,$A$152:$A$181,$B$152:$B$181)</f>
        <v>#N/A</v>
      </c>
      <c r="H206" t="s">
        <v>62</v>
      </c>
      <c r="J206" t="e">
        <f t="shared" si="55"/>
        <v>#N/A</v>
      </c>
      <c r="L206" t="str">
        <f t="shared" si="54"/>
        <v xml:space="preserve"> v </v>
      </c>
      <c r="M206" t="str">
        <f>IF(ISERROR(INDEX($C:$C,MATCH(R115,$A:$A,0)))*1=1,"",INDEX($C:$C,MATCH(R115,$A:$A,0)))</f>
        <v/>
      </c>
      <c r="N206" t="str">
        <f>IF(ISERROR(INDEX($C:$C,MATCH(S115,$A:$A,0)))*1=1,"",INDEX($C:$C,MATCH(S115,$A:$A,0)))</f>
        <v/>
      </c>
      <c r="O206" t="s">
        <v>62</v>
      </c>
      <c r="Q206" s="11"/>
      <c r="R206" s="15">
        <f>T114-TIME(2,55,0)</f>
        <v>-0.12152777777777778</v>
      </c>
      <c r="S206" s="11" t="e">
        <f t="shared" si="56"/>
        <v>#N/A</v>
      </c>
      <c r="T206" s="14" t="str">
        <f t="shared" si="10"/>
        <v>NBA 22</v>
      </c>
      <c r="U206" s="14" t="str">
        <f t="shared" si="57"/>
        <v xml:space="preserve"> v </v>
      </c>
      <c r="V206" s="14" t="str">
        <f t="shared" si="12"/>
        <v>FULL</v>
      </c>
      <c r="X206" s="78"/>
      <c r="Y206" s="79">
        <f t="shared" si="13"/>
        <v>-0.12152777777777778</v>
      </c>
      <c r="Z206" s="79">
        <f t="shared" si="14"/>
        <v>-3.8194444444444448E-2</v>
      </c>
      <c r="AA206" s="80" t="e">
        <f t="shared" si="15"/>
        <v>#N/A</v>
      </c>
      <c r="AB206" s="78" t="str">
        <f t="shared" si="16"/>
        <v>NBA 22</v>
      </c>
      <c r="AC206" s="78" t="str">
        <f t="shared" si="17"/>
        <v xml:space="preserve"> v </v>
      </c>
      <c r="AD206" s="78" t="str">
        <f t="shared" si="59"/>
        <v>Inc 1H</v>
      </c>
      <c r="AF206" s="43"/>
      <c r="AG206" s="41">
        <f t="shared" si="60"/>
        <v>-0.12152777777777778</v>
      </c>
      <c r="AH206" s="41">
        <f t="shared" si="58"/>
        <v>3.4722222222222238E-3</v>
      </c>
      <c r="AI206" s="42" t="e">
        <f t="shared" si="61"/>
        <v>#N/A</v>
      </c>
      <c r="AJ206" s="43" t="str">
        <f t="shared" si="62"/>
        <v>NBA 22</v>
      </c>
      <c r="AK206" s="43" t="str">
        <f t="shared" si="63"/>
        <v xml:space="preserve"> v </v>
      </c>
      <c r="AL206" s="43" t="str">
        <f t="shared" si="19"/>
        <v>Inc 1H</v>
      </c>
      <c r="AN206" s="104"/>
      <c r="AO206" s="105">
        <f t="shared" si="20"/>
        <v>-0.12152777777777778</v>
      </c>
      <c r="AP206" s="105">
        <f t="shared" si="21"/>
        <v>-3.8194444444444448E-2</v>
      </c>
      <c r="AQ206" s="106" t="e">
        <f t="shared" si="22"/>
        <v>#N/A</v>
      </c>
      <c r="AR206" s="104" t="str">
        <f t="shared" si="23"/>
        <v>NBA 22</v>
      </c>
      <c r="AS206" s="104" t="str">
        <f t="shared" si="24"/>
        <v xml:space="preserve"> v </v>
      </c>
      <c r="AT206" s="104" t="str">
        <f t="shared" si="25"/>
        <v>Inc 1H</v>
      </c>
      <c r="AV206" s="84"/>
      <c r="AW206" s="85">
        <f t="shared" si="26"/>
        <v>-0.12152777777777778</v>
      </c>
      <c r="AX206" s="85">
        <f t="shared" si="27"/>
        <v>3.4722222222222238E-3</v>
      </c>
      <c r="AY206" s="86" t="e">
        <f t="shared" si="28"/>
        <v>#N/A</v>
      </c>
      <c r="AZ206" s="84" t="str">
        <f t="shared" si="29"/>
        <v>NBA 22</v>
      </c>
      <c r="BA206" s="84" t="str">
        <f t="shared" si="30"/>
        <v xml:space="preserve"> v </v>
      </c>
      <c r="BB206" s="84" t="str">
        <f t="shared" si="31"/>
        <v>Primary</v>
      </c>
      <c r="BD206" s="110"/>
      <c r="BE206" s="111">
        <f t="shared" si="32"/>
        <v>-0.12152777777777778</v>
      </c>
      <c r="BF206" s="111">
        <f t="shared" si="64"/>
        <v>-3.8194444444444448E-2</v>
      </c>
      <c r="BG206" s="112" t="e">
        <f t="shared" si="33"/>
        <v>#N/A</v>
      </c>
      <c r="BH206" s="110" t="str">
        <f t="shared" si="34"/>
        <v>NBA 22</v>
      </c>
      <c r="BI206" s="110" t="str">
        <f t="shared" si="35"/>
        <v xml:space="preserve"> v </v>
      </c>
      <c r="BJ206" s="110" t="str">
        <f t="shared" si="52"/>
        <v>Inc 1H</v>
      </c>
      <c r="BL206" s="115"/>
      <c r="BM206" s="116">
        <f t="shared" si="36"/>
        <v>-0.12152777777777778</v>
      </c>
      <c r="BN206" s="116">
        <f t="shared" si="37"/>
        <v>3.4722222222222238E-3</v>
      </c>
      <c r="BO206" s="117" t="e">
        <f t="shared" si="38"/>
        <v>#N/A</v>
      </c>
      <c r="BP206" s="115" t="str">
        <f t="shared" si="39"/>
        <v>NBA 22</v>
      </c>
      <c r="BQ206" s="115" t="str">
        <f t="shared" si="40"/>
        <v xml:space="preserve"> v </v>
      </c>
      <c r="BR206" s="115" t="str">
        <f t="shared" si="53"/>
        <v>Inc 1H</v>
      </c>
      <c r="BT206" s="125"/>
      <c r="BU206" s="126">
        <f t="shared" si="41"/>
        <v>-0.12152777777777778</v>
      </c>
      <c r="BV206" s="126">
        <f t="shared" si="7"/>
        <v>-3.8194444444444448E-2</v>
      </c>
      <c r="BW206" s="127" t="e">
        <f t="shared" si="42"/>
        <v>#N/A</v>
      </c>
      <c r="BX206" s="125" t="str">
        <f t="shared" si="43"/>
        <v>NBA 22</v>
      </c>
      <c r="BY206" s="125" t="str">
        <f t="shared" si="44"/>
        <v xml:space="preserve"> v </v>
      </c>
      <c r="BZ206" s="125" t="str">
        <f t="shared" si="45"/>
        <v>Primary</v>
      </c>
      <c r="CB206" s="78"/>
      <c r="CC206" s="79">
        <f t="shared" si="46"/>
        <v>-0.12152777777777778</v>
      </c>
      <c r="CD206" s="79">
        <f t="shared" si="47"/>
        <v>3.4722222222222238E-3</v>
      </c>
      <c r="CE206" s="80" t="e">
        <f t="shared" si="48"/>
        <v>#N/A</v>
      </c>
      <c r="CF206" s="78" t="str">
        <f t="shared" si="49"/>
        <v>NBA 22</v>
      </c>
      <c r="CG206" s="78" t="str">
        <f t="shared" si="50"/>
        <v xml:space="preserve"> v </v>
      </c>
      <c r="CH206" s="78" t="str">
        <f t="shared" si="51"/>
        <v>Primary</v>
      </c>
    </row>
    <row r="207" spans="5:86">
      <c r="E207">
        <v>56</v>
      </c>
      <c r="F207" t="str">
        <f>LOOKUP(R117,$A$152:$A$181,$B$152:$B$181)</f>
        <v>Mavericks</v>
      </c>
      <c r="G207" t="str">
        <f>LOOKUP(S117,$A$152:$A$181,$B$152:$B$181)</f>
        <v>Clippers</v>
      </c>
      <c r="H207" t="s">
        <v>62</v>
      </c>
      <c r="J207" t="str">
        <f t="shared" si="55"/>
        <v>Mavericks v Clippers</v>
      </c>
      <c r="L207" t="str">
        <f t="shared" si="54"/>
        <v>16 v 7</v>
      </c>
      <c r="M207">
        <f>IF(ISERROR(INDEX($C:$C,MATCH(R117,$A:$A,0)))*1=1,"",INDEX($C:$C,MATCH(R117,$A:$A,0)))</f>
        <v>16</v>
      </c>
      <c r="N207">
        <f>IF(ISERROR(INDEX($C:$C,MATCH(S117,$A:$A,0)))*1=1,"",INDEX($C:$C,MATCH(S117,$A:$A,0)))</f>
        <v>7</v>
      </c>
      <c r="O207" t="s">
        <v>62</v>
      </c>
      <c r="Q207" s="11"/>
      <c r="R207" s="15">
        <f>T116-TIME(2,55,0)</f>
        <v>0.52430555555555558</v>
      </c>
      <c r="S207" s="11" t="str">
        <f t="shared" si="56"/>
        <v>Mavericks v Clippers</v>
      </c>
      <c r="T207" s="14" t="str">
        <f t="shared" si="10"/>
        <v>NBA 22</v>
      </c>
      <c r="U207" s="14" t="str">
        <f t="shared" si="57"/>
        <v>16 v 7</v>
      </c>
      <c r="V207" s="14" t="str">
        <f t="shared" si="12"/>
        <v>FULL</v>
      </c>
      <c r="X207" s="78"/>
      <c r="Y207" s="79">
        <f t="shared" si="13"/>
        <v>0.52430555555555558</v>
      </c>
      <c r="Z207" s="79">
        <f t="shared" si="14"/>
        <v>0.60763888888888895</v>
      </c>
      <c r="AA207" s="80" t="str">
        <f t="shared" si="15"/>
        <v>Mavericks v Clippers</v>
      </c>
      <c r="AB207" s="78" t="str">
        <f t="shared" si="16"/>
        <v>NBA 22</v>
      </c>
      <c r="AC207" s="78" t="str">
        <f t="shared" si="17"/>
        <v>16 v 7</v>
      </c>
      <c r="AD207" s="78" t="str">
        <f t="shared" si="59"/>
        <v>Inc 1H</v>
      </c>
      <c r="AF207" s="43"/>
      <c r="AG207" s="41">
        <f t="shared" si="60"/>
        <v>0.52430555555555558</v>
      </c>
      <c r="AH207" s="41">
        <f t="shared" si="58"/>
        <v>0.64930555555555558</v>
      </c>
      <c r="AI207" s="42" t="str">
        <f t="shared" si="61"/>
        <v>Mavericks v Clippers</v>
      </c>
      <c r="AJ207" s="43" t="str">
        <f t="shared" si="62"/>
        <v>NBA 22</v>
      </c>
      <c r="AK207" s="43" t="str">
        <f t="shared" si="63"/>
        <v>16 v 7</v>
      </c>
      <c r="AL207" s="43" t="str">
        <f t="shared" si="19"/>
        <v>Inc 1H</v>
      </c>
      <c r="AN207" s="104"/>
      <c r="AO207" s="105">
        <f t="shared" si="20"/>
        <v>0.52430555555555558</v>
      </c>
      <c r="AP207" s="105">
        <f t="shared" si="21"/>
        <v>0.60763888888888895</v>
      </c>
      <c r="AQ207" s="106" t="str">
        <f t="shared" si="22"/>
        <v>Mavericks v Clippers</v>
      </c>
      <c r="AR207" s="104" t="str">
        <f t="shared" si="23"/>
        <v>NBA 22</v>
      </c>
      <c r="AS207" s="104" t="str">
        <f t="shared" si="24"/>
        <v>16 v 7</v>
      </c>
      <c r="AT207" s="104" t="str">
        <f t="shared" si="25"/>
        <v>Inc 1H</v>
      </c>
      <c r="AV207" s="84"/>
      <c r="AW207" s="85">
        <f t="shared" si="26"/>
        <v>0.52430555555555558</v>
      </c>
      <c r="AX207" s="85">
        <f t="shared" si="27"/>
        <v>0.64930555555555558</v>
      </c>
      <c r="AY207" s="86" t="str">
        <f t="shared" si="28"/>
        <v>Mavericks v Clippers</v>
      </c>
      <c r="AZ207" s="84" t="str">
        <f t="shared" si="29"/>
        <v>NBA 22</v>
      </c>
      <c r="BA207" s="84" t="str">
        <f t="shared" si="30"/>
        <v>16 v 7</v>
      </c>
      <c r="BB207" s="84" t="str">
        <f t="shared" si="31"/>
        <v>Primary</v>
      </c>
      <c r="BD207" s="43"/>
      <c r="BE207" s="41">
        <f t="shared" si="32"/>
        <v>0.52430555555555558</v>
      </c>
      <c r="BF207" s="41">
        <f t="shared" si="64"/>
        <v>0.60763888888888895</v>
      </c>
      <c r="BG207" s="42" t="str">
        <f t="shared" si="33"/>
        <v>Mavericks v Clippers</v>
      </c>
      <c r="BH207" s="43" t="str">
        <f t="shared" si="34"/>
        <v>NBA 22</v>
      </c>
      <c r="BI207" s="43" t="str">
        <f t="shared" si="35"/>
        <v>16 v 7</v>
      </c>
      <c r="BJ207" s="43" t="str">
        <f t="shared" si="52"/>
        <v>Inc 1H</v>
      </c>
      <c r="BL207" s="120"/>
      <c r="BM207" s="121">
        <f t="shared" si="36"/>
        <v>0.52430555555555558</v>
      </c>
      <c r="BN207" s="121">
        <f t="shared" si="37"/>
        <v>0.64930555555555558</v>
      </c>
      <c r="BO207" s="122" t="str">
        <f t="shared" si="38"/>
        <v>Mavericks v Clippers</v>
      </c>
      <c r="BP207" s="120" t="str">
        <f t="shared" si="39"/>
        <v>NBA 22</v>
      </c>
      <c r="BQ207" s="120" t="str">
        <f t="shared" si="40"/>
        <v>16 v 7</v>
      </c>
      <c r="BR207" s="120" t="str">
        <f t="shared" si="53"/>
        <v>Inc 1H</v>
      </c>
      <c r="BT207" s="104"/>
      <c r="BU207" s="105">
        <f t="shared" si="41"/>
        <v>0.52430555555555558</v>
      </c>
      <c r="BV207" s="105">
        <f t="shared" si="7"/>
        <v>0.60763888888888895</v>
      </c>
      <c r="BW207" s="106" t="str">
        <f t="shared" si="42"/>
        <v>Mavericks v Clippers</v>
      </c>
      <c r="BX207" s="104" t="str">
        <f t="shared" si="43"/>
        <v>NBA 22</v>
      </c>
      <c r="BY207" s="104" t="str">
        <f t="shared" si="44"/>
        <v>16 v 7</v>
      </c>
      <c r="BZ207" s="104" t="str">
        <f t="shared" si="45"/>
        <v>Primary</v>
      </c>
      <c r="CB207" s="131"/>
      <c r="CC207" s="132">
        <f t="shared" si="46"/>
        <v>0.52430555555555558</v>
      </c>
      <c r="CD207" s="132">
        <f t="shared" si="47"/>
        <v>0.64930555555555558</v>
      </c>
      <c r="CE207" s="133" t="str">
        <f t="shared" si="48"/>
        <v>Mavericks v Clippers</v>
      </c>
      <c r="CF207" s="131" t="str">
        <f t="shared" si="49"/>
        <v>NBA 22</v>
      </c>
      <c r="CG207" s="131" t="str">
        <f t="shared" si="50"/>
        <v>16 v 7</v>
      </c>
      <c r="CH207" s="131" t="str">
        <f t="shared" si="51"/>
        <v>Primary</v>
      </c>
    </row>
    <row r="208" spans="5:86">
      <c r="E208">
        <v>57</v>
      </c>
      <c r="F208" t="str">
        <f>LOOKUP(R119,$A$152:$A$181,$B$152:$B$181)</f>
        <v>Lakers</v>
      </c>
      <c r="G208" t="str">
        <f>LOOKUP(S119,$A$152:$A$181,$B$152:$B$181)</f>
        <v>Pistons</v>
      </c>
      <c r="H208" t="s">
        <v>62</v>
      </c>
      <c r="J208" t="str">
        <f t="shared" ref="J208:J212" si="65">CONCATENATE(F208," ", H208, " ",G208)</f>
        <v>Lakers v Pistons</v>
      </c>
      <c r="L208" t="str">
        <f t="shared" ref="L208:L212" si="66">CONCATENATE(M208, " ", O208, " ", N208)</f>
        <v>14 v 20</v>
      </c>
      <c r="M208">
        <f>IF(ISERROR(INDEX($C:$C,MATCH(R119,$A:$A,0)))*1=1,"",INDEX($C:$C,MATCH(R119,$A:$A,0)))</f>
        <v>14</v>
      </c>
      <c r="N208">
        <f>IF(ISERROR(INDEX($C:$C,MATCH(S119,$A:$A,0)))*1=1,"",INDEX($C:$C,MATCH(S119,$A:$A,0)))</f>
        <v>20</v>
      </c>
      <c r="O208" t="s">
        <v>62</v>
      </c>
      <c r="Q208" s="11"/>
      <c r="R208" s="15">
        <f>T118-TIME(2,55,0)</f>
        <v>0.62847222222222221</v>
      </c>
      <c r="S208" s="11" t="str">
        <f t="shared" ref="S208:S212" si="67">J208</f>
        <v>Lakers v Pistons</v>
      </c>
      <c r="T208" s="14" t="str">
        <f t="shared" si="10"/>
        <v>NBA 22</v>
      </c>
      <c r="U208" s="14" t="str">
        <f t="shared" ref="U208:U212" si="68">L208</f>
        <v>14 v 20</v>
      </c>
      <c r="V208" s="14" t="str">
        <f t="shared" si="12"/>
        <v>FULL</v>
      </c>
      <c r="X208" s="78"/>
      <c r="Y208" s="79">
        <f t="shared" si="13"/>
        <v>0.62847222222222221</v>
      </c>
      <c r="Z208" s="79">
        <f t="shared" si="14"/>
        <v>0.71180555555555558</v>
      </c>
      <c r="AA208" s="80" t="str">
        <f t="shared" si="15"/>
        <v>Lakers v Pistons</v>
      </c>
      <c r="AB208" s="78" t="str">
        <f t="shared" si="16"/>
        <v>NBA 22</v>
      </c>
      <c r="AC208" s="78" t="str">
        <f t="shared" si="17"/>
        <v>14 v 20</v>
      </c>
      <c r="AD208" s="78" t="str">
        <f t="shared" si="59"/>
        <v>Inc 1H</v>
      </c>
      <c r="AF208" s="43"/>
      <c r="AG208" s="41">
        <f t="shared" si="60"/>
        <v>0.62847222222222221</v>
      </c>
      <c r="AH208" s="41">
        <f t="shared" ref="AH208:AH212" si="69">AG208+TIME(3,0,0)</f>
        <v>0.75347222222222221</v>
      </c>
      <c r="AI208" s="42" t="str">
        <f t="shared" ref="AI208:AI212" si="70">S208</f>
        <v>Lakers v Pistons</v>
      </c>
      <c r="AJ208" s="43" t="str">
        <f t="shared" ref="AJ208:AJ212" si="71">T208</f>
        <v>NBA 22</v>
      </c>
      <c r="AK208" s="43" t="str">
        <f t="shared" ref="AK208:AK212" si="72">U208</f>
        <v>14 v 20</v>
      </c>
      <c r="AL208" s="43" t="str">
        <f t="shared" si="19"/>
        <v>Inc 1H</v>
      </c>
      <c r="AN208" s="104"/>
      <c r="AO208" s="105">
        <f t="shared" si="20"/>
        <v>0.62847222222222221</v>
      </c>
      <c r="AP208" s="105">
        <f t="shared" si="21"/>
        <v>0.71180555555555558</v>
      </c>
      <c r="AQ208" s="106" t="str">
        <f t="shared" si="22"/>
        <v>Lakers v Pistons</v>
      </c>
      <c r="AR208" s="104" t="str">
        <f t="shared" si="23"/>
        <v>NBA 22</v>
      </c>
      <c r="AS208" s="104" t="str">
        <f t="shared" si="24"/>
        <v>14 v 20</v>
      </c>
      <c r="AT208" s="104" t="str">
        <f t="shared" si="25"/>
        <v>Inc 1H</v>
      </c>
      <c r="AV208" s="84"/>
      <c r="AW208" s="85">
        <f t="shared" si="26"/>
        <v>0.62847222222222221</v>
      </c>
      <c r="AX208" s="85">
        <f t="shared" si="27"/>
        <v>0.75347222222222221</v>
      </c>
      <c r="AY208" s="86" t="str">
        <f t="shared" si="28"/>
        <v>Lakers v Pistons</v>
      </c>
      <c r="AZ208" s="84" t="str">
        <f t="shared" si="29"/>
        <v>NBA 22</v>
      </c>
      <c r="BA208" s="84" t="str">
        <f t="shared" si="30"/>
        <v>14 v 20</v>
      </c>
      <c r="BB208" s="84" t="str">
        <f t="shared" si="31"/>
        <v>Primary</v>
      </c>
      <c r="BD208" s="110"/>
      <c r="BE208" s="111">
        <f t="shared" si="32"/>
        <v>0.62847222222222221</v>
      </c>
      <c r="BF208" s="111">
        <f t="shared" si="64"/>
        <v>0.71180555555555558</v>
      </c>
      <c r="BG208" s="112" t="str">
        <f t="shared" si="33"/>
        <v>Lakers v Pistons</v>
      </c>
      <c r="BH208" s="110" t="str">
        <f t="shared" si="34"/>
        <v>NBA 22</v>
      </c>
      <c r="BI208" s="110" t="str">
        <f t="shared" si="35"/>
        <v>14 v 20</v>
      </c>
      <c r="BJ208" s="110" t="str">
        <f t="shared" si="52"/>
        <v>Inc 1H</v>
      </c>
      <c r="BL208" s="115"/>
      <c r="BM208" s="116">
        <f t="shared" si="36"/>
        <v>0.62847222222222221</v>
      </c>
      <c r="BN208" s="116">
        <f t="shared" si="37"/>
        <v>0.75347222222222221</v>
      </c>
      <c r="BO208" s="117" t="str">
        <f t="shared" si="38"/>
        <v>Lakers v Pistons</v>
      </c>
      <c r="BP208" s="115" t="str">
        <f t="shared" si="39"/>
        <v>NBA 22</v>
      </c>
      <c r="BQ208" s="115" t="str">
        <f t="shared" si="40"/>
        <v>14 v 20</v>
      </c>
      <c r="BR208" s="115" t="str">
        <f t="shared" si="53"/>
        <v>Inc 1H</v>
      </c>
      <c r="BT208" s="125"/>
      <c r="BU208" s="126">
        <f t="shared" si="41"/>
        <v>0.62847222222222221</v>
      </c>
      <c r="BV208" s="126">
        <f t="shared" si="7"/>
        <v>0.71180555555555558</v>
      </c>
      <c r="BW208" s="127" t="str">
        <f t="shared" si="42"/>
        <v>Lakers v Pistons</v>
      </c>
      <c r="BX208" s="125" t="str">
        <f t="shared" si="43"/>
        <v>NBA 22</v>
      </c>
      <c r="BY208" s="125" t="str">
        <f t="shared" si="44"/>
        <v>14 v 20</v>
      </c>
      <c r="BZ208" s="125" t="str">
        <f t="shared" si="45"/>
        <v>Primary</v>
      </c>
      <c r="CB208" s="78"/>
      <c r="CC208" s="79">
        <f t="shared" si="46"/>
        <v>0.62847222222222221</v>
      </c>
      <c r="CD208" s="79">
        <f t="shared" si="47"/>
        <v>0.75347222222222221</v>
      </c>
      <c r="CE208" s="80" t="str">
        <f t="shared" si="48"/>
        <v>Lakers v Pistons</v>
      </c>
      <c r="CF208" s="78" t="str">
        <f t="shared" si="49"/>
        <v>NBA 22</v>
      </c>
      <c r="CG208" s="78" t="str">
        <f t="shared" si="50"/>
        <v>14 v 20</v>
      </c>
      <c r="CH208" s="78" t="str">
        <f t="shared" si="51"/>
        <v>Primary</v>
      </c>
    </row>
    <row r="209" spans="5:86">
      <c r="E209">
        <v>58</v>
      </c>
      <c r="F209" t="str">
        <f>LOOKUP(R121,$A$152:$A$181,$B$152:$B$181)</f>
        <v>Knicks</v>
      </c>
      <c r="G209" t="str">
        <f>LOOKUP(S121,$A$152:$A$181,$B$152:$B$181)</f>
        <v>Bulls</v>
      </c>
      <c r="H209" t="s">
        <v>62</v>
      </c>
      <c r="J209" t="str">
        <f t="shared" si="65"/>
        <v>Knicks v Bulls</v>
      </c>
      <c r="L209" t="str">
        <f t="shared" si="66"/>
        <v>13 v 3</v>
      </c>
      <c r="M209">
        <f>IF(ISERROR(INDEX($C:$C,MATCH(R121,$A:$A,0)))*1=1,"",INDEX($C:$C,MATCH(R121,$A:$A,0)))</f>
        <v>13</v>
      </c>
      <c r="N209">
        <f>IF(ISERROR(INDEX($C:$C,MATCH(S121,$A:$A,0)))*1=1,"",INDEX($C:$C,MATCH(S121,$A:$A,0)))</f>
        <v>3</v>
      </c>
      <c r="O209" t="s">
        <v>62</v>
      </c>
      <c r="Q209" s="11"/>
      <c r="R209" s="15">
        <f>T120-TIME(2,55,0)</f>
        <v>0.71180555555555558</v>
      </c>
      <c r="S209" s="11" t="str">
        <f t="shared" si="67"/>
        <v>Knicks v Bulls</v>
      </c>
      <c r="T209" s="14" t="str">
        <f t="shared" si="10"/>
        <v>NBA 22</v>
      </c>
      <c r="U209" s="14" t="str">
        <f t="shared" si="68"/>
        <v>13 v 3</v>
      </c>
      <c r="V209" s="14" t="str">
        <f t="shared" si="12"/>
        <v>FULL</v>
      </c>
      <c r="X209" s="78"/>
      <c r="Y209" s="79">
        <f t="shared" si="13"/>
        <v>0.71180555555555558</v>
      </c>
      <c r="Z209" s="79">
        <f t="shared" si="14"/>
        <v>0.79513888888888895</v>
      </c>
      <c r="AA209" s="80" t="str">
        <f t="shared" si="15"/>
        <v>Knicks v Bulls</v>
      </c>
      <c r="AB209" s="78" t="str">
        <f t="shared" si="16"/>
        <v>NBA 22</v>
      </c>
      <c r="AC209" s="78" t="str">
        <f t="shared" si="17"/>
        <v>13 v 3</v>
      </c>
      <c r="AD209" s="78" t="str">
        <f t="shared" si="59"/>
        <v>Inc 1H</v>
      </c>
      <c r="AF209" s="43"/>
      <c r="AG209" s="41">
        <f t="shared" si="60"/>
        <v>0.71180555555555558</v>
      </c>
      <c r="AH209" s="41">
        <f t="shared" si="69"/>
        <v>0.83680555555555558</v>
      </c>
      <c r="AI209" s="42" t="str">
        <f t="shared" si="70"/>
        <v>Knicks v Bulls</v>
      </c>
      <c r="AJ209" s="43" t="str">
        <f t="shared" si="71"/>
        <v>NBA 22</v>
      </c>
      <c r="AK209" s="43" t="str">
        <f t="shared" si="72"/>
        <v>13 v 3</v>
      </c>
      <c r="AL209" s="43" t="str">
        <f t="shared" si="19"/>
        <v>Inc 1H</v>
      </c>
      <c r="AN209" s="104"/>
      <c r="AO209" s="105">
        <f t="shared" si="20"/>
        <v>0.71180555555555558</v>
      </c>
      <c r="AP209" s="105">
        <f t="shared" si="21"/>
        <v>0.79513888888888895</v>
      </c>
      <c r="AQ209" s="106" t="str">
        <f t="shared" si="22"/>
        <v>Knicks v Bulls</v>
      </c>
      <c r="AR209" s="104" t="str">
        <f t="shared" si="23"/>
        <v>NBA 22</v>
      </c>
      <c r="AS209" s="104" t="str">
        <f t="shared" si="24"/>
        <v>13 v 3</v>
      </c>
      <c r="AT209" s="104" t="str">
        <f t="shared" si="25"/>
        <v>Inc 1H</v>
      </c>
      <c r="AV209" s="84"/>
      <c r="AW209" s="85">
        <f t="shared" si="26"/>
        <v>0.71180555555555558</v>
      </c>
      <c r="AX209" s="85">
        <f t="shared" si="27"/>
        <v>0.83680555555555558</v>
      </c>
      <c r="AY209" s="86" t="str">
        <f t="shared" si="28"/>
        <v>Knicks v Bulls</v>
      </c>
      <c r="AZ209" s="84" t="str">
        <f t="shared" si="29"/>
        <v>NBA 22</v>
      </c>
      <c r="BA209" s="84" t="str">
        <f t="shared" si="30"/>
        <v>13 v 3</v>
      </c>
      <c r="BB209" s="84" t="str">
        <f t="shared" si="31"/>
        <v>Primary</v>
      </c>
      <c r="BD209" s="43"/>
      <c r="BE209" s="41">
        <f t="shared" si="32"/>
        <v>0.71180555555555558</v>
      </c>
      <c r="BF209" s="41">
        <f t="shared" si="64"/>
        <v>0.79513888888888895</v>
      </c>
      <c r="BG209" s="42" t="str">
        <f t="shared" si="33"/>
        <v>Knicks v Bulls</v>
      </c>
      <c r="BH209" s="43" t="str">
        <f t="shared" si="34"/>
        <v>NBA 22</v>
      </c>
      <c r="BI209" s="43" t="str">
        <f t="shared" si="35"/>
        <v>13 v 3</v>
      </c>
      <c r="BJ209" s="43" t="str">
        <f t="shared" si="52"/>
        <v>Inc 1H</v>
      </c>
      <c r="BL209" s="120"/>
      <c r="BM209" s="121">
        <f t="shared" si="36"/>
        <v>0.71180555555555558</v>
      </c>
      <c r="BN209" s="121">
        <f t="shared" si="37"/>
        <v>0.83680555555555558</v>
      </c>
      <c r="BO209" s="122" t="str">
        <f t="shared" si="38"/>
        <v>Knicks v Bulls</v>
      </c>
      <c r="BP209" s="120" t="str">
        <f t="shared" si="39"/>
        <v>NBA 22</v>
      </c>
      <c r="BQ209" s="120" t="str">
        <f t="shared" si="40"/>
        <v>13 v 3</v>
      </c>
      <c r="BR209" s="120" t="str">
        <f t="shared" si="53"/>
        <v>Inc 1H</v>
      </c>
      <c r="BT209" s="104"/>
      <c r="BU209" s="105">
        <f t="shared" si="41"/>
        <v>0.71180555555555558</v>
      </c>
      <c r="BV209" s="105">
        <f t="shared" si="7"/>
        <v>0.79513888888888895</v>
      </c>
      <c r="BW209" s="106" t="str">
        <f t="shared" si="42"/>
        <v>Knicks v Bulls</v>
      </c>
      <c r="BX209" s="104" t="str">
        <f t="shared" si="43"/>
        <v>NBA 22</v>
      </c>
      <c r="BY209" s="104" t="str">
        <f t="shared" si="44"/>
        <v>13 v 3</v>
      </c>
      <c r="BZ209" s="104" t="str">
        <f t="shared" si="45"/>
        <v>Primary</v>
      </c>
      <c r="CB209" s="131"/>
      <c r="CC209" s="132">
        <f t="shared" si="46"/>
        <v>0.71180555555555558</v>
      </c>
      <c r="CD209" s="132">
        <f t="shared" si="47"/>
        <v>0.83680555555555558</v>
      </c>
      <c r="CE209" s="133" t="str">
        <f t="shared" si="48"/>
        <v>Knicks v Bulls</v>
      </c>
      <c r="CF209" s="131" t="str">
        <f t="shared" si="49"/>
        <v>NBA 22</v>
      </c>
      <c r="CG209" s="131" t="str">
        <f t="shared" si="50"/>
        <v>13 v 3</v>
      </c>
      <c r="CH209" s="131" t="str">
        <f t="shared" si="51"/>
        <v>Primary</v>
      </c>
    </row>
    <row r="210" spans="5:86">
      <c r="E210">
        <v>59</v>
      </c>
      <c r="F210" t="str">
        <f>LOOKUP(R123,$A$152:$A$181,$B$152:$B$181)</f>
        <v>Nuggets</v>
      </c>
      <c r="G210" t="str">
        <f>LOOKUP(S123,$A$152:$A$181,$B$152:$B$181)</f>
        <v>Suns</v>
      </c>
      <c r="H210" t="s">
        <v>62</v>
      </c>
      <c r="J210" t="str">
        <f t="shared" si="65"/>
        <v>Nuggets v Suns</v>
      </c>
      <c r="L210" t="str">
        <f t="shared" si="66"/>
        <v>18 v 25</v>
      </c>
      <c r="M210">
        <f>IF(ISERROR(INDEX($C:$C,MATCH(R123,$A:$A,0)))*1=1,"",INDEX($C:$C,MATCH(R123,$A:$A,0)))</f>
        <v>18</v>
      </c>
      <c r="N210">
        <f>IF(ISERROR(INDEX($C:$C,MATCH(S123,$A:$A,0)))*1=1,"",INDEX($C:$C,MATCH(S123,$A:$A,0)))</f>
        <v>25</v>
      </c>
      <c r="O210" t="s">
        <v>62</v>
      </c>
      <c r="Q210" s="11"/>
      <c r="R210" s="15">
        <f>T122-TIME(2,55,0)</f>
        <v>0.71180555555555558</v>
      </c>
      <c r="S210" s="11" t="str">
        <f t="shared" si="67"/>
        <v>Nuggets v Suns</v>
      </c>
      <c r="T210" s="14" t="str">
        <f t="shared" si="10"/>
        <v>NBA 22</v>
      </c>
      <c r="U210" s="14" t="str">
        <f t="shared" si="68"/>
        <v>18 v 25</v>
      </c>
      <c r="V210" s="14" t="str">
        <f t="shared" si="12"/>
        <v>FULL</v>
      </c>
      <c r="X210" s="78"/>
      <c r="Y210" s="79">
        <f t="shared" si="13"/>
        <v>0.71180555555555558</v>
      </c>
      <c r="Z210" s="79">
        <f t="shared" si="14"/>
        <v>0.79513888888888895</v>
      </c>
      <c r="AA210" s="80" t="str">
        <f t="shared" si="15"/>
        <v>Nuggets v Suns</v>
      </c>
      <c r="AB210" s="78" t="str">
        <f t="shared" si="16"/>
        <v>NBA 22</v>
      </c>
      <c r="AC210" s="78" t="str">
        <f t="shared" si="17"/>
        <v>18 v 25</v>
      </c>
      <c r="AD210" s="78" t="str">
        <f t="shared" si="59"/>
        <v>Inc 1H</v>
      </c>
      <c r="AF210" s="43"/>
      <c r="AG210" s="41">
        <f t="shared" si="60"/>
        <v>0.71180555555555558</v>
      </c>
      <c r="AH210" s="41">
        <f t="shared" si="69"/>
        <v>0.83680555555555558</v>
      </c>
      <c r="AI210" s="42" t="str">
        <f t="shared" si="70"/>
        <v>Nuggets v Suns</v>
      </c>
      <c r="AJ210" s="43" t="str">
        <f t="shared" si="71"/>
        <v>NBA 22</v>
      </c>
      <c r="AK210" s="43" t="str">
        <f t="shared" si="72"/>
        <v>18 v 25</v>
      </c>
      <c r="AL210" s="43" t="str">
        <f t="shared" si="19"/>
        <v>Inc 1H</v>
      </c>
      <c r="AN210" s="104"/>
      <c r="AO210" s="105">
        <f t="shared" si="20"/>
        <v>0.71180555555555558</v>
      </c>
      <c r="AP210" s="105">
        <f t="shared" si="21"/>
        <v>0.79513888888888895</v>
      </c>
      <c r="AQ210" s="106" t="str">
        <f t="shared" si="22"/>
        <v>Nuggets v Suns</v>
      </c>
      <c r="AR210" s="104" t="str">
        <f t="shared" si="23"/>
        <v>NBA 22</v>
      </c>
      <c r="AS210" s="104" t="str">
        <f t="shared" si="24"/>
        <v>18 v 25</v>
      </c>
      <c r="AT210" s="104" t="str">
        <f t="shared" si="25"/>
        <v>Inc 1H</v>
      </c>
      <c r="AV210" s="84"/>
      <c r="AW210" s="85">
        <f t="shared" si="26"/>
        <v>0.71180555555555558</v>
      </c>
      <c r="AX210" s="85">
        <f t="shared" si="27"/>
        <v>0.83680555555555558</v>
      </c>
      <c r="AY210" s="86" t="str">
        <f t="shared" si="28"/>
        <v>Nuggets v Suns</v>
      </c>
      <c r="AZ210" s="84" t="str">
        <f t="shared" si="29"/>
        <v>NBA 22</v>
      </c>
      <c r="BA210" s="84" t="str">
        <f t="shared" si="30"/>
        <v>18 v 25</v>
      </c>
      <c r="BB210" s="84" t="str">
        <f t="shared" si="31"/>
        <v>Primary</v>
      </c>
      <c r="BD210" s="110"/>
      <c r="BE210" s="111">
        <f t="shared" si="32"/>
        <v>0.71180555555555558</v>
      </c>
      <c r="BF210" s="111">
        <f t="shared" si="64"/>
        <v>0.79513888888888895</v>
      </c>
      <c r="BG210" s="112" t="str">
        <f t="shared" si="33"/>
        <v>Nuggets v Suns</v>
      </c>
      <c r="BH210" s="110" t="str">
        <f t="shared" si="34"/>
        <v>NBA 22</v>
      </c>
      <c r="BI210" s="110" t="str">
        <f t="shared" si="35"/>
        <v>18 v 25</v>
      </c>
      <c r="BJ210" s="110" t="str">
        <f t="shared" si="52"/>
        <v>Inc 1H</v>
      </c>
      <c r="BL210" s="115"/>
      <c r="BM210" s="116">
        <f t="shared" si="36"/>
        <v>0.71180555555555558</v>
      </c>
      <c r="BN210" s="116">
        <f t="shared" si="37"/>
        <v>0.83680555555555558</v>
      </c>
      <c r="BO210" s="117" t="str">
        <f t="shared" si="38"/>
        <v>Nuggets v Suns</v>
      </c>
      <c r="BP210" s="115" t="str">
        <f t="shared" si="39"/>
        <v>NBA 22</v>
      </c>
      <c r="BQ210" s="115" t="str">
        <f t="shared" si="40"/>
        <v>18 v 25</v>
      </c>
      <c r="BR210" s="115" t="str">
        <f t="shared" si="53"/>
        <v>Inc 1H</v>
      </c>
      <c r="BT210" s="125"/>
      <c r="BU210" s="126">
        <f t="shared" si="41"/>
        <v>0.71180555555555558</v>
      </c>
      <c r="BV210" s="126">
        <f t="shared" si="7"/>
        <v>0.79513888888888895</v>
      </c>
      <c r="BW210" s="127" t="str">
        <f t="shared" si="42"/>
        <v>Nuggets v Suns</v>
      </c>
      <c r="BX210" s="125" t="str">
        <f t="shared" si="43"/>
        <v>NBA 22</v>
      </c>
      <c r="BY210" s="125" t="str">
        <f t="shared" si="44"/>
        <v>18 v 25</v>
      </c>
      <c r="BZ210" s="125" t="str">
        <f t="shared" si="45"/>
        <v>Primary</v>
      </c>
      <c r="CB210" s="78"/>
      <c r="CC210" s="79">
        <f t="shared" si="46"/>
        <v>0.71180555555555558</v>
      </c>
      <c r="CD210" s="79">
        <f t="shared" si="47"/>
        <v>0.83680555555555558</v>
      </c>
      <c r="CE210" s="80" t="str">
        <f t="shared" si="48"/>
        <v>Nuggets v Suns</v>
      </c>
      <c r="CF210" s="78" t="str">
        <f t="shared" si="49"/>
        <v>NBA 22</v>
      </c>
      <c r="CG210" s="78" t="str">
        <f t="shared" si="50"/>
        <v>18 v 25</v>
      </c>
      <c r="CH210" s="78" t="str">
        <f t="shared" si="51"/>
        <v>Primary</v>
      </c>
    </row>
    <row r="211" spans="5:86">
      <c r="E211">
        <v>60</v>
      </c>
      <c r="F211" t="str">
        <f>LOOKUP(R125,$A$152:$A$181,$B$152:$B$181)</f>
        <v>Raptors</v>
      </c>
      <c r="G211" t="str">
        <f>LOOKUP(S125,$A$152:$A$181,$B$152:$B$181)</f>
        <v>Warriors</v>
      </c>
      <c r="H211" t="s">
        <v>62</v>
      </c>
      <c r="J211" t="str">
        <f t="shared" si="65"/>
        <v>Raptors v Warriors</v>
      </c>
      <c r="L211" t="str">
        <f t="shared" si="66"/>
        <v>28 v 26</v>
      </c>
      <c r="M211">
        <f>IF(ISERROR(INDEX($C:$C,MATCH(R125,$A:$A,0)))*1=1,"",INDEX($C:$C,MATCH(R125,$A:$A,0)))</f>
        <v>28</v>
      </c>
      <c r="N211">
        <f>IF(ISERROR(INDEX($C:$C,MATCH(S125,$A:$A,0)))*1=1,"",INDEX($C:$C,MATCH(S125,$A:$A,0)))</f>
        <v>26</v>
      </c>
      <c r="O211" t="s">
        <v>62</v>
      </c>
      <c r="Q211" s="11"/>
      <c r="R211" s="15">
        <f>T124-TIME(2,55,0)</f>
        <v>0.73263888888888884</v>
      </c>
      <c r="S211" s="11" t="str">
        <f t="shared" si="67"/>
        <v>Raptors v Warriors</v>
      </c>
      <c r="T211" s="14" t="str">
        <f t="shared" si="10"/>
        <v>NBA 22</v>
      </c>
      <c r="U211" s="14" t="str">
        <f t="shared" si="68"/>
        <v>28 v 26</v>
      </c>
      <c r="V211" s="14" t="str">
        <f t="shared" si="12"/>
        <v>FULL</v>
      </c>
      <c r="X211" s="78"/>
      <c r="Y211" s="79">
        <f t="shared" si="13"/>
        <v>0.73263888888888884</v>
      </c>
      <c r="Z211" s="79">
        <f t="shared" si="14"/>
        <v>0.81597222222222221</v>
      </c>
      <c r="AA211" s="80" t="str">
        <f t="shared" si="15"/>
        <v>Raptors v Warriors</v>
      </c>
      <c r="AB211" s="78" t="str">
        <f t="shared" si="16"/>
        <v>NBA 22</v>
      </c>
      <c r="AC211" s="78" t="str">
        <f t="shared" si="17"/>
        <v>28 v 26</v>
      </c>
      <c r="AD211" s="78" t="str">
        <f t="shared" si="59"/>
        <v>Inc 1H</v>
      </c>
      <c r="AF211" s="43"/>
      <c r="AG211" s="41">
        <f t="shared" si="60"/>
        <v>0.73263888888888884</v>
      </c>
      <c r="AH211" s="41">
        <f t="shared" si="69"/>
        <v>0.85763888888888884</v>
      </c>
      <c r="AI211" s="42" t="str">
        <f t="shared" si="70"/>
        <v>Raptors v Warriors</v>
      </c>
      <c r="AJ211" s="43" t="str">
        <f t="shared" si="71"/>
        <v>NBA 22</v>
      </c>
      <c r="AK211" s="43" t="str">
        <f t="shared" si="72"/>
        <v>28 v 26</v>
      </c>
      <c r="AL211" s="43" t="str">
        <f t="shared" si="19"/>
        <v>Inc 1H</v>
      </c>
      <c r="AN211" s="104"/>
      <c r="AO211" s="105">
        <f t="shared" si="20"/>
        <v>0.73263888888888884</v>
      </c>
      <c r="AP211" s="105">
        <f t="shared" si="21"/>
        <v>0.81597222222222221</v>
      </c>
      <c r="AQ211" s="106" t="str">
        <f t="shared" si="22"/>
        <v>Raptors v Warriors</v>
      </c>
      <c r="AR211" s="104" t="str">
        <f t="shared" si="23"/>
        <v>NBA 22</v>
      </c>
      <c r="AS211" s="104" t="str">
        <f t="shared" si="24"/>
        <v>28 v 26</v>
      </c>
      <c r="AT211" s="104" t="str">
        <f t="shared" si="25"/>
        <v>Inc 1H</v>
      </c>
      <c r="AV211" s="84"/>
      <c r="AW211" s="85">
        <f t="shared" si="26"/>
        <v>0.73263888888888884</v>
      </c>
      <c r="AX211" s="85">
        <f t="shared" si="27"/>
        <v>0.85763888888888884</v>
      </c>
      <c r="AY211" s="86" t="str">
        <f t="shared" si="28"/>
        <v>Raptors v Warriors</v>
      </c>
      <c r="AZ211" s="84" t="str">
        <f t="shared" si="29"/>
        <v>NBA 22</v>
      </c>
      <c r="BA211" s="84" t="str">
        <f t="shared" si="30"/>
        <v>28 v 26</v>
      </c>
      <c r="BB211" s="84" t="str">
        <f t="shared" si="31"/>
        <v>Primary</v>
      </c>
      <c r="BD211" s="43"/>
      <c r="BE211" s="41">
        <f t="shared" si="32"/>
        <v>0.73263888888888884</v>
      </c>
      <c r="BF211" s="41">
        <f t="shared" si="64"/>
        <v>0.81597222222222221</v>
      </c>
      <c r="BG211" s="42" t="str">
        <f t="shared" si="33"/>
        <v>Raptors v Warriors</v>
      </c>
      <c r="BH211" s="43" t="str">
        <f t="shared" si="34"/>
        <v>NBA 22</v>
      </c>
      <c r="BI211" s="43" t="str">
        <f t="shared" si="35"/>
        <v>28 v 26</v>
      </c>
      <c r="BJ211" s="43" t="str">
        <f t="shared" si="52"/>
        <v>Inc 1H</v>
      </c>
      <c r="BL211" s="120"/>
      <c r="BM211" s="121">
        <f t="shared" si="36"/>
        <v>0.73263888888888884</v>
      </c>
      <c r="BN211" s="121">
        <f t="shared" si="37"/>
        <v>0.85763888888888884</v>
      </c>
      <c r="BO211" s="122" t="str">
        <f t="shared" si="38"/>
        <v>Raptors v Warriors</v>
      </c>
      <c r="BP211" s="120" t="str">
        <f t="shared" si="39"/>
        <v>NBA 22</v>
      </c>
      <c r="BQ211" s="120" t="str">
        <f t="shared" si="40"/>
        <v>28 v 26</v>
      </c>
      <c r="BR211" s="120" t="str">
        <f t="shared" si="53"/>
        <v>Inc 1H</v>
      </c>
      <c r="BT211" s="104"/>
      <c r="BU211" s="105">
        <f t="shared" si="41"/>
        <v>0.73263888888888884</v>
      </c>
      <c r="BV211" s="105">
        <f t="shared" si="7"/>
        <v>0.81597222222222221</v>
      </c>
      <c r="BW211" s="106" t="str">
        <f t="shared" si="42"/>
        <v>Raptors v Warriors</v>
      </c>
      <c r="BX211" s="104" t="str">
        <f t="shared" si="43"/>
        <v>NBA 22</v>
      </c>
      <c r="BY211" s="104" t="str">
        <f t="shared" si="44"/>
        <v>28 v 26</v>
      </c>
      <c r="BZ211" s="104" t="str">
        <f t="shared" si="45"/>
        <v>Primary</v>
      </c>
      <c r="CB211" s="131"/>
      <c r="CC211" s="132">
        <f t="shared" si="46"/>
        <v>0.73263888888888884</v>
      </c>
      <c r="CD211" s="132">
        <f t="shared" si="47"/>
        <v>0.85763888888888884</v>
      </c>
      <c r="CE211" s="133" t="str">
        <f t="shared" si="48"/>
        <v>Raptors v Warriors</v>
      </c>
      <c r="CF211" s="131" t="str">
        <f t="shared" si="49"/>
        <v>NBA 22</v>
      </c>
      <c r="CG211" s="131" t="str">
        <f t="shared" si="50"/>
        <v>28 v 26</v>
      </c>
      <c r="CH211" s="131" t="str">
        <f t="shared" si="51"/>
        <v>Primary</v>
      </c>
    </row>
    <row r="212" spans="5:86">
      <c r="E212">
        <v>61</v>
      </c>
      <c r="F212" t="e">
        <f>LOOKUP(R127,$A$152:$A$181,$B$152:$B$181)</f>
        <v>#N/A</v>
      </c>
      <c r="G212" t="e">
        <f>LOOKUP(S127,$A$152:$A$181,$B$152:$B$181)</f>
        <v>#N/A</v>
      </c>
      <c r="H212" t="s">
        <v>62</v>
      </c>
      <c r="J212" t="e">
        <f t="shared" si="65"/>
        <v>#N/A</v>
      </c>
      <c r="L212" t="str">
        <f t="shared" si="66"/>
        <v xml:space="preserve"> v </v>
      </c>
      <c r="M212" t="str">
        <f>IF(ISERROR(INDEX($C:$C,MATCH(R127,$A:$A,0)))*1=1,"",INDEX($C:$C,MATCH(R127,$A:$A,0)))</f>
        <v/>
      </c>
      <c r="N212" t="str">
        <f>IF(ISERROR(INDEX($C:$C,MATCH(S127,$A:$A,0)))*1=1,"",INDEX($C:$C,MATCH(S127,$A:$A,0)))</f>
        <v/>
      </c>
      <c r="O212" t="s">
        <v>62</v>
      </c>
      <c r="Q212" s="11"/>
      <c r="R212" s="15">
        <f>T126-TIME(2,55,0)</f>
        <v>-0.12152777777777778</v>
      </c>
      <c r="S212" s="11" t="e">
        <f t="shared" si="67"/>
        <v>#N/A</v>
      </c>
      <c r="T212" s="14" t="str">
        <f t="shared" si="10"/>
        <v>NBA 22</v>
      </c>
      <c r="U212" s="14" t="str">
        <f t="shared" si="68"/>
        <v xml:space="preserve"> v </v>
      </c>
      <c r="V212" s="14" t="str">
        <f t="shared" si="12"/>
        <v>FULL</v>
      </c>
      <c r="X212" s="78"/>
      <c r="Y212" s="79">
        <f t="shared" si="13"/>
        <v>-0.12152777777777778</v>
      </c>
      <c r="Z212" s="79">
        <f t="shared" si="14"/>
        <v>-3.8194444444444448E-2</v>
      </c>
      <c r="AA212" s="80" t="e">
        <f t="shared" si="15"/>
        <v>#N/A</v>
      </c>
      <c r="AB212" s="78" t="str">
        <f t="shared" si="16"/>
        <v>NBA 22</v>
      </c>
      <c r="AC212" s="78" t="str">
        <f t="shared" si="17"/>
        <v xml:space="preserve"> v </v>
      </c>
      <c r="AD212" s="78" t="str">
        <f t="shared" si="59"/>
        <v>Inc 1H</v>
      </c>
      <c r="AF212" s="43"/>
      <c r="AG212" s="41">
        <f t="shared" si="60"/>
        <v>-0.12152777777777778</v>
      </c>
      <c r="AH212" s="41">
        <f t="shared" si="69"/>
        <v>3.4722222222222238E-3</v>
      </c>
      <c r="AI212" s="42" t="e">
        <f t="shared" si="70"/>
        <v>#N/A</v>
      </c>
      <c r="AJ212" s="43" t="str">
        <f t="shared" si="71"/>
        <v>NBA 22</v>
      </c>
      <c r="AK212" s="43" t="str">
        <f t="shared" si="72"/>
        <v xml:space="preserve"> v </v>
      </c>
      <c r="AL212" s="43" t="str">
        <f t="shared" si="19"/>
        <v>Inc 1H</v>
      </c>
      <c r="AN212" s="104"/>
      <c r="AO212" s="105">
        <f t="shared" si="20"/>
        <v>-0.12152777777777778</v>
      </c>
      <c r="AP212" s="105">
        <f t="shared" si="21"/>
        <v>-3.8194444444444448E-2</v>
      </c>
      <c r="AQ212" s="106" t="e">
        <f t="shared" si="22"/>
        <v>#N/A</v>
      </c>
      <c r="AR212" s="104" t="str">
        <f t="shared" si="23"/>
        <v>NBA 22</v>
      </c>
      <c r="AS212" s="104" t="str">
        <f t="shared" si="24"/>
        <v xml:space="preserve"> v </v>
      </c>
      <c r="AT212" s="104" t="str">
        <f t="shared" si="25"/>
        <v>Inc 1H</v>
      </c>
      <c r="AV212" s="84"/>
      <c r="AW212" s="85">
        <f t="shared" si="26"/>
        <v>-0.12152777777777778</v>
      </c>
      <c r="AX212" s="85">
        <f t="shared" si="27"/>
        <v>3.4722222222222238E-3</v>
      </c>
      <c r="AY212" s="86" t="e">
        <f t="shared" si="28"/>
        <v>#N/A</v>
      </c>
      <c r="AZ212" s="84" t="str">
        <f t="shared" si="29"/>
        <v>NBA 22</v>
      </c>
      <c r="BA212" s="84" t="str">
        <f t="shared" si="30"/>
        <v xml:space="preserve"> v </v>
      </c>
      <c r="BB212" s="84" t="str">
        <f t="shared" si="31"/>
        <v>Primary</v>
      </c>
      <c r="BD212" s="110"/>
      <c r="BE212" s="111">
        <f t="shared" si="32"/>
        <v>-0.12152777777777778</v>
      </c>
      <c r="BF212" s="111">
        <f t="shared" si="64"/>
        <v>-3.8194444444444448E-2</v>
      </c>
      <c r="BG212" s="112" t="e">
        <f t="shared" si="33"/>
        <v>#N/A</v>
      </c>
      <c r="BH212" s="110" t="str">
        <f t="shared" si="34"/>
        <v>NBA 22</v>
      </c>
      <c r="BI212" s="110" t="str">
        <f t="shared" si="35"/>
        <v xml:space="preserve"> v </v>
      </c>
      <c r="BJ212" s="110" t="str">
        <f t="shared" si="52"/>
        <v>Inc 1H</v>
      </c>
      <c r="BL212" s="115"/>
      <c r="BM212" s="116">
        <f t="shared" si="36"/>
        <v>-0.12152777777777778</v>
      </c>
      <c r="BN212" s="116">
        <f t="shared" si="37"/>
        <v>3.4722222222222238E-3</v>
      </c>
      <c r="BO212" s="117" t="e">
        <f t="shared" si="38"/>
        <v>#N/A</v>
      </c>
      <c r="BP212" s="115" t="str">
        <f t="shared" si="39"/>
        <v>NBA 22</v>
      </c>
      <c r="BQ212" s="115" t="str">
        <f t="shared" si="40"/>
        <v xml:space="preserve"> v </v>
      </c>
      <c r="BR212" s="115" t="str">
        <f t="shared" si="53"/>
        <v>Inc 1H</v>
      </c>
      <c r="BT212" s="125"/>
      <c r="BU212" s="126">
        <f t="shared" si="41"/>
        <v>-0.12152777777777778</v>
      </c>
      <c r="BV212" s="126">
        <f t="shared" si="7"/>
        <v>-3.8194444444444448E-2</v>
      </c>
      <c r="BW212" s="127" t="e">
        <f t="shared" si="42"/>
        <v>#N/A</v>
      </c>
      <c r="BX212" s="125" t="str">
        <f t="shared" si="43"/>
        <v>NBA 22</v>
      </c>
      <c r="BY212" s="125" t="str">
        <f t="shared" si="44"/>
        <v xml:space="preserve"> v </v>
      </c>
      <c r="BZ212" s="125" t="str">
        <f t="shared" si="45"/>
        <v>Primary</v>
      </c>
      <c r="CB212" s="78"/>
      <c r="CC212" s="79">
        <f t="shared" si="46"/>
        <v>-0.12152777777777778</v>
      </c>
      <c r="CD212" s="79">
        <f t="shared" si="47"/>
        <v>3.4722222222222238E-3</v>
      </c>
      <c r="CE212" s="80" t="e">
        <f t="shared" si="48"/>
        <v>#N/A</v>
      </c>
      <c r="CF212" s="78" t="str">
        <f t="shared" si="49"/>
        <v>NBA 22</v>
      </c>
      <c r="CG212" s="78" t="str">
        <f t="shared" si="50"/>
        <v xml:space="preserve"> v </v>
      </c>
      <c r="CH212" s="78" t="str">
        <f t="shared" si="51"/>
        <v>Primary</v>
      </c>
    </row>
    <row r="213" spans="5:86">
      <c r="E213">
        <v>62</v>
      </c>
      <c r="F213" t="e">
        <f>LOOKUP(R129,$A$152:$A$181,$B$152:$B$181)</f>
        <v>#N/A</v>
      </c>
      <c r="G213" t="e">
        <f>LOOKUP(S129,$A$152:$A$181,$B$152:$B$181)</f>
        <v>#N/A</v>
      </c>
      <c r="H213" t="s">
        <v>62</v>
      </c>
      <c r="J213" t="e">
        <f t="shared" ref="J213:J220" si="73">CONCATENATE(F213," ", H213, " ",G213)</f>
        <v>#N/A</v>
      </c>
      <c r="L213" t="str">
        <f t="shared" ref="L213:L220" si="74">CONCATENATE(M213, " ", O213, " ", N213)</f>
        <v xml:space="preserve"> v </v>
      </c>
      <c r="M213" t="str">
        <f>IF(ISERROR(INDEX($C:$C,MATCH(R129,$A:$A,0)))*1=1,"",INDEX($C:$C,MATCH(R129,$A:$A,0)))</f>
        <v/>
      </c>
      <c r="N213" t="str">
        <f>IF(ISERROR(INDEX($C:$C,MATCH(S129,$A:$A,0)))*1=1,"",INDEX($C:$C,MATCH(S129,$A:$A,0)))</f>
        <v/>
      </c>
      <c r="O213" t="s">
        <v>62</v>
      </c>
      <c r="Q213" s="11"/>
      <c r="R213" s="15">
        <f>T128-TIME(2,55,0)</f>
        <v>-0.12152777777777778</v>
      </c>
      <c r="S213" s="11" t="e">
        <f t="shared" ref="S213:S220" si="75">J213</f>
        <v>#N/A</v>
      </c>
      <c r="T213" s="14" t="str">
        <f t="shared" si="10"/>
        <v>NBA 22</v>
      </c>
      <c r="U213" s="14" t="str">
        <f t="shared" ref="U213:U220" si="76">L213</f>
        <v xml:space="preserve"> v </v>
      </c>
      <c r="V213" s="14" t="str">
        <f t="shared" si="12"/>
        <v>FULL</v>
      </c>
      <c r="X213" s="78"/>
      <c r="Y213" s="79">
        <f t="shared" si="13"/>
        <v>-0.12152777777777778</v>
      </c>
      <c r="Z213" s="79">
        <f t="shared" ref="Z213:Z220" si="77">Y213+TIME(2,0,0)</f>
        <v>-3.8194444444444448E-2</v>
      </c>
      <c r="AA213" s="80" t="e">
        <f t="shared" si="15"/>
        <v>#N/A</v>
      </c>
      <c r="AB213" s="78" t="str">
        <f t="shared" si="16"/>
        <v>NBA 22</v>
      </c>
      <c r="AC213" s="78" t="str">
        <f t="shared" si="17"/>
        <v xml:space="preserve"> v </v>
      </c>
      <c r="AD213" s="78" t="str">
        <f t="shared" si="59"/>
        <v>Inc 1H</v>
      </c>
      <c r="AF213" s="43"/>
      <c r="AG213" s="41">
        <f t="shared" ref="AG213:AG220" si="78">R213</f>
        <v>-0.12152777777777778</v>
      </c>
      <c r="AH213" s="41">
        <f t="shared" ref="AH213:AH220" si="79">AG213+TIME(3,0,0)</f>
        <v>3.4722222222222238E-3</v>
      </c>
      <c r="AI213" s="42" t="e">
        <f t="shared" ref="AI213:AI220" si="80">S213</f>
        <v>#N/A</v>
      </c>
      <c r="AJ213" s="43" t="str">
        <f t="shared" ref="AJ213:AJ220" si="81">T213</f>
        <v>NBA 22</v>
      </c>
      <c r="AK213" s="43" t="str">
        <f t="shared" ref="AK213:AK220" si="82">U213</f>
        <v xml:space="preserve"> v </v>
      </c>
      <c r="AL213" s="43" t="str">
        <f t="shared" si="19"/>
        <v>Inc 1H</v>
      </c>
      <c r="AN213" s="104"/>
      <c r="AO213" s="105">
        <f t="shared" si="20"/>
        <v>-0.12152777777777778</v>
      </c>
      <c r="AP213" s="105">
        <f t="shared" ref="AP213:AP220" si="83">AO213+TIME(2,0,0)</f>
        <v>-3.8194444444444448E-2</v>
      </c>
      <c r="AQ213" s="106" t="e">
        <f t="shared" si="22"/>
        <v>#N/A</v>
      </c>
      <c r="AR213" s="104" t="str">
        <f t="shared" si="23"/>
        <v>NBA 22</v>
      </c>
      <c r="AS213" s="104" t="str">
        <f t="shared" si="24"/>
        <v xml:space="preserve"> v </v>
      </c>
      <c r="AT213" s="104" t="str">
        <f t="shared" si="25"/>
        <v>Inc 1H</v>
      </c>
      <c r="AV213" s="84"/>
      <c r="AW213" s="85">
        <f t="shared" si="26"/>
        <v>-0.12152777777777778</v>
      </c>
      <c r="AX213" s="85">
        <f t="shared" ref="AX213:AX220" si="84">AW213+TIME(3,0,0)</f>
        <v>3.4722222222222238E-3</v>
      </c>
      <c r="AY213" s="86" t="e">
        <f t="shared" si="28"/>
        <v>#N/A</v>
      </c>
      <c r="AZ213" s="84" t="str">
        <f t="shared" si="29"/>
        <v>NBA 22</v>
      </c>
      <c r="BA213" s="84" t="str">
        <f t="shared" si="30"/>
        <v xml:space="preserve"> v </v>
      </c>
      <c r="BB213" s="84" t="str">
        <f t="shared" si="31"/>
        <v>Primary</v>
      </c>
      <c r="BD213" s="43"/>
      <c r="BE213" s="41">
        <f t="shared" si="32"/>
        <v>-0.12152777777777778</v>
      </c>
      <c r="BF213" s="41">
        <f t="shared" ref="BF213:BF220" si="85">BE213+TIME(2,0,0)</f>
        <v>-3.8194444444444448E-2</v>
      </c>
      <c r="BG213" s="42" t="e">
        <f t="shared" si="33"/>
        <v>#N/A</v>
      </c>
      <c r="BH213" s="43" t="str">
        <f t="shared" si="34"/>
        <v>NBA 22</v>
      </c>
      <c r="BI213" s="43" t="str">
        <f t="shared" si="35"/>
        <v xml:space="preserve"> v </v>
      </c>
      <c r="BJ213" s="43" t="str">
        <f t="shared" si="52"/>
        <v>Inc 1H</v>
      </c>
      <c r="BL213" s="120"/>
      <c r="BM213" s="121">
        <f t="shared" si="36"/>
        <v>-0.12152777777777778</v>
      </c>
      <c r="BN213" s="121">
        <f t="shared" ref="BN213:BN220" si="86">BM213+TIME(3,0,0)</f>
        <v>3.4722222222222238E-3</v>
      </c>
      <c r="BO213" s="122" t="e">
        <f t="shared" si="38"/>
        <v>#N/A</v>
      </c>
      <c r="BP213" s="120" t="str">
        <f t="shared" si="39"/>
        <v>NBA 22</v>
      </c>
      <c r="BQ213" s="120" t="str">
        <f t="shared" si="40"/>
        <v xml:space="preserve"> v </v>
      </c>
      <c r="BR213" s="120" t="str">
        <f t="shared" si="53"/>
        <v>Inc 1H</v>
      </c>
      <c r="BT213" s="104"/>
      <c r="BU213" s="105">
        <f t="shared" si="41"/>
        <v>-0.12152777777777778</v>
      </c>
      <c r="BV213" s="105">
        <f t="shared" ref="BV213:BV220" si="87">BU213+TIME(2,0,0)</f>
        <v>-3.8194444444444448E-2</v>
      </c>
      <c r="BW213" s="106" t="e">
        <f t="shared" si="42"/>
        <v>#N/A</v>
      </c>
      <c r="BX213" s="104" t="str">
        <f t="shared" si="43"/>
        <v>NBA 22</v>
      </c>
      <c r="BY213" s="104" t="str">
        <f t="shared" si="44"/>
        <v xml:space="preserve"> v </v>
      </c>
      <c r="BZ213" s="104" t="str">
        <f t="shared" si="45"/>
        <v>Primary</v>
      </c>
      <c r="CB213" s="131"/>
      <c r="CC213" s="132">
        <f t="shared" si="46"/>
        <v>-0.12152777777777778</v>
      </c>
      <c r="CD213" s="132">
        <f t="shared" ref="CD213:CD220" si="88">CC213+TIME(3,0,0)</f>
        <v>3.4722222222222238E-3</v>
      </c>
      <c r="CE213" s="133" t="e">
        <f t="shared" si="48"/>
        <v>#N/A</v>
      </c>
      <c r="CF213" s="131" t="str">
        <f t="shared" si="49"/>
        <v>NBA 22</v>
      </c>
      <c r="CG213" s="131" t="str">
        <f t="shared" si="50"/>
        <v xml:space="preserve"> v </v>
      </c>
      <c r="CH213" s="131" t="str">
        <f t="shared" si="51"/>
        <v>Primary</v>
      </c>
    </row>
    <row r="214" spans="5:86">
      <c r="E214">
        <v>63</v>
      </c>
      <c r="F214" t="e">
        <f>LOOKUP(R131,$A$152:$A$181,$B$152:$B$181)</f>
        <v>#N/A</v>
      </c>
      <c r="G214" t="e">
        <f>LOOKUP(S131,$A$152:$A$181,$B$152:$B$181)</f>
        <v>#N/A</v>
      </c>
      <c r="H214" t="s">
        <v>62</v>
      </c>
      <c r="J214" t="e">
        <f t="shared" si="73"/>
        <v>#N/A</v>
      </c>
      <c r="L214" t="str">
        <f t="shared" si="74"/>
        <v xml:space="preserve"> v </v>
      </c>
      <c r="M214" t="str">
        <f>IF(ISERROR(INDEX($C:$C,MATCH(R131,$A:$A,0)))*1=1,"",INDEX($C:$C,MATCH(R131,$A:$A,0)))</f>
        <v/>
      </c>
      <c r="N214" t="str">
        <f>IF(ISERROR(INDEX($C:$C,MATCH(S131,$A:$A,0)))*1=1,"",INDEX($C:$C,MATCH(S131,$A:$A,0)))</f>
        <v/>
      </c>
      <c r="O214" t="s">
        <v>62</v>
      </c>
      <c r="Q214" s="11"/>
      <c r="R214" s="15">
        <f>T130-TIME(2,55,0)</f>
        <v>-0.12152777777777778</v>
      </c>
      <c r="S214" s="11" t="e">
        <f t="shared" si="75"/>
        <v>#N/A</v>
      </c>
      <c r="T214" s="14" t="str">
        <f t="shared" si="10"/>
        <v>NBA 22</v>
      </c>
      <c r="U214" s="14" t="str">
        <f t="shared" si="76"/>
        <v xml:space="preserve"> v </v>
      </c>
      <c r="V214" s="14" t="str">
        <f t="shared" si="12"/>
        <v>FULL</v>
      </c>
      <c r="X214" s="78"/>
      <c r="Y214" s="79">
        <f t="shared" si="13"/>
        <v>-0.12152777777777778</v>
      </c>
      <c r="Z214" s="79">
        <f t="shared" si="77"/>
        <v>-3.8194444444444448E-2</v>
      </c>
      <c r="AA214" s="80" t="e">
        <f t="shared" si="15"/>
        <v>#N/A</v>
      </c>
      <c r="AB214" s="78" t="str">
        <f t="shared" si="16"/>
        <v>NBA 22</v>
      </c>
      <c r="AC214" s="78" t="str">
        <f t="shared" si="17"/>
        <v xml:space="preserve"> v </v>
      </c>
      <c r="AD214" s="78" t="str">
        <f t="shared" si="59"/>
        <v>Inc 1H</v>
      </c>
      <c r="AF214" s="43"/>
      <c r="AG214" s="41">
        <f t="shared" si="78"/>
        <v>-0.12152777777777778</v>
      </c>
      <c r="AH214" s="41">
        <f t="shared" si="79"/>
        <v>3.4722222222222238E-3</v>
      </c>
      <c r="AI214" s="42" t="e">
        <f t="shared" si="80"/>
        <v>#N/A</v>
      </c>
      <c r="AJ214" s="43" t="str">
        <f t="shared" si="81"/>
        <v>NBA 22</v>
      </c>
      <c r="AK214" s="43" t="str">
        <f t="shared" si="82"/>
        <v xml:space="preserve"> v </v>
      </c>
      <c r="AL214" s="43" t="str">
        <f t="shared" si="19"/>
        <v>Inc 1H</v>
      </c>
      <c r="AN214" s="104"/>
      <c r="AO214" s="105">
        <f t="shared" si="20"/>
        <v>-0.12152777777777778</v>
      </c>
      <c r="AP214" s="105">
        <f t="shared" si="83"/>
        <v>-3.8194444444444448E-2</v>
      </c>
      <c r="AQ214" s="106" t="e">
        <f t="shared" si="22"/>
        <v>#N/A</v>
      </c>
      <c r="AR214" s="104" t="str">
        <f t="shared" si="23"/>
        <v>NBA 22</v>
      </c>
      <c r="AS214" s="104" t="str">
        <f t="shared" si="24"/>
        <v xml:space="preserve"> v </v>
      </c>
      <c r="AT214" s="104" t="str">
        <f t="shared" si="25"/>
        <v>Inc 1H</v>
      </c>
      <c r="AV214" s="84"/>
      <c r="AW214" s="85">
        <f t="shared" si="26"/>
        <v>-0.12152777777777778</v>
      </c>
      <c r="AX214" s="85">
        <f t="shared" si="84"/>
        <v>3.4722222222222238E-3</v>
      </c>
      <c r="AY214" s="86" t="e">
        <f t="shared" si="28"/>
        <v>#N/A</v>
      </c>
      <c r="AZ214" s="84" t="str">
        <f t="shared" si="29"/>
        <v>NBA 22</v>
      </c>
      <c r="BA214" s="84" t="str">
        <f t="shared" si="30"/>
        <v xml:space="preserve"> v </v>
      </c>
      <c r="BB214" s="84" t="str">
        <f t="shared" si="31"/>
        <v>Primary</v>
      </c>
      <c r="BD214" s="110"/>
      <c r="BE214" s="111">
        <f t="shared" si="32"/>
        <v>-0.12152777777777778</v>
      </c>
      <c r="BF214" s="111">
        <f t="shared" si="85"/>
        <v>-3.8194444444444448E-2</v>
      </c>
      <c r="BG214" s="112" t="e">
        <f t="shared" si="33"/>
        <v>#N/A</v>
      </c>
      <c r="BH214" s="110" t="str">
        <f t="shared" si="34"/>
        <v>NBA 22</v>
      </c>
      <c r="BI214" s="110" t="str">
        <f t="shared" si="35"/>
        <v xml:space="preserve"> v </v>
      </c>
      <c r="BJ214" s="110" t="str">
        <f t="shared" si="52"/>
        <v>Inc 1H</v>
      </c>
      <c r="BL214" s="115"/>
      <c r="BM214" s="116">
        <f t="shared" si="36"/>
        <v>-0.12152777777777778</v>
      </c>
      <c r="BN214" s="116">
        <f t="shared" si="86"/>
        <v>3.4722222222222238E-3</v>
      </c>
      <c r="BO214" s="117" t="e">
        <f t="shared" si="38"/>
        <v>#N/A</v>
      </c>
      <c r="BP214" s="115" t="str">
        <f t="shared" si="39"/>
        <v>NBA 22</v>
      </c>
      <c r="BQ214" s="115" t="str">
        <f t="shared" si="40"/>
        <v xml:space="preserve"> v </v>
      </c>
      <c r="BR214" s="115" t="str">
        <f t="shared" si="53"/>
        <v>Inc 1H</v>
      </c>
      <c r="BT214" s="125"/>
      <c r="BU214" s="126">
        <f t="shared" si="41"/>
        <v>-0.12152777777777778</v>
      </c>
      <c r="BV214" s="126">
        <f t="shared" si="87"/>
        <v>-3.8194444444444448E-2</v>
      </c>
      <c r="BW214" s="127" t="e">
        <f t="shared" si="42"/>
        <v>#N/A</v>
      </c>
      <c r="BX214" s="125" t="str">
        <f t="shared" si="43"/>
        <v>NBA 22</v>
      </c>
      <c r="BY214" s="125" t="str">
        <f t="shared" si="44"/>
        <v xml:space="preserve"> v </v>
      </c>
      <c r="BZ214" s="125" t="str">
        <f t="shared" si="45"/>
        <v>Primary</v>
      </c>
      <c r="CB214" s="78"/>
      <c r="CC214" s="79">
        <f t="shared" si="46"/>
        <v>-0.12152777777777778</v>
      </c>
      <c r="CD214" s="79">
        <f t="shared" si="88"/>
        <v>3.4722222222222238E-3</v>
      </c>
      <c r="CE214" s="80" t="e">
        <f t="shared" si="48"/>
        <v>#N/A</v>
      </c>
      <c r="CF214" s="78" t="str">
        <f t="shared" si="49"/>
        <v>NBA 22</v>
      </c>
      <c r="CG214" s="78" t="str">
        <f t="shared" si="50"/>
        <v xml:space="preserve"> v </v>
      </c>
      <c r="CH214" s="78" t="str">
        <f t="shared" si="51"/>
        <v>Primary</v>
      </c>
    </row>
    <row r="215" spans="5:86">
      <c r="E215">
        <v>64</v>
      </c>
      <c r="F215" t="e">
        <f>LOOKUP(R133,$A$152:$A$181,$B$152:$B$181)</f>
        <v>#N/A</v>
      </c>
      <c r="G215" t="e">
        <f>LOOKUP(S133,$A$152:$A$181,$B$152:$B$181)</f>
        <v>#N/A</v>
      </c>
      <c r="H215" t="s">
        <v>62</v>
      </c>
      <c r="J215" t="e">
        <f t="shared" si="73"/>
        <v>#N/A</v>
      </c>
      <c r="L215" t="str">
        <f t="shared" si="74"/>
        <v xml:space="preserve"> v </v>
      </c>
      <c r="M215" t="str">
        <f>IF(ISERROR(INDEX($C:$C,MATCH(R133,$A:$A,0)))*1=1,"",INDEX($C:$C,MATCH(R133,$A:$A,0)))</f>
        <v/>
      </c>
      <c r="N215" t="str">
        <f>IF(ISERROR(INDEX($C:$C,MATCH(S133,$A:$A,0)))*1=1,"",INDEX($C:$C,MATCH(S133,$A:$A,0)))</f>
        <v/>
      </c>
      <c r="O215" t="s">
        <v>62</v>
      </c>
      <c r="Q215" s="11"/>
      <c r="R215" s="15">
        <f>T132-TIME(2,55,0)</f>
        <v>-0.12152777777777778</v>
      </c>
      <c r="S215" s="11" t="e">
        <f t="shared" si="75"/>
        <v>#N/A</v>
      </c>
      <c r="T215" s="14" t="str">
        <f t="shared" si="10"/>
        <v>NBA 22</v>
      </c>
      <c r="U215" s="14" t="str">
        <f t="shared" si="76"/>
        <v xml:space="preserve"> v </v>
      </c>
      <c r="V215" s="14" t="str">
        <f t="shared" si="12"/>
        <v>FULL</v>
      </c>
      <c r="X215" s="78"/>
      <c r="Y215" s="79">
        <f t="shared" si="13"/>
        <v>-0.12152777777777778</v>
      </c>
      <c r="Z215" s="79">
        <f t="shared" si="77"/>
        <v>-3.8194444444444448E-2</v>
      </c>
      <c r="AA215" s="80" t="e">
        <f t="shared" si="15"/>
        <v>#N/A</v>
      </c>
      <c r="AB215" s="78" t="str">
        <f t="shared" si="16"/>
        <v>NBA 22</v>
      </c>
      <c r="AC215" s="78" t="str">
        <f t="shared" si="17"/>
        <v xml:space="preserve"> v </v>
      </c>
      <c r="AD215" s="78" t="str">
        <f t="shared" si="59"/>
        <v>Inc 1H</v>
      </c>
      <c r="AF215" s="43"/>
      <c r="AG215" s="41">
        <f t="shared" si="78"/>
        <v>-0.12152777777777778</v>
      </c>
      <c r="AH215" s="41">
        <f t="shared" si="79"/>
        <v>3.4722222222222238E-3</v>
      </c>
      <c r="AI215" s="42" t="e">
        <f t="shared" si="80"/>
        <v>#N/A</v>
      </c>
      <c r="AJ215" s="43" t="str">
        <f t="shared" si="81"/>
        <v>NBA 22</v>
      </c>
      <c r="AK215" s="43" t="str">
        <f t="shared" si="82"/>
        <v xml:space="preserve"> v </v>
      </c>
      <c r="AL215" s="43" t="str">
        <f t="shared" si="19"/>
        <v>Inc 1H</v>
      </c>
      <c r="AN215" s="104"/>
      <c r="AO215" s="105">
        <f t="shared" si="20"/>
        <v>-0.12152777777777778</v>
      </c>
      <c r="AP215" s="105">
        <f t="shared" si="83"/>
        <v>-3.8194444444444448E-2</v>
      </c>
      <c r="AQ215" s="106" t="e">
        <f t="shared" si="22"/>
        <v>#N/A</v>
      </c>
      <c r="AR215" s="104" t="str">
        <f t="shared" si="23"/>
        <v>NBA 22</v>
      </c>
      <c r="AS215" s="104" t="str">
        <f t="shared" si="24"/>
        <v xml:space="preserve"> v </v>
      </c>
      <c r="AT215" s="104" t="str">
        <f t="shared" si="25"/>
        <v>Inc 1H</v>
      </c>
      <c r="AV215" s="84"/>
      <c r="AW215" s="85">
        <f t="shared" si="26"/>
        <v>-0.12152777777777778</v>
      </c>
      <c r="AX215" s="85">
        <f t="shared" si="84"/>
        <v>3.4722222222222238E-3</v>
      </c>
      <c r="AY215" s="86" t="e">
        <f t="shared" si="28"/>
        <v>#N/A</v>
      </c>
      <c r="AZ215" s="84" t="str">
        <f t="shared" si="29"/>
        <v>NBA 22</v>
      </c>
      <c r="BA215" s="84" t="str">
        <f t="shared" si="30"/>
        <v xml:space="preserve"> v </v>
      </c>
      <c r="BB215" s="84" t="str">
        <f t="shared" si="31"/>
        <v>Primary</v>
      </c>
      <c r="BD215" s="43"/>
      <c r="BE215" s="41">
        <f t="shared" si="32"/>
        <v>-0.12152777777777778</v>
      </c>
      <c r="BF215" s="41">
        <f t="shared" si="85"/>
        <v>-3.8194444444444448E-2</v>
      </c>
      <c r="BG215" s="42" t="e">
        <f t="shared" si="33"/>
        <v>#N/A</v>
      </c>
      <c r="BH215" s="43" t="str">
        <f t="shared" si="34"/>
        <v>NBA 22</v>
      </c>
      <c r="BI215" s="43" t="str">
        <f t="shared" si="35"/>
        <v xml:space="preserve"> v </v>
      </c>
      <c r="BJ215" s="43" t="str">
        <f t="shared" si="52"/>
        <v>Inc 1H</v>
      </c>
      <c r="BL215" s="120"/>
      <c r="BM215" s="121">
        <f t="shared" si="36"/>
        <v>-0.12152777777777778</v>
      </c>
      <c r="BN215" s="121">
        <f t="shared" si="86"/>
        <v>3.4722222222222238E-3</v>
      </c>
      <c r="BO215" s="122" t="e">
        <f t="shared" si="38"/>
        <v>#N/A</v>
      </c>
      <c r="BP215" s="120" t="str">
        <f t="shared" si="39"/>
        <v>NBA 22</v>
      </c>
      <c r="BQ215" s="120" t="str">
        <f t="shared" si="40"/>
        <v xml:space="preserve"> v </v>
      </c>
      <c r="BR215" s="120" t="str">
        <f t="shared" si="53"/>
        <v>Inc 1H</v>
      </c>
      <c r="BT215" s="104"/>
      <c r="BU215" s="105">
        <f t="shared" si="41"/>
        <v>-0.12152777777777778</v>
      </c>
      <c r="BV215" s="105">
        <f t="shared" si="87"/>
        <v>-3.8194444444444448E-2</v>
      </c>
      <c r="BW215" s="106" t="e">
        <f t="shared" si="42"/>
        <v>#N/A</v>
      </c>
      <c r="BX215" s="104" t="str">
        <f t="shared" si="43"/>
        <v>NBA 22</v>
      </c>
      <c r="BY215" s="104" t="str">
        <f t="shared" si="44"/>
        <v xml:space="preserve"> v </v>
      </c>
      <c r="BZ215" s="104" t="str">
        <f t="shared" si="45"/>
        <v>Primary</v>
      </c>
      <c r="CB215" s="131"/>
      <c r="CC215" s="132">
        <f t="shared" si="46"/>
        <v>-0.12152777777777778</v>
      </c>
      <c r="CD215" s="132">
        <f t="shared" si="88"/>
        <v>3.4722222222222238E-3</v>
      </c>
      <c r="CE215" s="133" t="e">
        <f t="shared" si="48"/>
        <v>#N/A</v>
      </c>
      <c r="CF215" s="131" t="str">
        <f t="shared" si="49"/>
        <v>NBA 22</v>
      </c>
      <c r="CG215" s="131" t="str">
        <f t="shared" si="50"/>
        <v xml:space="preserve"> v </v>
      </c>
      <c r="CH215" s="131" t="str">
        <f t="shared" si="51"/>
        <v>Primary</v>
      </c>
    </row>
    <row r="216" spans="5:86">
      <c r="E216">
        <v>65</v>
      </c>
      <c r="F216" t="e">
        <f>LOOKUP(R135,$A$152:$A$181,$B$152:$B$181)</f>
        <v>#N/A</v>
      </c>
      <c r="G216" t="e">
        <f>LOOKUP(S135,$A$152:$A$181,$B$152:$B$181)</f>
        <v>#N/A</v>
      </c>
      <c r="H216" t="s">
        <v>62</v>
      </c>
      <c r="J216" t="e">
        <f t="shared" si="73"/>
        <v>#N/A</v>
      </c>
      <c r="L216" t="str">
        <f t="shared" si="74"/>
        <v xml:space="preserve"> v </v>
      </c>
      <c r="M216" t="str">
        <f>IF(ISERROR(INDEX($C:$C,MATCH(R135,$A:$A,0)))*1=1,"",INDEX($C:$C,MATCH(R135,$A:$A,0)))</f>
        <v/>
      </c>
      <c r="N216" t="str">
        <f>IF(ISERROR(INDEX($C:$C,MATCH(S135,$A:$A,0)))*1=1,"",INDEX($C:$C,MATCH(S135,$A:$A,0)))</f>
        <v/>
      </c>
      <c r="O216" t="s">
        <v>62</v>
      </c>
      <c r="Q216" s="11"/>
      <c r="R216" s="15">
        <f>T134-TIME(2,55,0)</f>
        <v>-0.12152777777777778</v>
      </c>
      <c r="S216" s="11" t="e">
        <f t="shared" si="75"/>
        <v>#N/A</v>
      </c>
      <c r="T216" s="14" t="str">
        <f t="shared" si="10"/>
        <v>NBA 22</v>
      </c>
      <c r="U216" s="14" t="str">
        <f t="shared" si="76"/>
        <v xml:space="preserve"> v </v>
      </c>
      <c r="V216" s="14" t="str">
        <f t="shared" si="12"/>
        <v>FULL</v>
      </c>
      <c r="X216" s="78"/>
      <c r="Y216" s="79">
        <f t="shared" si="13"/>
        <v>-0.12152777777777778</v>
      </c>
      <c r="Z216" s="79">
        <f t="shared" si="77"/>
        <v>-3.8194444444444448E-2</v>
      </c>
      <c r="AA216" s="80" t="e">
        <f t="shared" si="15"/>
        <v>#N/A</v>
      </c>
      <c r="AB216" s="78" t="str">
        <f t="shared" si="16"/>
        <v>NBA 22</v>
      </c>
      <c r="AC216" s="78" t="str">
        <f t="shared" si="17"/>
        <v xml:space="preserve"> v </v>
      </c>
      <c r="AD216" s="78" t="str">
        <f t="shared" si="59"/>
        <v>Inc 1H</v>
      </c>
      <c r="AF216" s="43"/>
      <c r="AG216" s="41">
        <f t="shared" si="78"/>
        <v>-0.12152777777777778</v>
      </c>
      <c r="AH216" s="41">
        <f t="shared" si="79"/>
        <v>3.4722222222222238E-3</v>
      </c>
      <c r="AI216" s="42" t="e">
        <f t="shared" si="80"/>
        <v>#N/A</v>
      </c>
      <c r="AJ216" s="43" t="str">
        <f t="shared" si="81"/>
        <v>NBA 22</v>
      </c>
      <c r="AK216" s="43" t="str">
        <f t="shared" si="82"/>
        <v xml:space="preserve"> v </v>
      </c>
      <c r="AL216" s="43" t="str">
        <f t="shared" si="19"/>
        <v>Inc 1H</v>
      </c>
      <c r="AN216" s="104"/>
      <c r="AO216" s="105">
        <f t="shared" si="20"/>
        <v>-0.12152777777777778</v>
      </c>
      <c r="AP216" s="105">
        <f t="shared" si="83"/>
        <v>-3.8194444444444448E-2</v>
      </c>
      <c r="AQ216" s="106" t="e">
        <f t="shared" si="22"/>
        <v>#N/A</v>
      </c>
      <c r="AR216" s="104" t="str">
        <f t="shared" si="23"/>
        <v>NBA 22</v>
      </c>
      <c r="AS216" s="104" t="str">
        <f t="shared" si="24"/>
        <v xml:space="preserve"> v </v>
      </c>
      <c r="AT216" s="104" t="str">
        <f t="shared" si="25"/>
        <v>Inc 1H</v>
      </c>
      <c r="AV216" s="84"/>
      <c r="AW216" s="85">
        <f t="shared" si="26"/>
        <v>-0.12152777777777778</v>
      </c>
      <c r="AX216" s="85">
        <f t="shared" si="84"/>
        <v>3.4722222222222238E-3</v>
      </c>
      <c r="AY216" s="86" t="e">
        <f t="shared" si="28"/>
        <v>#N/A</v>
      </c>
      <c r="AZ216" s="84" t="str">
        <f t="shared" si="29"/>
        <v>NBA 22</v>
      </c>
      <c r="BA216" s="84" t="str">
        <f t="shared" si="30"/>
        <v xml:space="preserve"> v </v>
      </c>
      <c r="BB216" s="84" t="str">
        <f t="shared" si="31"/>
        <v>Primary</v>
      </c>
      <c r="BD216" s="110"/>
      <c r="BE216" s="111">
        <f t="shared" si="32"/>
        <v>-0.12152777777777778</v>
      </c>
      <c r="BF216" s="111">
        <f t="shared" si="85"/>
        <v>-3.8194444444444448E-2</v>
      </c>
      <c r="BG216" s="112" t="e">
        <f t="shared" si="33"/>
        <v>#N/A</v>
      </c>
      <c r="BH216" s="110" t="str">
        <f t="shared" si="34"/>
        <v>NBA 22</v>
      </c>
      <c r="BI216" s="110" t="str">
        <f t="shared" si="35"/>
        <v xml:space="preserve"> v </v>
      </c>
      <c r="BJ216" s="110" t="str">
        <f t="shared" si="52"/>
        <v>Inc 1H</v>
      </c>
      <c r="BL216" s="115"/>
      <c r="BM216" s="116">
        <f t="shared" si="36"/>
        <v>-0.12152777777777778</v>
      </c>
      <c r="BN216" s="116">
        <f t="shared" si="86"/>
        <v>3.4722222222222238E-3</v>
      </c>
      <c r="BO216" s="117" t="e">
        <f t="shared" si="38"/>
        <v>#N/A</v>
      </c>
      <c r="BP216" s="115" t="str">
        <f t="shared" si="39"/>
        <v>NBA 22</v>
      </c>
      <c r="BQ216" s="115" t="str">
        <f t="shared" si="40"/>
        <v xml:space="preserve"> v </v>
      </c>
      <c r="BR216" s="115" t="str">
        <f t="shared" si="53"/>
        <v>Inc 1H</v>
      </c>
      <c r="BT216" s="125"/>
      <c r="BU216" s="126">
        <f t="shared" si="41"/>
        <v>-0.12152777777777778</v>
      </c>
      <c r="BV216" s="126">
        <f t="shared" si="87"/>
        <v>-3.8194444444444448E-2</v>
      </c>
      <c r="BW216" s="127" t="e">
        <f t="shared" si="42"/>
        <v>#N/A</v>
      </c>
      <c r="BX216" s="125" t="str">
        <f t="shared" si="43"/>
        <v>NBA 22</v>
      </c>
      <c r="BY216" s="125" t="str">
        <f t="shared" si="44"/>
        <v xml:space="preserve"> v </v>
      </c>
      <c r="BZ216" s="125" t="str">
        <f t="shared" si="45"/>
        <v>Primary</v>
      </c>
      <c r="CB216" s="78"/>
      <c r="CC216" s="79">
        <f t="shared" si="46"/>
        <v>-0.12152777777777778</v>
      </c>
      <c r="CD216" s="79">
        <f t="shared" si="88"/>
        <v>3.4722222222222238E-3</v>
      </c>
      <c r="CE216" s="80" t="e">
        <f t="shared" si="48"/>
        <v>#N/A</v>
      </c>
      <c r="CF216" s="78" t="str">
        <f t="shared" si="49"/>
        <v>NBA 22</v>
      </c>
      <c r="CG216" s="78" t="str">
        <f t="shared" si="50"/>
        <v xml:space="preserve"> v </v>
      </c>
      <c r="CH216" s="78" t="str">
        <f t="shared" si="51"/>
        <v>Primary</v>
      </c>
    </row>
    <row r="217" spans="5:86">
      <c r="E217">
        <v>66</v>
      </c>
      <c r="F217" t="e">
        <f>LOOKUP(R137,$A$152:$A$181,$B$152:$B$181)</f>
        <v>#N/A</v>
      </c>
      <c r="G217" t="e">
        <f>LOOKUP(S137,$A$152:$A$181,$B$152:$B$181)</f>
        <v>#N/A</v>
      </c>
      <c r="H217" t="s">
        <v>62</v>
      </c>
      <c r="J217" t="e">
        <f t="shared" si="73"/>
        <v>#N/A</v>
      </c>
      <c r="L217" t="str">
        <f t="shared" si="74"/>
        <v xml:space="preserve"> v </v>
      </c>
      <c r="M217" t="str">
        <f>IF(ISERROR(INDEX($C:$C,MATCH(R137,$A:$A,0)))*1=1,"",INDEX($C:$C,MATCH(R137,$A:$A,0)))</f>
        <v/>
      </c>
      <c r="N217" t="str">
        <f>IF(ISERROR(INDEX($C:$C,MATCH(S137,$A:$A,0)))*1=1,"",INDEX($C:$C,MATCH(S137,$A:$A,0)))</f>
        <v/>
      </c>
      <c r="O217" t="s">
        <v>62</v>
      </c>
      <c r="Q217" s="11"/>
      <c r="R217" s="15">
        <f>T136-TIME(2,55,0)</f>
        <v>-0.12152777777777778</v>
      </c>
      <c r="S217" s="11" t="e">
        <f t="shared" si="75"/>
        <v>#N/A</v>
      </c>
      <c r="T217" s="14" t="str">
        <f t="shared" ref="T217:T220" si="89">$A$149</f>
        <v>NBA 22</v>
      </c>
      <c r="U217" s="14" t="str">
        <f t="shared" si="76"/>
        <v xml:space="preserve"> v </v>
      </c>
      <c r="V217" s="14" t="str">
        <f t="shared" ref="V217:V220" si="90">$V$147</f>
        <v>FULL</v>
      </c>
      <c r="X217" s="78"/>
      <c r="Y217" s="79">
        <f t="shared" ref="Y217:Y220" si="91">$R217</f>
        <v>-0.12152777777777778</v>
      </c>
      <c r="Z217" s="79">
        <f t="shared" si="77"/>
        <v>-3.8194444444444448E-2</v>
      </c>
      <c r="AA217" s="80" t="e">
        <f t="shared" ref="AA217:AA220" si="92">$AI217</f>
        <v>#N/A</v>
      </c>
      <c r="AB217" s="78" t="str">
        <f t="shared" ref="AB217:AB220" si="93">$AJ217</f>
        <v>NBA 22</v>
      </c>
      <c r="AC217" s="78" t="str">
        <f t="shared" ref="AC217:AC220" si="94">$AK217</f>
        <v xml:space="preserve"> v </v>
      </c>
      <c r="AD217" s="78" t="str">
        <f t="shared" si="59"/>
        <v>Inc 1H</v>
      </c>
      <c r="AF217" s="43"/>
      <c r="AG217" s="41">
        <f t="shared" si="78"/>
        <v>-0.12152777777777778</v>
      </c>
      <c r="AH217" s="41">
        <f t="shared" si="79"/>
        <v>3.4722222222222238E-3</v>
      </c>
      <c r="AI217" s="42" t="e">
        <f t="shared" si="80"/>
        <v>#N/A</v>
      </c>
      <c r="AJ217" s="43" t="str">
        <f t="shared" si="81"/>
        <v>NBA 22</v>
      </c>
      <c r="AK217" s="43" t="str">
        <f t="shared" si="82"/>
        <v xml:space="preserve"> v </v>
      </c>
      <c r="AL217" s="43" t="str">
        <f t="shared" ref="AL217:AL220" si="95">$AL$147</f>
        <v>Inc 1H</v>
      </c>
      <c r="AN217" s="104"/>
      <c r="AO217" s="105">
        <f t="shared" ref="AO217:AO220" si="96">$R217</f>
        <v>-0.12152777777777778</v>
      </c>
      <c r="AP217" s="105">
        <f t="shared" si="83"/>
        <v>-3.8194444444444448E-2</v>
      </c>
      <c r="AQ217" s="106" t="e">
        <f t="shared" ref="AQ217:AQ220" si="97">$AI217</f>
        <v>#N/A</v>
      </c>
      <c r="AR217" s="104" t="str">
        <f t="shared" ref="AR217:AR220" si="98">$AJ217</f>
        <v>NBA 22</v>
      </c>
      <c r="AS217" s="104" t="str">
        <f t="shared" ref="AS217:AS220" si="99">$AK217</f>
        <v xml:space="preserve"> v </v>
      </c>
      <c r="AT217" s="104" t="str">
        <f t="shared" ref="AT217:AT220" si="100">$AT$147</f>
        <v>Inc 1H</v>
      </c>
      <c r="AV217" s="84"/>
      <c r="AW217" s="85">
        <f t="shared" ref="AW217:AW220" si="101">$R217</f>
        <v>-0.12152777777777778</v>
      </c>
      <c r="AX217" s="85">
        <f t="shared" si="84"/>
        <v>3.4722222222222238E-3</v>
      </c>
      <c r="AY217" s="86" t="e">
        <f t="shared" ref="AY217:AY220" si="102">$AI217</f>
        <v>#N/A</v>
      </c>
      <c r="AZ217" s="84" t="str">
        <f t="shared" ref="AZ217:AZ220" si="103">$AJ217</f>
        <v>NBA 22</v>
      </c>
      <c r="BA217" s="84" t="str">
        <f t="shared" ref="BA217:BA220" si="104">$AK217</f>
        <v xml:space="preserve"> v </v>
      </c>
      <c r="BB217" s="84" t="str">
        <f t="shared" ref="BB217:BB220" si="105">$BB$147</f>
        <v>Primary</v>
      </c>
      <c r="BD217" s="43"/>
      <c r="BE217" s="41">
        <f t="shared" ref="BE217:BE220" si="106">$R217</f>
        <v>-0.12152777777777778</v>
      </c>
      <c r="BF217" s="41">
        <f t="shared" si="85"/>
        <v>-3.8194444444444448E-2</v>
      </c>
      <c r="BG217" s="42" t="e">
        <f t="shared" ref="BG217:BG220" si="107">$AI217</f>
        <v>#N/A</v>
      </c>
      <c r="BH217" s="43" t="str">
        <f t="shared" ref="BH217:BH220" si="108">$AJ217</f>
        <v>NBA 22</v>
      </c>
      <c r="BI217" s="43" t="str">
        <f t="shared" ref="BI217:BI220" si="109">$AK217</f>
        <v xml:space="preserve"> v </v>
      </c>
      <c r="BJ217" s="43" t="str">
        <f t="shared" si="52"/>
        <v>Inc 1H</v>
      </c>
      <c r="BL217" s="120"/>
      <c r="BM217" s="121">
        <f t="shared" ref="BM217:BM220" si="110">$R217</f>
        <v>-0.12152777777777778</v>
      </c>
      <c r="BN217" s="121">
        <f t="shared" si="86"/>
        <v>3.4722222222222238E-3</v>
      </c>
      <c r="BO217" s="122" t="e">
        <f t="shared" ref="BO217:BO220" si="111">$AI217</f>
        <v>#N/A</v>
      </c>
      <c r="BP217" s="120" t="str">
        <f t="shared" ref="BP217:BP220" si="112">$AJ217</f>
        <v>NBA 22</v>
      </c>
      <c r="BQ217" s="120" t="str">
        <f t="shared" ref="BQ217:BQ220" si="113">$AK217</f>
        <v xml:space="preserve"> v </v>
      </c>
      <c r="BR217" s="120" t="str">
        <f t="shared" si="53"/>
        <v>Inc 1H</v>
      </c>
      <c r="BT217" s="104"/>
      <c r="BU217" s="105">
        <f t="shared" ref="BU217:BU220" si="114">$R217</f>
        <v>-0.12152777777777778</v>
      </c>
      <c r="BV217" s="105">
        <f t="shared" si="87"/>
        <v>-3.8194444444444448E-2</v>
      </c>
      <c r="BW217" s="106" t="e">
        <f t="shared" ref="BW217:BW220" si="115">$AI217</f>
        <v>#N/A</v>
      </c>
      <c r="BX217" s="104" t="str">
        <f t="shared" ref="BX217:BX220" si="116">$AJ217</f>
        <v>NBA 22</v>
      </c>
      <c r="BY217" s="104" t="str">
        <f t="shared" ref="BY217:BY220" si="117">$AK217</f>
        <v xml:space="preserve"> v </v>
      </c>
      <c r="BZ217" s="104" t="str">
        <f t="shared" ref="BZ217:BZ220" si="118">$BB$147</f>
        <v>Primary</v>
      </c>
      <c r="CB217" s="131"/>
      <c r="CC217" s="132">
        <f t="shared" ref="CC217:CC220" si="119">$R217</f>
        <v>-0.12152777777777778</v>
      </c>
      <c r="CD217" s="132">
        <f t="shared" si="88"/>
        <v>3.4722222222222238E-3</v>
      </c>
      <c r="CE217" s="133" t="e">
        <f t="shared" ref="CE217:CE220" si="120">$AI217</f>
        <v>#N/A</v>
      </c>
      <c r="CF217" s="131" t="str">
        <f t="shared" ref="CF217:CF220" si="121">$AJ217</f>
        <v>NBA 22</v>
      </c>
      <c r="CG217" s="131" t="str">
        <f t="shared" ref="CG217:CG220" si="122">$AK217</f>
        <v xml:space="preserve"> v </v>
      </c>
      <c r="CH217" s="131" t="str">
        <f t="shared" ref="CH217:CH220" si="123">$BB$147</f>
        <v>Primary</v>
      </c>
    </row>
    <row r="218" spans="5:86">
      <c r="E218">
        <v>67</v>
      </c>
      <c r="F218" t="e">
        <f>LOOKUP(R139,$A$152:$A$181,$B$152:$B$181)</f>
        <v>#N/A</v>
      </c>
      <c r="G218" t="e">
        <f>LOOKUP(S139,$A$152:$A$181,$B$152:$B$181)</f>
        <v>#N/A</v>
      </c>
      <c r="H218" t="s">
        <v>62</v>
      </c>
      <c r="J218" t="e">
        <f t="shared" si="73"/>
        <v>#N/A</v>
      </c>
      <c r="L218" t="str">
        <f t="shared" si="74"/>
        <v xml:space="preserve"> v </v>
      </c>
      <c r="M218" t="str">
        <f>IF(ISERROR(INDEX($C:$C,MATCH(R139,$A:$A,0)))*1=1,"",INDEX($C:$C,MATCH(R139,$A:$A,0)))</f>
        <v/>
      </c>
      <c r="N218" t="str">
        <f>IF(ISERROR(INDEX($C:$C,MATCH(S139,$A:$A,0)))*1=1,"",INDEX($C:$C,MATCH(S139,$A:$A,0)))</f>
        <v/>
      </c>
      <c r="O218" t="s">
        <v>62</v>
      </c>
      <c r="Q218" s="11"/>
      <c r="R218" s="15">
        <f>T138-TIME(2,55,0)</f>
        <v>-0.12152777777777778</v>
      </c>
      <c r="S218" s="11" t="e">
        <f t="shared" si="75"/>
        <v>#N/A</v>
      </c>
      <c r="T218" s="14" t="str">
        <f t="shared" si="89"/>
        <v>NBA 22</v>
      </c>
      <c r="U218" s="14" t="str">
        <f t="shared" si="76"/>
        <v xml:space="preserve"> v </v>
      </c>
      <c r="V218" s="14" t="str">
        <f t="shared" si="90"/>
        <v>FULL</v>
      </c>
      <c r="X218" s="78"/>
      <c r="Y218" s="79">
        <f t="shared" si="91"/>
        <v>-0.12152777777777778</v>
      </c>
      <c r="Z218" s="79">
        <f t="shared" si="77"/>
        <v>-3.8194444444444448E-2</v>
      </c>
      <c r="AA218" s="80" t="e">
        <f t="shared" si="92"/>
        <v>#N/A</v>
      </c>
      <c r="AB218" s="78" t="str">
        <f t="shared" si="93"/>
        <v>NBA 22</v>
      </c>
      <c r="AC218" s="78" t="str">
        <f t="shared" si="94"/>
        <v xml:space="preserve"> v </v>
      </c>
      <c r="AD218" s="78" t="str">
        <f t="shared" si="59"/>
        <v>Inc 1H</v>
      </c>
      <c r="AF218" s="43"/>
      <c r="AG218" s="41">
        <f t="shared" si="78"/>
        <v>-0.12152777777777778</v>
      </c>
      <c r="AH218" s="41">
        <f t="shared" si="79"/>
        <v>3.4722222222222238E-3</v>
      </c>
      <c r="AI218" s="42" t="e">
        <f t="shared" si="80"/>
        <v>#N/A</v>
      </c>
      <c r="AJ218" s="43" t="str">
        <f t="shared" si="81"/>
        <v>NBA 22</v>
      </c>
      <c r="AK218" s="43" t="str">
        <f t="shared" si="82"/>
        <v xml:space="preserve"> v </v>
      </c>
      <c r="AL218" s="43" t="str">
        <f t="shared" si="95"/>
        <v>Inc 1H</v>
      </c>
      <c r="AN218" s="104"/>
      <c r="AO218" s="105">
        <f t="shared" si="96"/>
        <v>-0.12152777777777778</v>
      </c>
      <c r="AP218" s="105">
        <f t="shared" si="83"/>
        <v>-3.8194444444444448E-2</v>
      </c>
      <c r="AQ218" s="106" t="e">
        <f t="shared" si="97"/>
        <v>#N/A</v>
      </c>
      <c r="AR218" s="104" t="str">
        <f t="shared" si="98"/>
        <v>NBA 22</v>
      </c>
      <c r="AS218" s="104" t="str">
        <f t="shared" si="99"/>
        <v xml:space="preserve"> v </v>
      </c>
      <c r="AT218" s="104" t="str">
        <f t="shared" si="100"/>
        <v>Inc 1H</v>
      </c>
      <c r="AV218" s="84"/>
      <c r="AW218" s="85">
        <f t="shared" si="101"/>
        <v>-0.12152777777777778</v>
      </c>
      <c r="AX218" s="85">
        <f t="shared" si="84"/>
        <v>3.4722222222222238E-3</v>
      </c>
      <c r="AY218" s="86" t="e">
        <f t="shared" si="102"/>
        <v>#N/A</v>
      </c>
      <c r="AZ218" s="84" t="str">
        <f t="shared" si="103"/>
        <v>NBA 22</v>
      </c>
      <c r="BA218" s="84" t="str">
        <f t="shared" si="104"/>
        <v xml:space="preserve"> v </v>
      </c>
      <c r="BB218" s="84" t="str">
        <f t="shared" si="105"/>
        <v>Primary</v>
      </c>
      <c r="BD218" s="110"/>
      <c r="BE218" s="111">
        <f t="shared" si="106"/>
        <v>-0.12152777777777778</v>
      </c>
      <c r="BF218" s="111">
        <f t="shared" si="85"/>
        <v>-3.8194444444444448E-2</v>
      </c>
      <c r="BG218" s="112" t="e">
        <f t="shared" si="107"/>
        <v>#N/A</v>
      </c>
      <c r="BH218" s="110" t="str">
        <f t="shared" si="108"/>
        <v>NBA 22</v>
      </c>
      <c r="BI218" s="110" t="str">
        <f t="shared" si="109"/>
        <v xml:space="preserve"> v </v>
      </c>
      <c r="BJ218" s="110" t="str">
        <f t="shared" ref="BJ218:BJ220" si="124">$BJ$147</f>
        <v>Inc 1H</v>
      </c>
      <c r="BL218" s="115"/>
      <c r="BM218" s="116">
        <f t="shared" si="110"/>
        <v>-0.12152777777777778</v>
      </c>
      <c r="BN218" s="116">
        <f t="shared" si="86"/>
        <v>3.4722222222222238E-3</v>
      </c>
      <c r="BO218" s="117" t="e">
        <f t="shared" si="111"/>
        <v>#N/A</v>
      </c>
      <c r="BP218" s="115" t="str">
        <f t="shared" si="112"/>
        <v>NBA 22</v>
      </c>
      <c r="BQ218" s="115" t="str">
        <f t="shared" si="113"/>
        <v xml:space="preserve"> v </v>
      </c>
      <c r="BR218" s="115" t="str">
        <f t="shared" ref="BR218:BR220" si="125">$BR$147</f>
        <v>Inc 1H</v>
      </c>
      <c r="BT218" s="125"/>
      <c r="BU218" s="126">
        <f t="shared" si="114"/>
        <v>-0.12152777777777778</v>
      </c>
      <c r="BV218" s="126">
        <f t="shared" si="87"/>
        <v>-3.8194444444444448E-2</v>
      </c>
      <c r="BW218" s="127" t="e">
        <f t="shared" si="115"/>
        <v>#N/A</v>
      </c>
      <c r="BX218" s="125" t="str">
        <f t="shared" si="116"/>
        <v>NBA 22</v>
      </c>
      <c r="BY218" s="125" t="str">
        <f t="shared" si="117"/>
        <v xml:space="preserve"> v </v>
      </c>
      <c r="BZ218" s="125" t="str">
        <f t="shared" si="118"/>
        <v>Primary</v>
      </c>
      <c r="CB218" s="78"/>
      <c r="CC218" s="79">
        <f t="shared" si="119"/>
        <v>-0.12152777777777778</v>
      </c>
      <c r="CD218" s="79">
        <f t="shared" si="88"/>
        <v>3.4722222222222238E-3</v>
      </c>
      <c r="CE218" s="80" t="e">
        <f t="shared" si="120"/>
        <v>#N/A</v>
      </c>
      <c r="CF218" s="78" t="str">
        <f t="shared" si="121"/>
        <v>NBA 22</v>
      </c>
      <c r="CG218" s="78" t="str">
        <f t="shared" si="122"/>
        <v xml:space="preserve"> v </v>
      </c>
      <c r="CH218" s="78" t="str">
        <f t="shared" si="123"/>
        <v>Primary</v>
      </c>
    </row>
    <row r="219" spans="5:86">
      <c r="E219">
        <v>68</v>
      </c>
      <c r="F219" t="e">
        <f>LOOKUP(R141,$A$152:$A$181,$B$152:$B$181)</f>
        <v>#N/A</v>
      </c>
      <c r="G219" t="e">
        <f>LOOKUP(S141,$A$152:$A$181,$B$152:$B$181)</f>
        <v>#N/A</v>
      </c>
      <c r="H219" t="s">
        <v>62</v>
      </c>
      <c r="J219" t="e">
        <f t="shared" si="73"/>
        <v>#N/A</v>
      </c>
      <c r="L219" t="str">
        <f t="shared" si="74"/>
        <v xml:space="preserve"> v </v>
      </c>
      <c r="M219" t="str">
        <f>IF(ISERROR(INDEX($C:$C,MATCH(R141,$A:$A,0)))*1=1,"",INDEX($C:$C,MATCH(R141,$A:$A,0)))</f>
        <v/>
      </c>
      <c r="N219" t="str">
        <f>IF(ISERROR(INDEX($C:$C,MATCH(S141,$A:$A,0)))*1=1,"",INDEX($C:$C,MATCH(S141,$A:$A,0)))</f>
        <v/>
      </c>
      <c r="O219" t="s">
        <v>62</v>
      </c>
      <c r="Q219" s="11"/>
      <c r="R219" s="15">
        <f>T140-TIME(2,55,0)</f>
        <v>-0.12152777777777778</v>
      </c>
      <c r="S219" s="11" t="e">
        <f t="shared" si="75"/>
        <v>#N/A</v>
      </c>
      <c r="T219" s="14" t="str">
        <f t="shared" si="89"/>
        <v>NBA 22</v>
      </c>
      <c r="U219" s="14" t="str">
        <f t="shared" si="76"/>
        <v xml:space="preserve"> v </v>
      </c>
      <c r="V219" s="14" t="str">
        <f t="shared" si="90"/>
        <v>FULL</v>
      </c>
      <c r="X219" s="78"/>
      <c r="Y219" s="79">
        <f t="shared" si="91"/>
        <v>-0.12152777777777778</v>
      </c>
      <c r="Z219" s="79">
        <f t="shared" si="77"/>
        <v>-3.8194444444444448E-2</v>
      </c>
      <c r="AA219" s="80" t="e">
        <f t="shared" si="92"/>
        <v>#N/A</v>
      </c>
      <c r="AB219" s="78" t="str">
        <f t="shared" si="93"/>
        <v>NBA 22</v>
      </c>
      <c r="AC219" s="78" t="str">
        <f t="shared" si="94"/>
        <v xml:space="preserve"> v </v>
      </c>
      <c r="AD219" s="78" t="str">
        <f t="shared" si="59"/>
        <v>Inc 1H</v>
      </c>
      <c r="AF219" s="43"/>
      <c r="AG219" s="41">
        <f t="shared" si="78"/>
        <v>-0.12152777777777778</v>
      </c>
      <c r="AH219" s="41">
        <f t="shared" si="79"/>
        <v>3.4722222222222238E-3</v>
      </c>
      <c r="AI219" s="42" t="e">
        <f t="shared" si="80"/>
        <v>#N/A</v>
      </c>
      <c r="AJ219" s="43" t="str">
        <f t="shared" si="81"/>
        <v>NBA 22</v>
      </c>
      <c r="AK219" s="43" t="str">
        <f t="shared" si="82"/>
        <v xml:space="preserve"> v </v>
      </c>
      <c r="AL219" s="43" t="str">
        <f t="shared" si="95"/>
        <v>Inc 1H</v>
      </c>
      <c r="AN219" s="104"/>
      <c r="AO219" s="105">
        <f t="shared" si="96"/>
        <v>-0.12152777777777778</v>
      </c>
      <c r="AP219" s="105">
        <f t="shared" si="83"/>
        <v>-3.8194444444444448E-2</v>
      </c>
      <c r="AQ219" s="106" t="e">
        <f t="shared" si="97"/>
        <v>#N/A</v>
      </c>
      <c r="AR219" s="104" t="str">
        <f t="shared" si="98"/>
        <v>NBA 22</v>
      </c>
      <c r="AS219" s="104" t="str">
        <f t="shared" si="99"/>
        <v xml:space="preserve"> v </v>
      </c>
      <c r="AT219" s="104" t="str">
        <f t="shared" si="100"/>
        <v>Inc 1H</v>
      </c>
      <c r="AV219" s="84"/>
      <c r="AW219" s="85">
        <f t="shared" si="101"/>
        <v>-0.12152777777777778</v>
      </c>
      <c r="AX219" s="85">
        <f t="shared" si="84"/>
        <v>3.4722222222222238E-3</v>
      </c>
      <c r="AY219" s="86" t="e">
        <f t="shared" si="102"/>
        <v>#N/A</v>
      </c>
      <c r="AZ219" s="84" t="str">
        <f t="shared" si="103"/>
        <v>NBA 22</v>
      </c>
      <c r="BA219" s="84" t="str">
        <f t="shared" si="104"/>
        <v xml:space="preserve"> v </v>
      </c>
      <c r="BB219" s="84" t="str">
        <f t="shared" si="105"/>
        <v>Primary</v>
      </c>
      <c r="BD219" s="43"/>
      <c r="BE219" s="41">
        <f t="shared" si="106"/>
        <v>-0.12152777777777778</v>
      </c>
      <c r="BF219" s="41">
        <f t="shared" si="85"/>
        <v>-3.8194444444444448E-2</v>
      </c>
      <c r="BG219" s="42" t="e">
        <f t="shared" si="107"/>
        <v>#N/A</v>
      </c>
      <c r="BH219" s="43" t="str">
        <f t="shared" si="108"/>
        <v>NBA 22</v>
      </c>
      <c r="BI219" s="43" t="str">
        <f t="shared" si="109"/>
        <v xml:space="preserve"> v </v>
      </c>
      <c r="BJ219" s="43" t="str">
        <f t="shared" si="124"/>
        <v>Inc 1H</v>
      </c>
      <c r="BL219" s="120"/>
      <c r="BM219" s="121">
        <f t="shared" si="110"/>
        <v>-0.12152777777777778</v>
      </c>
      <c r="BN219" s="121">
        <f t="shared" si="86"/>
        <v>3.4722222222222238E-3</v>
      </c>
      <c r="BO219" s="122" t="e">
        <f t="shared" si="111"/>
        <v>#N/A</v>
      </c>
      <c r="BP219" s="120" t="str">
        <f t="shared" si="112"/>
        <v>NBA 22</v>
      </c>
      <c r="BQ219" s="120" t="str">
        <f t="shared" si="113"/>
        <v xml:space="preserve"> v </v>
      </c>
      <c r="BR219" s="120" t="str">
        <f t="shared" si="125"/>
        <v>Inc 1H</v>
      </c>
      <c r="BT219" s="104"/>
      <c r="BU219" s="105">
        <f t="shared" si="114"/>
        <v>-0.12152777777777778</v>
      </c>
      <c r="BV219" s="105">
        <f t="shared" si="87"/>
        <v>-3.8194444444444448E-2</v>
      </c>
      <c r="BW219" s="106" t="e">
        <f t="shared" si="115"/>
        <v>#N/A</v>
      </c>
      <c r="BX219" s="104" t="str">
        <f t="shared" si="116"/>
        <v>NBA 22</v>
      </c>
      <c r="BY219" s="104" t="str">
        <f t="shared" si="117"/>
        <v xml:space="preserve"> v </v>
      </c>
      <c r="BZ219" s="104" t="str">
        <f t="shared" si="118"/>
        <v>Primary</v>
      </c>
      <c r="CB219" s="131"/>
      <c r="CC219" s="132">
        <f t="shared" si="119"/>
        <v>-0.12152777777777778</v>
      </c>
      <c r="CD219" s="132">
        <f t="shared" si="88"/>
        <v>3.4722222222222238E-3</v>
      </c>
      <c r="CE219" s="133" t="e">
        <f t="shared" si="120"/>
        <v>#N/A</v>
      </c>
      <c r="CF219" s="131" t="str">
        <f t="shared" si="121"/>
        <v>NBA 22</v>
      </c>
      <c r="CG219" s="131" t="str">
        <f t="shared" si="122"/>
        <v xml:space="preserve"> v </v>
      </c>
      <c r="CH219" s="131" t="str">
        <f t="shared" si="123"/>
        <v>Primary</v>
      </c>
    </row>
    <row r="220" spans="5:86">
      <c r="E220">
        <v>69</v>
      </c>
      <c r="F220" t="e">
        <f>LOOKUP(R143,$A$152:$A$181,$B$152:$B$181)</f>
        <v>#N/A</v>
      </c>
      <c r="G220" t="e">
        <f>LOOKUP(S143,$A$152:$A$181,$B$152:$B$181)</f>
        <v>#N/A</v>
      </c>
      <c r="H220" t="s">
        <v>62</v>
      </c>
      <c r="J220" t="e">
        <f t="shared" si="73"/>
        <v>#N/A</v>
      </c>
      <c r="L220" t="str">
        <f t="shared" si="74"/>
        <v xml:space="preserve"> v </v>
      </c>
      <c r="M220" t="str">
        <f>IF(ISERROR(INDEX($C:$C,MATCH(R143,$A:$A,0)))*1=1,"",INDEX($C:$C,MATCH(R143,$A:$A,0)))</f>
        <v/>
      </c>
      <c r="N220" t="str">
        <f>IF(ISERROR(INDEX($C:$C,MATCH(S143,$A:$A,0)))*1=1,"",INDEX($C:$C,MATCH(S143,$A:$A,0)))</f>
        <v/>
      </c>
      <c r="O220" t="s">
        <v>62</v>
      </c>
      <c r="Q220" s="11"/>
      <c r="R220" s="15">
        <f>T142-TIME(2,55,0)</f>
        <v>-0.12152777777777778</v>
      </c>
      <c r="S220" s="11" t="e">
        <f t="shared" si="75"/>
        <v>#N/A</v>
      </c>
      <c r="T220" s="14" t="str">
        <f t="shared" si="89"/>
        <v>NBA 22</v>
      </c>
      <c r="U220" s="14" t="str">
        <f t="shared" si="76"/>
        <v xml:space="preserve"> v </v>
      </c>
      <c r="V220" s="14" t="str">
        <f t="shared" si="90"/>
        <v>FULL</v>
      </c>
      <c r="X220" s="78"/>
      <c r="Y220" s="79">
        <f t="shared" si="91"/>
        <v>-0.12152777777777778</v>
      </c>
      <c r="Z220" s="79">
        <f t="shared" si="77"/>
        <v>-3.8194444444444448E-2</v>
      </c>
      <c r="AA220" s="80" t="e">
        <f t="shared" si="92"/>
        <v>#N/A</v>
      </c>
      <c r="AB220" s="78" t="str">
        <f t="shared" si="93"/>
        <v>NBA 22</v>
      </c>
      <c r="AC220" s="78" t="str">
        <f t="shared" si="94"/>
        <v xml:space="preserve"> v </v>
      </c>
      <c r="AD220" s="78" t="str">
        <f t="shared" si="59"/>
        <v>Inc 1H</v>
      </c>
      <c r="AF220" s="43"/>
      <c r="AG220" s="41">
        <f t="shared" si="78"/>
        <v>-0.12152777777777778</v>
      </c>
      <c r="AH220" s="41">
        <f t="shared" si="79"/>
        <v>3.4722222222222238E-3</v>
      </c>
      <c r="AI220" s="42" t="e">
        <f t="shared" si="80"/>
        <v>#N/A</v>
      </c>
      <c r="AJ220" s="43" t="str">
        <f t="shared" si="81"/>
        <v>NBA 22</v>
      </c>
      <c r="AK220" s="43" t="str">
        <f t="shared" si="82"/>
        <v xml:space="preserve"> v </v>
      </c>
      <c r="AL220" s="43" t="str">
        <f t="shared" si="95"/>
        <v>Inc 1H</v>
      </c>
      <c r="AN220" s="104"/>
      <c r="AO220" s="105">
        <f t="shared" si="96"/>
        <v>-0.12152777777777778</v>
      </c>
      <c r="AP220" s="105">
        <f t="shared" si="83"/>
        <v>-3.8194444444444448E-2</v>
      </c>
      <c r="AQ220" s="106" t="e">
        <f t="shared" si="97"/>
        <v>#N/A</v>
      </c>
      <c r="AR220" s="104" t="str">
        <f t="shared" si="98"/>
        <v>NBA 22</v>
      </c>
      <c r="AS220" s="104" t="str">
        <f t="shared" si="99"/>
        <v xml:space="preserve"> v </v>
      </c>
      <c r="AT220" s="104" t="str">
        <f t="shared" si="100"/>
        <v>Inc 1H</v>
      </c>
      <c r="AV220" s="84"/>
      <c r="AW220" s="85">
        <f t="shared" si="101"/>
        <v>-0.12152777777777778</v>
      </c>
      <c r="AX220" s="85">
        <f t="shared" si="84"/>
        <v>3.4722222222222238E-3</v>
      </c>
      <c r="AY220" s="86" t="e">
        <f t="shared" si="102"/>
        <v>#N/A</v>
      </c>
      <c r="AZ220" s="84" t="str">
        <f t="shared" si="103"/>
        <v>NBA 22</v>
      </c>
      <c r="BA220" s="84" t="str">
        <f t="shared" si="104"/>
        <v xml:space="preserve"> v </v>
      </c>
      <c r="BB220" s="84" t="str">
        <f t="shared" si="105"/>
        <v>Primary</v>
      </c>
      <c r="BD220" s="110"/>
      <c r="BE220" s="111">
        <f t="shared" si="106"/>
        <v>-0.12152777777777778</v>
      </c>
      <c r="BF220" s="111">
        <f t="shared" si="85"/>
        <v>-3.8194444444444448E-2</v>
      </c>
      <c r="BG220" s="112" t="e">
        <f t="shared" si="107"/>
        <v>#N/A</v>
      </c>
      <c r="BH220" s="110" t="str">
        <f t="shared" si="108"/>
        <v>NBA 22</v>
      </c>
      <c r="BI220" s="110" t="str">
        <f t="shared" si="109"/>
        <v xml:space="preserve"> v </v>
      </c>
      <c r="BJ220" s="110" t="str">
        <f t="shared" si="124"/>
        <v>Inc 1H</v>
      </c>
      <c r="BL220" s="115"/>
      <c r="BM220" s="116">
        <f t="shared" si="110"/>
        <v>-0.12152777777777778</v>
      </c>
      <c r="BN220" s="116">
        <f t="shared" si="86"/>
        <v>3.4722222222222238E-3</v>
      </c>
      <c r="BO220" s="117" t="e">
        <f t="shared" si="111"/>
        <v>#N/A</v>
      </c>
      <c r="BP220" s="115" t="str">
        <f t="shared" si="112"/>
        <v>NBA 22</v>
      </c>
      <c r="BQ220" s="115" t="str">
        <f t="shared" si="113"/>
        <v xml:space="preserve"> v </v>
      </c>
      <c r="BR220" s="115" t="str">
        <f t="shared" si="125"/>
        <v>Inc 1H</v>
      </c>
      <c r="BT220" s="125"/>
      <c r="BU220" s="126">
        <f t="shared" si="114"/>
        <v>-0.12152777777777778</v>
      </c>
      <c r="BV220" s="126">
        <f t="shared" si="87"/>
        <v>-3.8194444444444448E-2</v>
      </c>
      <c r="BW220" s="127" t="e">
        <f t="shared" si="115"/>
        <v>#N/A</v>
      </c>
      <c r="BX220" s="125" t="str">
        <f t="shared" si="116"/>
        <v>NBA 22</v>
      </c>
      <c r="BY220" s="125" t="str">
        <f t="shared" si="117"/>
        <v xml:space="preserve"> v </v>
      </c>
      <c r="BZ220" s="125" t="str">
        <f t="shared" si="118"/>
        <v>Primary</v>
      </c>
      <c r="CB220" s="78"/>
      <c r="CC220" s="79">
        <f t="shared" si="119"/>
        <v>-0.12152777777777778</v>
      </c>
      <c r="CD220" s="79">
        <f t="shared" si="88"/>
        <v>3.4722222222222238E-3</v>
      </c>
      <c r="CE220" s="80" t="e">
        <f t="shared" si="120"/>
        <v>#N/A</v>
      </c>
      <c r="CF220" s="78" t="str">
        <f t="shared" si="121"/>
        <v>NBA 22</v>
      </c>
      <c r="CG220" s="78" t="str">
        <f t="shared" si="122"/>
        <v xml:space="preserve"> v </v>
      </c>
      <c r="CH220" s="78" t="str">
        <f t="shared" si="123"/>
        <v>Primary</v>
      </c>
    </row>
    <row r="221" spans="5:86">
      <c r="E221">
        <v>70</v>
      </c>
      <c r="Q221" s="11"/>
      <c r="R221" s="15"/>
      <c r="S221" s="11"/>
      <c r="T221" s="14"/>
      <c r="U221" s="14"/>
      <c r="V221" s="14"/>
      <c r="X221" s="78"/>
      <c r="Y221" s="79"/>
      <c r="Z221" s="79"/>
      <c r="AA221" s="80"/>
      <c r="AB221" s="78"/>
      <c r="AC221" s="78"/>
      <c r="AD221" s="78"/>
      <c r="AF221" s="43"/>
      <c r="AG221" s="41"/>
      <c r="AH221" s="41"/>
      <c r="AI221" s="42"/>
      <c r="AJ221" s="43"/>
      <c r="AK221" s="43"/>
      <c r="AL221" s="43"/>
      <c r="AN221" s="104"/>
      <c r="AO221" s="105"/>
      <c r="AP221" s="105"/>
      <c r="AQ221" s="106"/>
      <c r="AR221" s="104"/>
      <c r="AS221" s="104"/>
      <c r="AT221" s="104"/>
      <c r="AV221" s="84"/>
      <c r="AW221" s="85"/>
      <c r="AX221" s="85"/>
      <c r="AY221" s="86"/>
      <c r="AZ221" s="84"/>
      <c r="BA221" s="84"/>
      <c r="BB221" s="84"/>
      <c r="BD221" s="43"/>
      <c r="BE221" s="41"/>
      <c r="BF221" s="41"/>
      <c r="BG221" s="42"/>
      <c r="BH221" s="43"/>
      <c r="BI221" s="43"/>
      <c r="BJ221" s="43"/>
      <c r="BL221" s="120"/>
      <c r="BM221" s="121"/>
      <c r="BN221" s="121"/>
      <c r="BO221" s="122"/>
      <c r="BP221" s="120"/>
      <c r="BQ221" s="120"/>
      <c r="BR221" s="120"/>
      <c r="BT221" s="104"/>
      <c r="BU221" s="105"/>
      <c r="BV221" s="105"/>
      <c r="BW221" s="106"/>
      <c r="BX221" s="104"/>
      <c r="BY221" s="104"/>
      <c r="BZ221" s="104"/>
      <c r="CB221" s="131"/>
      <c r="CC221" s="132"/>
      <c r="CD221" s="132"/>
      <c r="CE221" s="133"/>
      <c r="CF221" s="131"/>
      <c r="CG221" s="131"/>
      <c r="CH221" s="131"/>
    </row>
    <row r="222" spans="5:86">
      <c r="E222">
        <v>71</v>
      </c>
      <c r="Q222" s="11"/>
      <c r="R222" s="15"/>
      <c r="S222" s="11"/>
      <c r="T222" s="14"/>
      <c r="U222" s="14"/>
      <c r="V222" s="14"/>
      <c r="X222" s="78"/>
      <c r="Y222" s="79"/>
      <c r="Z222" s="79"/>
      <c r="AA222" s="80"/>
      <c r="AB222" s="78"/>
      <c r="AC222" s="78"/>
      <c r="AD222" s="78"/>
      <c r="AF222" s="43"/>
      <c r="AG222" s="41"/>
      <c r="AH222" s="41"/>
      <c r="AI222" s="42"/>
      <c r="AJ222" s="43"/>
      <c r="AK222" s="43"/>
      <c r="AL222" s="43"/>
      <c r="AN222" s="104"/>
      <c r="AO222" s="105"/>
      <c r="AP222" s="105"/>
      <c r="AQ222" s="106"/>
      <c r="AR222" s="104"/>
      <c r="AS222" s="104"/>
      <c r="AT222" s="104"/>
      <c r="AV222" s="84"/>
      <c r="AW222" s="85"/>
      <c r="AX222" s="85"/>
      <c r="AY222" s="86"/>
      <c r="AZ222" s="84"/>
      <c r="BA222" s="84"/>
      <c r="BB222" s="84"/>
      <c r="BD222" s="110"/>
      <c r="BE222" s="111"/>
      <c r="BF222" s="111"/>
      <c r="BG222" s="112"/>
      <c r="BH222" s="110"/>
      <c r="BI222" s="110"/>
      <c r="BJ222" s="110"/>
      <c r="BL222" s="115"/>
      <c r="BM222" s="116"/>
      <c r="BN222" s="116"/>
      <c r="BO222" s="117"/>
      <c r="BP222" s="115"/>
      <c r="BQ222" s="115"/>
      <c r="BR222" s="115"/>
      <c r="BT222" s="125"/>
      <c r="BU222" s="126"/>
      <c r="BV222" s="126"/>
      <c r="BW222" s="127"/>
      <c r="BX222" s="125"/>
      <c r="BY222" s="125"/>
      <c r="BZ222" s="125"/>
      <c r="CB222" s="78"/>
      <c r="CC222" s="79"/>
      <c r="CD222" s="79"/>
      <c r="CE222" s="80"/>
      <c r="CF222" s="78"/>
      <c r="CG222" s="78"/>
      <c r="CH222" s="78"/>
    </row>
    <row r="223" spans="5:86">
      <c r="E223">
        <v>72</v>
      </c>
      <c r="Q223" s="11"/>
      <c r="R223" s="15"/>
      <c r="S223" s="11"/>
      <c r="T223" s="14"/>
      <c r="U223" s="14"/>
      <c r="V223" s="14"/>
      <c r="X223" s="78"/>
      <c r="Y223" s="79"/>
      <c r="Z223" s="79"/>
      <c r="AA223" s="80"/>
      <c r="AB223" s="78"/>
      <c r="AC223" s="78"/>
      <c r="AD223" s="78"/>
      <c r="AF223" s="43"/>
      <c r="AG223" s="41"/>
      <c r="AH223" s="41"/>
      <c r="AI223" s="42"/>
      <c r="AJ223" s="43"/>
      <c r="AK223" s="43"/>
      <c r="AL223" s="43"/>
      <c r="AN223" s="104"/>
      <c r="AO223" s="105"/>
      <c r="AP223" s="105"/>
      <c r="AQ223" s="106"/>
      <c r="AR223" s="104"/>
      <c r="AS223" s="104"/>
      <c r="AT223" s="104"/>
      <c r="AV223" s="84"/>
      <c r="AW223" s="85"/>
      <c r="AX223" s="85"/>
      <c r="AY223" s="86"/>
      <c r="AZ223" s="84"/>
      <c r="BA223" s="84"/>
      <c r="BB223" s="84"/>
      <c r="BD223" s="43"/>
      <c r="BE223" s="41"/>
      <c r="BF223" s="41"/>
      <c r="BG223" s="42"/>
      <c r="BH223" s="43"/>
      <c r="BI223" s="43"/>
      <c r="BJ223" s="43"/>
      <c r="BL223" s="120"/>
      <c r="BM223" s="121"/>
      <c r="BN223" s="121"/>
      <c r="BO223" s="122"/>
      <c r="BP223" s="120"/>
      <c r="BQ223" s="120"/>
      <c r="BR223" s="120"/>
      <c r="BT223" s="104"/>
      <c r="BU223" s="105"/>
      <c r="BV223" s="105"/>
      <c r="BW223" s="106"/>
      <c r="BX223" s="104"/>
      <c r="BY223" s="104"/>
      <c r="BZ223" s="104"/>
      <c r="CB223" s="131"/>
      <c r="CC223" s="132"/>
      <c r="CD223" s="132"/>
      <c r="CE223" s="133"/>
      <c r="CF223" s="131"/>
      <c r="CG223" s="131"/>
      <c r="CH223" s="131"/>
    </row>
    <row r="224" spans="5:86">
      <c r="E224">
        <v>73</v>
      </c>
      <c r="Q224" s="11"/>
      <c r="R224" s="15"/>
      <c r="S224" s="11"/>
      <c r="T224" s="14"/>
      <c r="U224" s="14"/>
      <c r="V224" s="14"/>
      <c r="X224" s="78"/>
      <c r="Y224" s="79"/>
      <c r="Z224" s="79"/>
      <c r="AA224" s="80"/>
      <c r="AB224" s="78"/>
      <c r="AC224" s="78"/>
      <c r="AD224" s="78"/>
      <c r="AF224" s="43"/>
      <c r="AG224" s="41"/>
      <c r="AH224" s="41"/>
      <c r="AI224" s="42"/>
      <c r="AJ224" s="43"/>
      <c r="AK224" s="43"/>
      <c r="AL224" s="43"/>
      <c r="AN224" s="104"/>
      <c r="AO224" s="105"/>
      <c r="AP224" s="105"/>
      <c r="AQ224" s="106"/>
      <c r="AR224" s="104"/>
      <c r="AS224" s="104"/>
      <c r="AT224" s="104"/>
      <c r="AV224" s="84"/>
      <c r="AW224" s="85"/>
      <c r="AX224" s="85"/>
      <c r="AY224" s="86"/>
      <c r="AZ224" s="84"/>
      <c r="BA224" s="84"/>
      <c r="BB224" s="84"/>
      <c r="BD224" s="110"/>
      <c r="BE224" s="111"/>
      <c r="BF224" s="111"/>
      <c r="BG224" s="112"/>
      <c r="BH224" s="110"/>
      <c r="BI224" s="110"/>
      <c r="BJ224" s="110"/>
      <c r="BL224" s="115"/>
      <c r="BM224" s="116"/>
      <c r="BN224" s="116"/>
      <c r="BO224" s="117"/>
      <c r="BP224" s="115"/>
      <c r="BQ224" s="115"/>
      <c r="BR224" s="115"/>
      <c r="BT224" s="125"/>
      <c r="BU224" s="126"/>
      <c r="BV224" s="126"/>
      <c r="BW224" s="127"/>
      <c r="BX224" s="125"/>
      <c r="BY224" s="125"/>
      <c r="BZ224" s="125"/>
      <c r="CB224" s="78"/>
      <c r="CC224" s="79"/>
      <c r="CD224" s="79"/>
      <c r="CE224" s="80"/>
      <c r="CF224" s="78"/>
      <c r="CG224" s="78"/>
      <c r="CH224" s="78"/>
    </row>
  </sheetData>
  <mergeCells count="177">
    <mergeCell ref="T124:T125"/>
    <mergeCell ref="U124:U125"/>
    <mergeCell ref="V124:V125"/>
    <mergeCell ref="T122:T123"/>
    <mergeCell ref="U122:U123"/>
    <mergeCell ref="V122:V123"/>
    <mergeCell ref="T114:T115"/>
    <mergeCell ref="U114:U115"/>
    <mergeCell ref="V114:V115"/>
    <mergeCell ref="T116:T117"/>
    <mergeCell ref="U116:U117"/>
    <mergeCell ref="V116:V117"/>
    <mergeCell ref="U118:U119"/>
    <mergeCell ref="V118:V119"/>
    <mergeCell ref="T120:T121"/>
    <mergeCell ref="U120:U121"/>
    <mergeCell ref="V120:V121"/>
    <mergeCell ref="T118:T119"/>
    <mergeCell ref="U104:U105"/>
    <mergeCell ref="V104:V105"/>
    <mergeCell ref="T108:T109"/>
    <mergeCell ref="U108:U109"/>
    <mergeCell ref="V108:V109"/>
    <mergeCell ref="T110:T111"/>
    <mergeCell ref="U110:U111"/>
    <mergeCell ref="V110:V111"/>
    <mergeCell ref="T112:T113"/>
    <mergeCell ref="U112:U113"/>
    <mergeCell ref="V112:V113"/>
    <mergeCell ref="T104:T105"/>
    <mergeCell ref="T106:T107"/>
    <mergeCell ref="U106:U107"/>
    <mergeCell ref="V106:V107"/>
    <mergeCell ref="U96:U97"/>
    <mergeCell ref="V96:V97"/>
    <mergeCell ref="T98:T99"/>
    <mergeCell ref="U98:U99"/>
    <mergeCell ref="V98:V99"/>
    <mergeCell ref="T100:T101"/>
    <mergeCell ref="U100:U101"/>
    <mergeCell ref="V100:V101"/>
    <mergeCell ref="U102:U103"/>
    <mergeCell ref="V102:V103"/>
    <mergeCell ref="T96:T97"/>
    <mergeCell ref="T88:T89"/>
    <mergeCell ref="U88:U89"/>
    <mergeCell ref="V88:V89"/>
    <mergeCell ref="U90:U91"/>
    <mergeCell ref="V90:V91"/>
    <mergeCell ref="T94:T95"/>
    <mergeCell ref="U94:U95"/>
    <mergeCell ref="V94:V95"/>
    <mergeCell ref="U92:U93"/>
    <mergeCell ref="V92:V93"/>
    <mergeCell ref="T92:T93"/>
    <mergeCell ref="T84:T85"/>
    <mergeCell ref="U84:U85"/>
    <mergeCell ref="V84:V85"/>
    <mergeCell ref="U86:U87"/>
    <mergeCell ref="V86:V87"/>
    <mergeCell ref="U80:U81"/>
    <mergeCell ref="V80:V81"/>
    <mergeCell ref="U82:U83"/>
    <mergeCell ref="V82:V83"/>
    <mergeCell ref="T82:T83"/>
    <mergeCell ref="T86:T87"/>
    <mergeCell ref="U76:U77"/>
    <mergeCell ref="V76:V77"/>
    <mergeCell ref="T78:T79"/>
    <mergeCell ref="U78:U79"/>
    <mergeCell ref="V78:V79"/>
    <mergeCell ref="U70:U71"/>
    <mergeCell ref="V70:V71"/>
    <mergeCell ref="T74:T75"/>
    <mergeCell ref="U74:U75"/>
    <mergeCell ref="V74:V75"/>
    <mergeCell ref="T76:T77"/>
    <mergeCell ref="U72:U73"/>
    <mergeCell ref="V72:V73"/>
    <mergeCell ref="T70:T71"/>
    <mergeCell ref="U66:U67"/>
    <mergeCell ref="V66:V67"/>
    <mergeCell ref="U68:U69"/>
    <mergeCell ref="V68:V69"/>
    <mergeCell ref="T62:T63"/>
    <mergeCell ref="U62:U63"/>
    <mergeCell ref="V62:V63"/>
    <mergeCell ref="U64:U65"/>
    <mergeCell ref="V64:V65"/>
    <mergeCell ref="T68:T69"/>
    <mergeCell ref="T64:T65"/>
    <mergeCell ref="T66:T67"/>
    <mergeCell ref="U56:U57"/>
    <mergeCell ref="V56:V57"/>
    <mergeCell ref="U60:U61"/>
    <mergeCell ref="V60:V61"/>
    <mergeCell ref="T52:T53"/>
    <mergeCell ref="U52:U53"/>
    <mergeCell ref="V52:V53"/>
    <mergeCell ref="U54:U55"/>
    <mergeCell ref="V54:V55"/>
    <mergeCell ref="T54:T55"/>
    <mergeCell ref="T58:T59"/>
    <mergeCell ref="U58:U59"/>
    <mergeCell ref="V58:V59"/>
    <mergeCell ref="U48:U49"/>
    <mergeCell ref="V48:V49"/>
    <mergeCell ref="T50:T51"/>
    <mergeCell ref="U50:U51"/>
    <mergeCell ref="V50:V51"/>
    <mergeCell ref="T44:T45"/>
    <mergeCell ref="U44:U45"/>
    <mergeCell ref="V44:V45"/>
    <mergeCell ref="U46:U47"/>
    <mergeCell ref="V46:V47"/>
    <mergeCell ref="T48:T49"/>
    <mergeCell ref="T40:T41"/>
    <mergeCell ref="U40:U41"/>
    <mergeCell ref="V40:V41"/>
    <mergeCell ref="U42:U43"/>
    <mergeCell ref="V42:V43"/>
    <mergeCell ref="U34:U35"/>
    <mergeCell ref="V34:V35"/>
    <mergeCell ref="U38:U39"/>
    <mergeCell ref="V38:V39"/>
    <mergeCell ref="T34:T35"/>
    <mergeCell ref="T42:T43"/>
    <mergeCell ref="T36:T37"/>
    <mergeCell ref="U36:U37"/>
    <mergeCell ref="V36:V37"/>
    <mergeCell ref="T38:T39"/>
    <mergeCell ref="U30:U31"/>
    <mergeCell ref="V30:V31"/>
    <mergeCell ref="U32:U33"/>
    <mergeCell ref="V32:V33"/>
    <mergeCell ref="U22:U23"/>
    <mergeCell ref="V22:V23"/>
    <mergeCell ref="U26:U27"/>
    <mergeCell ref="V26:V27"/>
    <mergeCell ref="U28:U29"/>
    <mergeCell ref="V28:V29"/>
    <mergeCell ref="T12:T13"/>
    <mergeCell ref="U12:U13"/>
    <mergeCell ref="V12:V13"/>
    <mergeCell ref="T22:T23"/>
    <mergeCell ref="U24:U25"/>
    <mergeCell ref="V24:V25"/>
    <mergeCell ref="T24:T25"/>
    <mergeCell ref="T18:T19"/>
    <mergeCell ref="U18:U19"/>
    <mergeCell ref="V18:V19"/>
    <mergeCell ref="U20:U21"/>
    <mergeCell ref="V20:V21"/>
    <mergeCell ref="T6:T7"/>
    <mergeCell ref="U6:U7"/>
    <mergeCell ref="V6:V7"/>
    <mergeCell ref="U8:U9"/>
    <mergeCell ref="V8:V9"/>
    <mergeCell ref="T8:T9"/>
    <mergeCell ref="BU149:BY149"/>
    <mergeCell ref="CC149:CG149"/>
    <mergeCell ref="BE149:BI149"/>
    <mergeCell ref="R149:U149"/>
    <mergeCell ref="AG149:AK149"/>
    <mergeCell ref="BM149:BQ149"/>
    <mergeCell ref="Y149:AC149"/>
    <mergeCell ref="AW149:BA149"/>
    <mergeCell ref="AO149:AS149"/>
    <mergeCell ref="U14:U15"/>
    <mergeCell ref="V14:V15"/>
    <mergeCell ref="U16:U17"/>
    <mergeCell ref="V16:V17"/>
    <mergeCell ref="T14:T15"/>
    <mergeCell ref="T20:T21"/>
    <mergeCell ref="T10:T11"/>
    <mergeCell ref="U10:U11"/>
    <mergeCell ref="V10:V11"/>
  </mergeCells>
  <hyperlinks>
    <hyperlink ref="Q2" r:id="rId1" xr:uid="{35E45D71-4F74-46FF-A36C-6FD0901DF091}"/>
    <hyperlink ref="R7" r:id="rId2" display="https://www.cbssports.com/nba/teams/BOS/boston-celtics/" xr:uid="{AF5C47F0-111C-4756-87D6-8703ACFC0800}"/>
    <hyperlink ref="S7" r:id="rId3" display="https://www.cbssports.com/nba/teams/CLE/cleveland-cavaliers/" xr:uid="{5DF8E533-B310-41D1-9718-BAAE12A85BFA}"/>
    <hyperlink ref="T6" r:id="rId4" display="https://www.cbssports.com/nba/gametracker/live/NBA_20211115_BOS@CLE/" xr:uid="{4EA45070-0267-4D18-9CF8-9CC9574A599B}"/>
    <hyperlink ref="V6" r:id="rId5" display="https://prf.hn/click/camref:1101liUFf/ar:CBSSports/destination:https:/www.stubhub.com/cleveland-cavaliers-cleveland-tickets-11-15-2021/event/104951128/" xr:uid="{95501148-084D-4D02-A332-0C52C1EAA5E0}"/>
    <hyperlink ref="R9" r:id="rId6" display="https://www.cbssports.com/nba/teams/SAC/sacramento-kings/" xr:uid="{1DD6A905-935B-4321-8692-EA59952A37C1}"/>
    <hyperlink ref="S9" r:id="rId7" display="https://www.cbssports.com/nba/teams/DET/detroit-pistons/" xr:uid="{1F9BC8B6-00C6-4646-A5CB-4F38D7BD762C}"/>
    <hyperlink ref="T8" r:id="rId8" display="https://www.cbssports.com/nba/gametracker/live/NBA_20211115_SAC@DET/" xr:uid="{F664A4C4-487D-4378-AF20-ACA5EC738811}"/>
    <hyperlink ref="V8" r:id="rId9" display="https://prf.hn/click/camref:1101liUFf/ar:CBSSports/destination:https:/www.stubhub.com/detroit-pistons-detroit-tickets-11-15-2021/event/104951352/" xr:uid="{9FD7DF78-2CE8-48B8-A6C3-5C697D672AFE}"/>
    <hyperlink ref="R11" r:id="rId10" display="https://www.cbssports.com/nba/teams/NO/new-orleans-pelicans/" xr:uid="{F77BC357-FE74-4C2B-9BDE-F66492062F0B}"/>
    <hyperlink ref="S11" r:id="rId11" display="https://www.cbssports.com/nba/teams/WAS/washington-wizards/" xr:uid="{A1686C97-0B76-4378-904E-A323D88627EE}"/>
    <hyperlink ref="T10" r:id="rId12" display="https://www.cbssports.com/nba/gametracker/live/NBA_20211115_NO@WAS/" xr:uid="{855BB4CF-9830-4D4C-89AB-CF65D5AEB2AC}"/>
    <hyperlink ref="V10" r:id="rId13" display="https://prf.hn/click/camref:1101liUFf/ar:CBSSports/destination:https:/www.stubhub.com/washington-wizards-washington-tickets-11-15-2021/event/104951055/" xr:uid="{9CC8F509-64A4-4928-9AE3-C64738356B25}"/>
    <hyperlink ref="R13" r:id="rId14" display="https://www.cbssports.com/nba/teams/ORL/orlando-magic/" xr:uid="{2E9F1D4F-100F-4F1E-ACE1-29A401F2F6B0}"/>
    <hyperlink ref="S13" r:id="rId15" display="https://www.cbssports.com/nba/teams/ATL/atlanta-hawks/" xr:uid="{65DCF7EB-90E1-455B-81F6-2EF97C156B1E}"/>
    <hyperlink ref="T12" r:id="rId16" display="https://www.cbssports.com/nba/gametracker/live/NBA_20211115_ORL@ATL/" xr:uid="{AD3DC927-384B-48C2-BDD1-4F808DC1D18D}"/>
    <hyperlink ref="V12" r:id="rId17" display="https://prf.hn/click/camref:1101liUFf/ar:CBSSports/destination:https:/www.stubhub.com/atlanta-hawks-atlanta-tickets-11-15-2021/event/104950090/" xr:uid="{A12F1891-DA47-49D5-BC8D-C15FFA1F7D25}"/>
    <hyperlink ref="R15" r:id="rId18" display="https://www.cbssports.com/nba/teams/IND/indiana-pacers/" xr:uid="{F6E02C38-2F1F-48C4-8BE1-1C79C4F8CE1E}"/>
    <hyperlink ref="S15" r:id="rId19" display="https://www.cbssports.com/nba/teams/NY/new-york-knicks/" xr:uid="{80925F12-34DA-49FC-B059-813CAEB7D63E}"/>
    <hyperlink ref="T14" r:id="rId20" display="https://www.cbssports.com/nba/gametracker/live/NBA_20211115_IND@NY/" xr:uid="{7F5D55B8-F895-4ECA-AE59-2122BDDC1E60}"/>
    <hyperlink ref="V14" r:id="rId21" display="https://prf.hn/click/camref:1101liUFf/ar:CBSSports/destination:https:/www.stubhub.com/new-york-knicks-new-york-tickets-11-15-2021/event/104946894/" xr:uid="{792756A7-4D07-4C2B-BA22-8B056282C76F}"/>
    <hyperlink ref="R17" r:id="rId22" display="https://www.cbssports.com/nba/teams/DEN/denver-nuggets/" xr:uid="{BA24E12A-0D26-4865-9125-B643AD0E7AC7}"/>
    <hyperlink ref="S17" r:id="rId23" display="https://www.cbssports.com/nba/teams/DAL/dallas-mavericks/" xr:uid="{9ABD2C54-A730-4672-8838-1FC0F5E8FFC8}"/>
    <hyperlink ref="T16" r:id="rId24" display="https://www.cbssports.com/nba/gametracker/live/NBA_20211115_DEN@DAL/" xr:uid="{35B69E37-B733-48AB-9EAC-344074FC5E54}"/>
    <hyperlink ref="V16" r:id="rId25" display="https://prf.hn/click/camref:1101liUFf/ar:CBSSports/destination:https:/www.stubhub.com/dallas-mavericks-dallas-tickets-11-15-2021/event/104949367/" xr:uid="{70232A75-F46C-4A98-BC6C-FC19FFE43C4B}"/>
    <hyperlink ref="R19" r:id="rId26" display="https://www.cbssports.com/nba/teams/PHO/phoenix-suns/" xr:uid="{F10F3B71-276F-4881-B553-843398151525}"/>
    <hyperlink ref="S19" r:id="rId27" display="https://www.cbssports.com/nba/teams/MIN/minnesota-timberwolves/" xr:uid="{9D20EB42-D02F-4258-9720-ABF3E9AEF11F}"/>
    <hyperlink ref="T18" r:id="rId28" display="https://www.cbssports.com/nba/gametracker/live/NBA_20211115_PHO@MIN/" xr:uid="{283135E1-5CFC-46F5-B9FF-C58A041DF3A6}"/>
    <hyperlink ref="V18" r:id="rId29" display="https://prf.hn/click/camref:1101liUFf/ar:CBSSports/destination:https:/www.stubhub.com/minnesota-timberwolves-minneapolis-tickets-11-15-2021/event/104951258/" xr:uid="{5CB20BE2-288B-49D8-B6DB-094EF94CE8D5}"/>
    <hyperlink ref="R21" r:id="rId30" display="https://www.cbssports.com/nba/teams/MIA/miami-heat/" xr:uid="{9B56E73E-1DFC-434E-BE36-866431409783}"/>
    <hyperlink ref="S21" r:id="rId31" display="https://www.cbssports.com/nba/teams/OKC/oklahoma-city-thunder/" xr:uid="{77744F3D-7E35-4236-947A-B117A07A0A3B}"/>
    <hyperlink ref="T20" r:id="rId32" display="https://www.cbssports.com/nba/gametracker/live/NBA_20211115_MIA@OKC/" xr:uid="{F88996F5-CC68-4281-8B53-5C5D3B9F9D41}"/>
    <hyperlink ref="V20" r:id="rId33" display="https://prf.hn/click/camref:1101liUFf/ar:CBSSports/destination:https:/www.stubhub.com/oklahoma-city-thunder-oklahoma-city-tickets-11-15-2021/event/104950307/" xr:uid="{54E1363C-A8FC-4960-9AA2-5046E261C08C}"/>
    <hyperlink ref="R23" r:id="rId34" display="https://www.cbssports.com/nba/teams/HOU/houston-rockets/" xr:uid="{FA8C78B3-9CC5-44E0-A3B9-F907F8D0EF52}"/>
    <hyperlink ref="S23" r:id="rId35" display="https://www.cbssports.com/nba/teams/MEM/memphis-grizzlies/" xr:uid="{3A23AF90-5041-4402-8B68-2C0344662F78}"/>
    <hyperlink ref="T22" r:id="rId36" display="https://www.cbssports.com/nba/gametracker/live/NBA_20211115_HOU@MEM/" xr:uid="{F94E756F-9D0D-40E2-A78E-8F0844A1DBDA}"/>
    <hyperlink ref="V22" r:id="rId37" display="https://prf.hn/click/camref:1101liUFf/ar:CBSSports/destination:https:/www.stubhub.com/memphis-grizzlies-memphis-tickets-11-15-2021/event/104949709/" xr:uid="{2DFB2CD6-9923-45C0-95EA-A69E31594BD4}"/>
    <hyperlink ref="R25" r:id="rId38" display="https://www.cbssports.com/nba/teams/TOR/toronto-raptors/" xr:uid="{00EABB03-503B-4955-932F-908785C0840E}"/>
    <hyperlink ref="S25" r:id="rId39" display="https://www.cbssports.com/nba/teams/POR/portland-trail-blazers/" xr:uid="{ED3037E8-8483-49AB-939C-7C5B568785F5}"/>
    <hyperlink ref="T24" r:id="rId40" display="https://www.cbssports.com/nba/gametracker/live/NBA_20211115_TOR@POR/" xr:uid="{7AF5C282-E088-46F7-893E-B28898E97A1F}"/>
    <hyperlink ref="V24" r:id="rId41" display="https://prf.hn/click/camref:1101liUFf/ar:CBSSports/destination:https:/www.stubhub.com/portland-trail-blazers-portland-tickets-11-15-2021/event/104949244/" xr:uid="{848A3C8A-14EC-4E25-AAD1-1BD3D93085A7}"/>
    <hyperlink ref="R27" r:id="rId42" display="https://www.cbssports.com/nba/teams/CHI/chicago-bulls/" xr:uid="{28A75EE4-7388-4DE0-9643-7C79AC739646}"/>
    <hyperlink ref="S27" r:id="rId43" display="https://www.cbssports.com/nba/teams/LAL/los-angeles-lakers/" xr:uid="{3587F350-C6FF-4897-AECD-7DAB0D789EA1}"/>
    <hyperlink ref="T26" r:id="rId44" display="https://www.cbssports.com/nba/gametracker/live/NBA_20211115_CHI@LAL/" xr:uid="{C3A33CC8-926D-476C-A2A7-9986D4E07C4B}"/>
    <hyperlink ref="V26" r:id="rId45" display="https://prf.hn/click/camref:1101liUFf/ar:CBSSports/destination:https:/www.stubhub.com/los-angeles-lakers-los-angeles-tickets-11-15-2021/event/104949146/" xr:uid="{E61154EF-BEF3-468E-8612-B2677F71F8C4}"/>
    <hyperlink ref="R31" r:id="rId46" display="https://www.cbssports.com/nba/teams/GS/golden-state-warriors/" xr:uid="{92DDC97F-099A-421B-A74A-F5AE1F4DE60B}"/>
    <hyperlink ref="S31" r:id="rId47" display="https://www.cbssports.com/nba/teams/BKN/brooklyn-nets/" xr:uid="{DF6C6E17-2BE5-498E-B515-43321C09237B}"/>
    <hyperlink ref="T30" r:id="rId48" display="https://www.cbssports.com/nba/gametracker/live/NBA_20211116_GS@BKN/" xr:uid="{FCDF5B1A-0263-4EC0-8F55-0A34B0B709C0}"/>
    <hyperlink ref="V30" r:id="rId49" display="https://prf.hn/click/camref:1101liUFf/ar:CBSSports/destination:https:/www.stubhub.com/brooklyn-nets-brooklyn-tickets-11-16-2021/event/104950053/" xr:uid="{2FBAF51A-5162-4D1D-9FA4-2429412418E9}"/>
    <hyperlink ref="R33" r:id="rId50" display="https://www.cbssports.com/nba/teams/PHI/philadelphia-76ers/" xr:uid="{E7ECFAA6-4D70-4D3A-8F46-AEE740DFFFA0}"/>
    <hyperlink ref="S33" r:id="rId51" display="https://www.cbssports.com/nba/teams/UTA/utah-jazz/" xr:uid="{B7FC2B9B-C615-4AED-9FE9-19BF6C41117C}"/>
    <hyperlink ref="T32" r:id="rId52" display="https://www.cbssports.com/nba/gametracker/live/NBA_20211116_PHI@UTA/" xr:uid="{94F68134-8D4C-48C7-BB3A-8FC571573183}"/>
    <hyperlink ref="V32" r:id="rId53" display="https://prf.hn/click/camref:1101liUFf/ar:CBSSports/destination:https:/www.stubhub.com/utah-jazz-salt-lake-city-tickets-11-16-2021/event/104950147/" xr:uid="{BFDCD84C-CED4-4F69-A51D-17A62CCF9CC3}"/>
    <hyperlink ref="R35" r:id="rId54" display="https://www.cbssports.com/nba/teams/SA/san-antonio-spurs/" xr:uid="{59B6E3FC-7F06-4BD5-89F0-75D81FF27B6C}"/>
    <hyperlink ref="S35" r:id="rId55" display="https://www.cbssports.com/nba/teams/LAC/los-angeles-clippers/" xr:uid="{8D7B87F7-BEF6-4864-A1F8-FF5E75E2472B}"/>
    <hyperlink ref="T34" r:id="rId56" display="https://www.cbssports.com/nba/gametracker/live/NBA_20211116_SA@LAC/" xr:uid="{CA86B8B6-DDF9-413E-95E5-FFA0FEE7023F}"/>
    <hyperlink ref="V34" r:id="rId57" display="https://prf.hn/click/camref:1101liUFf/ar:CBSSports/destination:https:/www.stubhub.com/los-angeles-clippers-los-angeles-tickets-11-16-2021/event/104947792/" xr:uid="{642808DB-6422-451C-B6B9-9CFDB2EFEDF8}"/>
    <hyperlink ref="R39" r:id="rId58" display="https://www.cbssports.com/nba/teams/IND/indiana-pacers/" xr:uid="{8ACEB6A9-761C-466C-BD22-BA01653C667A}"/>
    <hyperlink ref="S39" r:id="rId59" display="https://www.cbssports.com/nba/teams/DET/detroit-pistons/" xr:uid="{82570EA1-8E4A-4E84-9EA7-91C569796593}"/>
    <hyperlink ref="T38" r:id="rId60" display="https://www.cbssports.com/nba/gametracker/live/NBA_20211117_IND@DET/" xr:uid="{519E0CBD-E4D9-40F0-B501-6627F8179946}"/>
    <hyperlink ref="V38" r:id="rId61" display="https://prf.hn/click/camref:1101liUFf/ar:CBSSports/destination:https:/www.stubhub.com/detroit-pistons-detroit-tickets-11-17-2021/event/104949869/" xr:uid="{67D3F7EB-2F49-40A1-AF93-31D3035EDD51}"/>
    <hyperlink ref="R41" r:id="rId62" display="https://www.cbssports.com/nba/teams/WAS/washington-wizards/" xr:uid="{32AFC8A6-8E72-4B58-B8A3-7533AD934B75}"/>
    <hyperlink ref="S41" r:id="rId63" display="https://www.cbssports.com/nba/teams/CHA/charlotte-hornets/" xr:uid="{7F47A654-D878-4325-A5CB-62CACA0FBA3C}"/>
    <hyperlink ref="T40" r:id="rId64" display="https://www.cbssports.com/nba/gametracker/live/NBA_20211117_WAS@CHA/" xr:uid="{D8513E96-5DF0-4C90-B05A-328E80828A95}"/>
    <hyperlink ref="V40" r:id="rId65" display="https://prf.hn/click/camref:1101liUFf/ar:CBSSports/destination:https:/www.stubhub.com/charlotte-hornets-charlotte-tickets-11-17-2021/event/104951200/" xr:uid="{541C704A-7A22-4AAB-BAE1-70AD144BD3E0}"/>
    <hyperlink ref="R43" r:id="rId66" display="https://www.cbssports.com/nba/teams/BOS/boston-celtics/" xr:uid="{6B0C1989-F209-40E2-AA75-1D31CE6138C5}"/>
    <hyperlink ref="S43" r:id="rId67" display="https://www.cbssports.com/nba/teams/ATL/atlanta-hawks/" xr:uid="{59E73D5F-B4F5-4B4C-B2B5-058B8F6AA591}"/>
    <hyperlink ref="T42" r:id="rId68" display="https://www.cbssports.com/nba/gametracker/live/NBA_20211117_BOS@ATL/" xr:uid="{79097886-CCEF-4A0C-AC49-5BE906DF938C}"/>
    <hyperlink ref="V42" r:id="rId69" display="https://prf.hn/click/camref:1101liUFf/ar:CBSSports/destination:https:/www.stubhub.com/atlanta-hawks-atlanta-tickets-11-17-2021/event/104947843/" xr:uid="{9CFDA0EF-D9D2-4C33-8C50-DBCEB3C0D9A7}"/>
    <hyperlink ref="R45" r:id="rId70" display="https://www.cbssports.com/nba/teams/NO/new-orleans-pelicans/" xr:uid="{07313A86-17FF-4F73-8744-524AC179A087}"/>
    <hyperlink ref="S45" r:id="rId71" display="https://www.cbssports.com/nba/teams/MIA/miami-heat/" xr:uid="{9CE71E32-8F51-46AC-AEDF-12C36B5C9ABF}"/>
    <hyperlink ref="T44" r:id="rId72" display="https://www.cbssports.com/nba/gametracker/live/NBA_20211117_NO@MIA/" xr:uid="{8ED50E4A-3A9F-4263-A041-89F4AA59E88C}"/>
    <hyperlink ref="V44" r:id="rId73" display="https://prf.hn/click/camref:1101liUFf/ar:CBSSports/destination:https:/www.stubhub.com/miami-heat-miami-tickets-11-17-2021/event/104947652/" xr:uid="{C43B41FB-2E61-4529-9D51-D8A73FBA22EB}"/>
    <hyperlink ref="R47" r:id="rId74" display="https://www.cbssports.com/nba/teams/LAL/los-angeles-lakers/" xr:uid="{FC90D1C4-C212-40D1-BA9F-46029CB5ED7D}"/>
    <hyperlink ref="S47" r:id="rId75" display="https://www.cbssports.com/nba/teams/MIL/milwaukee-bucks/" xr:uid="{CC651EA7-CE95-4462-A3A1-8038925E06F2}"/>
    <hyperlink ref="T46" r:id="rId76" display="https://www.cbssports.com/nba/gametracker/live/NBA_20211117_LAL@MIL/" xr:uid="{26A600AC-6612-435C-9108-A6BEA1EC3644}"/>
    <hyperlink ref="V46" r:id="rId77" display="https://prf.hn/click/camref:1101liUFf/ar:CBSSports/destination:https:/www.stubhub.com/milwaukee-bucks-milwaukee-tickets-11-17-2021/event/104950111/" xr:uid="{862BF574-0615-4CE0-8513-84177438F2A0}"/>
    <hyperlink ref="R49" r:id="rId78" display="https://www.cbssports.com/nba/teams/CLE/cleveland-cavaliers/" xr:uid="{DB78CE6C-CB84-4484-A694-6C79DD71AD60}"/>
    <hyperlink ref="S49" r:id="rId79" display="https://www.cbssports.com/nba/teams/BKN/brooklyn-nets/" xr:uid="{2215D86F-62D9-43F6-B99B-0BB4478A41DA}"/>
    <hyperlink ref="T48" r:id="rId80" display="https://www.cbssports.com/nba/gametracker/live/NBA_20211117_CLE@BKN/" xr:uid="{E160C525-45D0-41CE-99B2-4285DAAE852A}"/>
    <hyperlink ref="V48" r:id="rId81" display="https://prf.hn/click/camref:1101liUFf/ar:CBSSports/destination:https:/www.stubhub.com/brooklyn-nets-brooklyn-tickets-11-17-2021/event/104947815/" xr:uid="{C4BD5D7D-FF33-4309-A298-483293519209}"/>
    <hyperlink ref="R51" r:id="rId82" display="https://www.cbssports.com/nba/teams/ORL/orlando-magic/" xr:uid="{0A95012A-ECD9-4DF6-879A-FA2B68C021F9}"/>
    <hyperlink ref="S51" r:id="rId83" display="https://www.cbssports.com/nba/teams/NY/new-york-knicks/" xr:uid="{F8424D37-67A7-4142-90E1-E9A814B2E4EC}"/>
    <hyperlink ref="T50" r:id="rId84" display="https://www.cbssports.com/nba/gametracker/live/NBA_20211117_ORL@NY/" xr:uid="{9B051612-D13C-4229-AEAE-ACF59FC81482}"/>
    <hyperlink ref="V50" r:id="rId85" display="https://prf.hn/click/camref:1101liUFf/ar:CBSSports/destination:https:/www.stubhub.com/new-york-knicks-new-york-tickets-11-17-2021/event/104946900/" xr:uid="{893879F7-C020-4CA1-9F32-430D5FBE185F}"/>
    <hyperlink ref="R53" r:id="rId86" display="https://www.cbssports.com/nba/teams/SAC/sacramento-kings/" xr:uid="{F07AB724-7171-4CE7-B0F6-644082C3E6AB}"/>
    <hyperlink ref="S53" r:id="rId87" display="https://www.cbssports.com/nba/teams/MIN/minnesota-timberwolves/" xr:uid="{93537969-E062-430A-B5C2-5B7F83B1AF4A}"/>
    <hyperlink ref="T52" r:id="rId88" display="https://www.cbssports.com/nba/gametracker/live/NBA_20211117_SAC@MIN/" xr:uid="{132168D3-EA20-4DA4-B7DD-705DDA3005D1}"/>
    <hyperlink ref="V52" r:id="rId89" display="https://prf.hn/click/camref:1101liUFf/ar:CBSSports/destination:https:/www.stubhub.com/minnesota-timberwolves-minneapolis-tickets-11-17-2021/event/104949570/" xr:uid="{B8E61F66-5232-46B2-B767-21F396F80101}"/>
    <hyperlink ref="R55" r:id="rId90" display="https://www.cbssports.com/nba/teams/HOU/houston-rockets/" xr:uid="{194BF0FB-2469-4169-A5E9-2D1A33B237BD}"/>
    <hyperlink ref="S55" r:id="rId91" display="https://www.cbssports.com/nba/teams/OKC/oklahoma-city-thunder/" xr:uid="{D8AA547A-1FBF-4BB0-8455-4A749FC4D911}"/>
    <hyperlink ref="T54" r:id="rId92" display="https://www.cbssports.com/nba/gametracker/live/NBA_20211117_HOU@OKC/" xr:uid="{D8192F92-BB79-4C96-98CB-BA6552279D98}"/>
    <hyperlink ref="V54" r:id="rId93" display="https://prf.hn/click/camref:1101liUFf/ar:CBSSports/destination:https:/www.stubhub.com/oklahoma-city-thunder-oklahoma-city-tickets-11-17-2021/event/104951133/" xr:uid="{C513132B-A04F-4876-9089-36F2F2D18C85}"/>
    <hyperlink ref="R57" r:id="rId94" display="https://www.cbssports.com/nba/teams/DAL/dallas-mavericks/" xr:uid="{2DA4D812-E9B7-4635-8EE8-0A2A4A482EA1}"/>
    <hyperlink ref="S57" r:id="rId95" display="https://www.cbssports.com/nba/teams/PHO/phoenix-suns/" xr:uid="{7AB55DEB-5E10-478F-97DF-3A256468485B}"/>
    <hyperlink ref="T56" r:id="rId96" display="https://www.cbssports.com/nba/gametracker/live/NBA_20211117_DAL@PHO/" xr:uid="{06368A70-F11F-4EE2-957F-832D1406B93B}"/>
    <hyperlink ref="V56" r:id="rId97" display="https://prf.hn/click/camref:1101liUFf/ar:CBSSports/destination:https:/www.stubhub.com/phoenix-suns-phoenix-tickets-11-17-2021/event/104950276/" xr:uid="{5FCC798B-7036-4029-9D21-67AFB7876EC2}"/>
    <hyperlink ref="R59" r:id="rId98" display="https://www.cbssports.com/nba/teams/CHI/chicago-bulls/" xr:uid="{DAC35F87-F35F-47DA-991A-4CAC0B362016}"/>
    <hyperlink ref="S59" r:id="rId99" display="https://www.cbssports.com/nba/teams/POR/portland-trail-blazers/" xr:uid="{A0FF0183-7615-4DDE-806B-04B06C3BCD74}"/>
    <hyperlink ref="T58" r:id="rId100" display="https://www.cbssports.com/nba/gametracker/live/NBA_20211117_CHI@POR/" xr:uid="{C56AE714-E290-42F8-B1EA-6C4A5571D0A3}"/>
    <hyperlink ref="V58" r:id="rId101" display="https://prf.hn/click/camref:1101liUFf/ar:CBSSports/destination:https:/www.stubhub.com/portland-trail-blazers-portland-tickets-11-17-2021/event/104950010/" xr:uid="{BB396CFA-88A5-4B83-9772-77D1A56AFDC2}"/>
    <hyperlink ref="R63" r:id="rId102" display="https://www.cbssports.com/nba/teams/GS/golden-state-warriors/" xr:uid="{885FC9AD-7540-46B2-B4C7-EE8FC09D4825}"/>
    <hyperlink ref="S63" r:id="rId103" display="https://www.cbssports.com/nba/teams/CLE/cleveland-cavaliers/" xr:uid="{2DB2A4A8-46B8-447F-AB3D-3A04E5816FB5}"/>
    <hyperlink ref="T62" r:id="rId104" display="https://www.cbssports.com/nba/gametracker/live/NBA_20211118_GS@CLE/" xr:uid="{3D1CDF6D-7C10-4595-8932-825411A0C744}"/>
    <hyperlink ref="V62" r:id="rId105" display="https://prf.hn/click/camref:1101liUFf/ar:CBSSports/destination:https:/www.stubhub.com/cleveland-cavaliers-cleveland-tickets-11-18-2021/event/104949432/" xr:uid="{08D0391F-FCDB-4850-BDD9-22FD600294C1}"/>
    <hyperlink ref="R65" r:id="rId106" display="https://www.cbssports.com/nba/teams/WAS/washington-wizards/" xr:uid="{D6A965A8-D7AB-411F-A886-88A94AB07812}"/>
    <hyperlink ref="S65" r:id="rId107" display="https://www.cbssports.com/nba/teams/MIA/miami-heat/" xr:uid="{3D4AA3B4-0E02-4CB4-AB1C-A71DB7833973}"/>
    <hyperlink ref="T64" r:id="rId108" display="https://www.cbssports.com/nba/gametracker/live/NBA_20211118_WAS@MIA/" xr:uid="{0CB33071-73EE-419A-B58F-87332F967342}"/>
    <hyperlink ref="V64" r:id="rId109" display="https://prf.hn/click/camref:1101liUFf/ar:CBSSports/destination:https:/www.stubhub.com/miami-heat-miami-tickets-11-18-2021/event/104946875/" xr:uid="{94CC04BC-065F-4180-954D-C7BF9581C173}"/>
    <hyperlink ref="R67" r:id="rId110" display="https://www.cbssports.com/nba/teams/SA/san-antonio-spurs/" xr:uid="{F865D510-9C0F-4E87-903F-74FF5DFAF4CB}"/>
    <hyperlink ref="S67" r:id="rId111" display="https://www.cbssports.com/nba/teams/MIN/minnesota-timberwolves/" xr:uid="{9E025B43-ED54-41B0-8BF9-738E92E262DE}"/>
    <hyperlink ref="T66" r:id="rId112" display="https://www.cbssports.com/nba/gametracker/live/NBA_20211118_SA@MIN/" xr:uid="{AE204042-CF4F-47B4-88E0-4AB9A8C34365}"/>
    <hyperlink ref="V66" r:id="rId113" display="https://prf.hn/click/camref:1101liUFf/ar:CBSSports/destination:https:/www.stubhub.com/minnesota-timberwolves-minneapolis-tickets-11-18-2021/event/104949574/" xr:uid="{4D1BCF6D-4AF9-4EF8-A576-4DB1E5FF2B08}"/>
    <hyperlink ref="R69" r:id="rId114" display="https://www.cbssports.com/nba/teams/LAC/los-angeles-clippers/" xr:uid="{E7DE4A10-CC8A-4AAD-B8A4-37BC4A6DDFE3}"/>
    <hyperlink ref="S69" r:id="rId115" display="https://www.cbssports.com/nba/teams/MEM/memphis-grizzlies/" xr:uid="{E8DE76E4-E18B-4647-AA29-736176C6F467}"/>
    <hyperlink ref="T68" r:id="rId116" display="https://www.cbssports.com/nba/gametracker/live/NBA_20211118_LAC@MEM/" xr:uid="{ADBF560C-06E5-439D-BEDA-14C4192E8F08}"/>
    <hyperlink ref="V68" r:id="rId117" display="https://prf.hn/click/camref:1101liUFf/ar:CBSSports/destination:https:/www.stubhub.com/memphis-grizzlies-memphis-tickets-11-18-2021/event/104949945/" xr:uid="{36DDA7B3-0434-4165-AF9A-CA588AA8F52B}"/>
    <hyperlink ref="R71" r:id="rId118" display="https://www.cbssports.com/nba/teams/TOR/toronto-raptors/" xr:uid="{25F63CE0-EA6E-46F8-A947-DE15F2B462B7}"/>
    <hyperlink ref="S71" r:id="rId119" display="https://www.cbssports.com/nba/teams/UTA/utah-jazz/" xr:uid="{28DCF4C9-6864-498B-9A32-E3386E05BDE7}"/>
    <hyperlink ref="T70" r:id="rId120" display="https://www.cbssports.com/nba/gametracker/live/NBA_20211118_TOR@UTA/" xr:uid="{873EE1D0-66E1-4AD6-9A7B-01F31C491774}"/>
    <hyperlink ref="V70" r:id="rId121" display="https://prf.hn/click/camref:1101liUFf/ar:CBSSports/destination:https:/www.stubhub.com/utah-jazz-salt-lake-city-tickets-11-18-2021/event/104950151/" xr:uid="{EE39EF9F-5769-4BDA-A6CC-FD22B459F466}"/>
    <hyperlink ref="R73" r:id="rId122" display="https://www.cbssports.com/nba/teams/PHI/philadelphia-76ers/" xr:uid="{F6685803-BAD0-42DE-999E-7E06FE154DD8}"/>
    <hyperlink ref="S73" r:id="rId123" display="https://www.cbssports.com/nba/teams/DEN/denver-nuggets/" xr:uid="{D21D5E2A-CA9B-4AF9-9672-6A868AF1C3AB}"/>
    <hyperlink ref="T72" r:id="rId124" display="https://www.cbssports.com/nba/gametracker/live/NBA_20211118_PHI@DEN/" xr:uid="{401F81D8-5397-4F9E-92D6-5B932CFDE038}"/>
    <hyperlink ref="V72" r:id="rId125" display="https://prf.hn/click/camref:1101liUFf/ar:CBSSports/destination:https:/www.stubhub.com/denver-nuggets-denver-tickets-11-18-2021/event/104946901/" xr:uid="{E92FF23A-309E-47A3-B203-226BD881D166}"/>
    <hyperlink ref="R77" r:id="rId126" display="https://www.cbssports.com/nba/teams/GS/golden-state-warriors/" xr:uid="{8B2804B1-E794-4B82-8889-E8A4DE62F35E}"/>
    <hyperlink ref="S77" r:id="rId127" display="https://www.cbssports.com/nba/teams/DET/detroit-pistons/" xr:uid="{7801F23D-BBD7-45CF-B8F3-3936A4F37002}"/>
    <hyperlink ref="T76" r:id="rId128" display="https://www.cbssports.com/nba/gametracker/live/NBA_20211119_GS@DET/" xr:uid="{6B742419-A28C-477B-A85C-C2A5CF84130C}"/>
    <hyperlink ref="V76" r:id="rId129" display="https://prf.hn/click/camref:1101liUFf/ar:CBSSports/destination:https:/www.stubhub.com/detroit-pistons-detroit-tickets-11-19-2021/event/104949738/" xr:uid="{809181C5-2661-407E-A6A3-F3997A301278}"/>
    <hyperlink ref="R79" r:id="rId130" display="https://www.cbssports.com/nba/teams/IND/indiana-pacers/" xr:uid="{63BA46E4-7CD4-45C2-BFEB-F89AB47E28DC}"/>
    <hyperlink ref="S79" r:id="rId131" display="https://www.cbssports.com/nba/teams/CHA/charlotte-hornets/" xr:uid="{2516EBEA-FC07-46B3-A4F0-F0C2E2B81C96}"/>
    <hyperlink ref="T78" r:id="rId132" display="https://www.cbssports.com/nba/gametracker/live/NBA_20211119_IND@CHA/" xr:uid="{84BB67D5-DFF3-4EFB-B60E-6FF2CA4475AB}"/>
    <hyperlink ref="V78" r:id="rId133" display="https://prf.hn/click/camref:1101liUFf/ar:CBSSports/destination:https:/www.stubhub.com/charlotte-hornets-charlotte-tickets-11-19-2021/event/104949516/" xr:uid="{F66CE996-42A0-483A-954A-0C0BFE46307F}"/>
    <hyperlink ref="R81" r:id="rId134" display="https://www.cbssports.com/nba/teams/LAL/los-angeles-lakers/" xr:uid="{21AE4F26-8460-4042-8D71-8407D94407DC}"/>
    <hyperlink ref="S81" r:id="rId135" display="https://www.cbssports.com/nba/teams/BOS/boston-celtics/" xr:uid="{C12288B0-CDA4-45A7-A997-1A3A1F84D280}"/>
    <hyperlink ref="T80" r:id="rId136" display="https://www.cbssports.com/nba/gametracker/live/NBA_20211119_LAL@BOS/" xr:uid="{8BF6918F-4BA0-4789-9292-E78E9DB9B570}"/>
    <hyperlink ref="V80" r:id="rId137" display="https://prf.hn/click/camref:1101liUFf/ar:CBSSports/destination:https:/www.stubhub.com/boston-celtics-boston-tickets-11-19-2021/event/104950202/" xr:uid="{C379C2E1-565B-4967-9247-2FDC58771227}"/>
    <hyperlink ref="R83" r:id="rId138" display="https://www.cbssports.com/nba/teams/ORL/orlando-magic/" xr:uid="{4F45930E-A408-4E33-9483-22FF82BDD628}"/>
    <hyperlink ref="S83" r:id="rId139" display="https://www.cbssports.com/nba/teams/BKN/brooklyn-nets/" xr:uid="{E2164A05-0F41-46FA-BA27-C416837D3768}"/>
    <hyperlink ref="T82" r:id="rId140" display="https://www.cbssports.com/nba/gametracker/live/NBA_20211119_ORL@BKN/" xr:uid="{69FA1D58-FBAF-441A-9DE0-E82A465C256B}"/>
    <hyperlink ref="V82" r:id="rId141" display="https://prf.hn/click/camref:1101liUFf/ar:CBSSports/destination:https:/www.stubhub.com/brooklyn-nets-brooklyn-tickets-11-19-2021/event/104950059/" xr:uid="{6226B77B-3B70-41A6-9D0D-33865E9FAF9E}"/>
    <hyperlink ref="R85" r:id="rId142" display="https://www.cbssports.com/nba/teams/LAC/los-angeles-clippers/" xr:uid="{C6F7E556-E037-4E2D-AA07-2AC46D8C121D}"/>
    <hyperlink ref="S85" r:id="rId143" display="https://www.cbssports.com/nba/teams/NO/new-orleans-pelicans/" xr:uid="{15096BE8-3213-4C9F-BC6E-41327BBEDB0F}"/>
    <hyperlink ref="T84" r:id="rId144" display="https://www.cbssports.com/nba/gametracker/live/NBA_20211119_LAC@NO/" xr:uid="{ECA9FF4B-ECB3-49E6-A867-AFA65E5F3111}"/>
    <hyperlink ref="V84" r:id="rId145" display="https://prf.hn/click/camref:1101liUFf/ar:CBSSports/destination:https:/www.stubhub.com/new-orleans-pelicans-new-orleans-tickets-11-19-2021/event/104949990/" xr:uid="{8C041D68-DF5D-4C5B-AC7E-7381FFAEC7FC}"/>
    <hyperlink ref="R87" r:id="rId146" display="https://www.cbssports.com/nba/teams/OKC/oklahoma-city-thunder/" xr:uid="{F1BF499E-0D24-4EDA-90D2-FDC6FB327760}"/>
    <hyperlink ref="S87" r:id="rId147" display="https://www.cbssports.com/nba/teams/MIL/milwaukee-bucks/" xr:uid="{0651AB3D-BBA8-4744-8F82-76A03794178A}"/>
    <hyperlink ref="T86" r:id="rId148" display="https://www.cbssports.com/nba/gametracker/live/NBA_20211119_OKC@MIL/" xr:uid="{C1DB38EA-63BC-422E-9649-3CA70BC297BD}"/>
    <hyperlink ref="V86" r:id="rId149" display="https://prf.hn/click/camref:1101liUFf/ar:CBSSports/destination:https:/www.stubhub.com/milwaukee-bucks-milwaukee-tickets-11-19-2021/event/104947868/" xr:uid="{89EB3D80-9EC2-4648-8318-72351F2F1A17}"/>
    <hyperlink ref="R89" r:id="rId150" display="https://www.cbssports.com/nba/teams/CHI/chicago-bulls/" xr:uid="{6564E5C9-E83B-4AFA-9AF9-8E59A9D02C0A}"/>
    <hyperlink ref="S89" r:id="rId151" display="https://www.cbssports.com/nba/teams/DEN/denver-nuggets/" xr:uid="{759BDC23-B1D8-4EE4-868A-54D5824DAABF}"/>
    <hyperlink ref="T88" r:id="rId152" display="https://www.cbssports.com/nba/gametracker/live/NBA_20211119_CHI@DEN/" xr:uid="{58FC9218-E448-4487-8A8D-B79AA136D91A}"/>
    <hyperlink ref="V88" r:id="rId153" display="https://prf.hn/click/camref:1101liUFf/ar:CBSSports/destination:https:/www.stubhub.com/denver-nuggets-denver-tickets-11-19-2021/event/104946903/" xr:uid="{0FA898A8-7A17-4A43-87CD-00D55668F712}"/>
    <hyperlink ref="R91" r:id="rId154" display="https://www.cbssports.com/nba/teams/DAL/dallas-mavericks/" xr:uid="{020FE9D7-1535-4A24-971D-02B30C87E617}"/>
    <hyperlink ref="S91" r:id="rId155" display="https://www.cbssports.com/nba/teams/PHO/phoenix-suns/" xr:uid="{C8290A9E-AB55-4CB4-A1F1-429DC777EFFD}"/>
    <hyperlink ref="T90" r:id="rId156" display="https://www.cbssports.com/nba/gametracker/live/NBA_20211119_DAL@PHO/" xr:uid="{0C8DA175-00C3-4BF0-A9C1-FD1B343287D0}"/>
    <hyperlink ref="V90" r:id="rId157" display="https://prf.hn/click/camref:1101liUFf/ar:CBSSports/destination:https:/www.stubhub.com/phoenix-suns-phoenix-tickets-11-19-2021/event/104949366/" xr:uid="{31F09B3D-467E-4B4D-8A54-5675F6F34433}"/>
    <hyperlink ref="R93" r:id="rId158" display="https://www.cbssports.com/nba/teams/TOR/toronto-raptors/" xr:uid="{C88ACFA6-EF51-49C3-A24A-5E08F8A41555}"/>
    <hyperlink ref="S93" r:id="rId159" display="https://www.cbssports.com/nba/teams/SAC/sacramento-kings/" xr:uid="{8D516747-10B7-4F44-974D-A4D092B9EF44}"/>
    <hyperlink ref="T92" r:id="rId160" display="https://www.cbssports.com/nba/gametracker/live/NBA_20211119_TOR@SAC/" xr:uid="{E1F6070B-A48A-441F-85E9-7EAA1C77F088}"/>
    <hyperlink ref="V92" r:id="rId161" display="https://prf.hn/click/camref:1101liUFf/ar:CBSSports/destination:https:/www.stubhub.com/sacramento-kings-sacramento-tickets-11-19-2021/event/104950346/" xr:uid="{6542E960-038C-4D0C-9BFF-A3B490EC5A56}"/>
    <hyperlink ref="R97" r:id="rId162" display="https://www.cbssports.com/nba/teams/HOU/houston-rockets/" xr:uid="{7DDA6141-95DB-4CBF-BB0F-F94BA4243DD4}"/>
    <hyperlink ref="S97" r:id="rId163" display="https://www.cbssports.com/nba/teams/NY/new-york-knicks/" xr:uid="{D0898279-1253-4641-ADFE-B5CC139917B9}"/>
    <hyperlink ref="T96" r:id="rId164" display="https://www.cbssports.com/nba/gametracker/live/NBA_20211120_HOU@NY/" xr:uid="{71AA401C-FE5C-476B-BC3B-5DBB80F9CE4A}"/>
    <hyperlink ref="V96" r:id="rId165" display="https://prf.hn/click/camref:1101liUFf/ar:CBSSports/destination:https:/www.stubhub.com/new-york-knicks-new-york-tickets-11-20-2021/event/104947683/" xr:uid="{45BDDC47-02FB-48D5-8130-85AB41D85B2F}"/>
    <hyperlink ref="R99" r:id="rId166" display="https://www.cbssports.com/nba/teams/NO/new-orleans-pelicans/" xr:uid="{F02D7831-54A1-49C2-88EA-AAB075C92409}"/>
    <hyperlink ref="S99" r:id="rId167" display="https://www.cbssports.com/nba/teams/IND/indiana-pacers/" xr:uid="{DFD3D594-D2C4-44A3-B70D-1CCCB2F921E8}"/>
    <hyperlink ref="T98" r:id="rId168" display="https://www.cbssports.com/nba/gametracker/live/NBA_20211120_NO@IND/" xr:uid="{0BB21836-128F-429F-AD8F-A231AD34CDA5}"/>
    <hyperlink ref="V98" r:id="rId169" display="https://prf.hn/click/camref:1101liUFf/ar:CBSSports/destination:https:/www.stubhub.com/indiana-pacers-indianapolis-tickets-11-20-2021/event/104949840/" xr:uid="{82E7526B-21B3-4B51-A4CD-BE552381BD5D}"/>
    <hyperlink ref="R101" r:id="rId170" display="https://www.cbssports.com/nba/teams/MIA/miami-heat/" xr:uid="{79C2C18F-3E6D-4864-8A06-D600BECFDA50}"/>
    <hyperlink ref="S101" r:id="rId171" display="https://www.cbssports.com/nba/teams/WAS/washington-wizards/" xr:uid="{BBEE4247-22A2-4B23-8E07-2929A64F44FE}"/>
    <hyperlink ref="T100" r:id="rId172" display="https://www.cbssports.com/nba/gametracker/live/NBA_20211120_MIA@WAS/" xr:uid="{CD75A15D-3607-4A4C-B9A3-AF379DABB31D}"/>
    <hyperlink ref="V100" r:id="rId173" display="https://prf.hn/click/camref:1101liUFf/ar:CBSSports/destination:https:/www.stubhub.com/washington-wizards-washington-tickets-11-20-2021/event/104951058/" xr:uid="{A7A54348-377B-4C92-81CD-654EB45C0E24}"/>
    <hyperlink ref="R103" r:id="rId174" display="https://www.cbssports.com/nba/teams/CHA/charlotte-hornets/" xr:uid="{127F0941-C35B-4D01-A0C4-F32FE75A64CA}"/>
    <hyperlink ref="S103" r:id="rId175" display="https://www.cbssports.com/nba/teams/ATL/atlanta-hawks/" xr:uid="{69CD2F85-AA2E-4A18-B966-9D58D6880AF7}"/>
    <hyperlink ref="T102" r:id="rId176" display="https://www.cbssports.com/nba/gametracker/live/NBA_20211120_CHA@ATL/" xr:uid="{A65DBCC9-5B7D-4066-B9D0-9C4E1CFB833B}"/>
    <hyperlink ref="V102" r:id="rId177" display="https://prf.hn/click/camref:1101liUFf/ar:CBSSports/destination:https:/www.stubhub.com/atlanta-hawks-atlanta-tickets-11-20-2021/event/104950094/" xr:uid="{5A221446-C94C-4ED7-8A61-9484552D5C03}"/>
    <hyperlink ref="R105" r:id="rId178" display="https://www.cbssports.com/nba/teams/OKC/oklahoma-city-thunder/" xr:uid="{FF202F27-5D2D-4F12-A28E-46888DB6D81E}"/>
    <hyperlink ref="S105" r:id="rId179" display="https://www.cbssports.com/nba/teams/BOS/boston-celtics/" xr:uid="{366B7B2F-3A1E-496F-A01A-2AC108B24D31}"/>
    <hyperlink ref="T104" r:id="rId180" display="https://www.cbssports.com/nba/gametracker/live/NBA_20211120_OKC@BOS/" xr:uid="{285C30AA-8578-4DBC-9969-98AAED5B1857}"/>
    <hyperlink ref="V104" r:id="rId181" display="https://prf.hn/click/camref:1101liUFf/ar:CBSSports/destination:https:/www.stubhub.com/boston-celtics-boston-tickets-11-20-2021/event/104949309/" xr:uid="{760E3430-EE78-48BF-BBE2-54E5A6D2187B}"/>
    <hyperlink ref="R107" r:id="rId182" display="https://www.cbssports.com/nba/teams/ORL/orlando-magic/" xr:uid="{FD0ABD2A-1603-434B-A8B7-CEF04A157A9A}"/>
    <hyperlink ref="S107" r:id="rId183" display="https://www.cbssports.com/nba/teams/MIL/milwaukee-bucks/" xr:uid="{DB3090A0-EA92-425C-A541-5ADAFB3A08F5}"/>
    <hyperlink ref="T106" r:id="rId184" display="https://www.cbssports.com/nba/gametracker/live/NBA_20211120_ORL@MIL/" xr:uid="{3687C08B-AF55-4FDC-B6CF-CDAB935DCD34}"/>
    <hyperlink ref="V106" r:id="rId185" display="https://prf.hn/click/camref:1101liUFf/ar:CBSSports/destination:https:/www.stubhub.com/milwaukee-bucks-milwaukee-tickets-11-20-2021/event/104947874/" xr:uid="{E2DC07EF-EC83-4DE2-BD24-8FB7B9330DA4}"/>
    <hyperlink ref="R109" r:id="rId186" display="https://www.cbssports.com/nba/teams/MEM/memphis-grizzlies/" xr:uid="{0876C935-2B10-4DD1-9F4D-FB0F60C2135D}"/>
    <hyperlink ref="S109" r:id="rId187" display="https://www.cbssports.com/nba/teams/MIN/minnesota-timberwolves/" xr:uid="{29FB0978-FA4D-41CE-A37F-C5260440B69D}"/>
    <hyperlink ref="T108" r:id="rId188" display="https://www.cbssports.com/nba/gametracker/live/NBA_20211120_MEM@MIN/" xr:uid="{DD82352B-0C76-4A14-807F-CAE8997D9424}"/>
    <hyperlink ref="V108" r:id="rId189" display="https://prf.hn/click/camref:1101liUFf/ar:CBSSports/destination:https:/www.stubhub.com/minnesota-timberwolves-minneapolis-tickets-11-20-2021/event/104951265/" xr:uid="{03A192E4-7CFC-489A-A9D5-A6E1E0805597}"/>
    <hyperlink ref="R111" r:id="rId190" display="https://www.cbssports.com/nba/teams/PHI/philadelphia-76ers/" xr:uid="{C3CE15B3-3CCB-4635-9745-68E44F2110DC}"/>
    <hyperlink ref="S111" r:id="rId191" display="https://www.cbssports.com/nba/teams/POR/portland-trail-blazers/" xr:uid="{71E8BE1D-4A8A-4E8E-A754-34EBA9C6ADC1}"/>
    <hyperlink ref="T110" r:id="rId192" display="https://www.cbssports.com/nba/gametracker/live/NBA_20211120_PHI@POR/" xr:uid="{83ABED7B-F4F8-459A-95FF-26D34C007631}"/>
    <hyperlink ref="V110" r:id="rId193" display="https://prf.hn/click/camref:1101liUFf/ar:CBSSports/destination:https:/www.stubhub.com/portland-trail-blazers-portland-tickets-11-20-2021/event/104950014/" xr:uid="{C1EF698A-695A-4B0A-818C-1F0713696F66}"/>
    <hyperlink ref="R113" r:id="rId194" display="https://www.cbssports.com/nba/teams/UTA/utah-jazz/" xr:uid="{E8A18B31-FCF4-4497-B82E-A858C5219D23}"/>
    <hyperlink ref="S113" r:id="rId195" display="https://www.cbssports.com/nba/teams/SAC/sacramento-kings/" xr:uid="{EEDBCBA6-B939-40D1-88C9-58474EA253FD}"/>
    <hyperlink ref="T112" r:id="rId196" display="https://www.cbssports.com/nba/gametracker/live/NBA_20211120_UTA@SAC/" xr:uid="{D32D022D-8D9F-4EF8-B107-CECFAE1F1C20}"/>
    <hyperlink ref="V112" r:id="rId197" display="https://prf.hn/click/camref:1101liUFf/ar:CBSSports/destination:https:/www.stubhub.com/sacramento-kings-sacramento-tickets-11-20-2021/event/104949562/" xr:uid="{C93FB733-1B7A-449E-AA39-8A7E6B8AC598}"/>
    <hyperlink ref="R117" r:id="rId198" display="https://www.cbssports.com/nba/teams/DAL/dallas-mavericks/" xr:uid="{EC423121-724D-4EE2-96BF-15B2E5C5F8F0}"/>
    <hyperlink ref="S117" r:id="rId199" display="https://www.cbssports.com/nba/teams/LAC/los-angeles-clippers/" xr:uid="{60BCBB8A-0A34-4E2A-BBF7-EBA8E9F2C39F}"/>
    <hyperlink ref="T116" r:id="rId200" display="https://www.cbssports.com/nba/gametracker/live/NBA_20211121_DAL@LAC/" xr:uid="{904D14F8-CA5D-4A73-817D-61C910E74B74}"/>
    <hyperlink ref="V116" r:id="rId201" display="https://prf.hn/click/camref:1101liUFf/ar:CBSSports/destination:https:/www.stubhub.com/los-angeles-clippers-los-angeles-tickets-11-21-2021/event/104947794/" xr:uid="{A06F1AB8-631A-48E1-B0AC-504F489E72F2}"/>
    <hyperlink ref="R119" r:id="rId202" display="https://www.cbssports.com/nba/teams/LAL/los-angeles-lakers/" xr:uid="{8D0E777D-6963-40A9-BDB0-FB515D092BF5}"/>
    <hyperlink ref="S119" r:id="rId203" display="https://www.cbssports.com/nba/teams/DET/detroit-pistons/" xr:uid="{86C9394F-00C7-471D-AE49-A03CA6CE6037}"/>
    <hyperlink ref="T118" r:id="rId204" display="https://www.cbssports.com/nba/gametracker/live/NBA_20211121_LAL@DET/" xr:uid="{D4AEB85C-934E-4A8E-AE06-F3D09F11E7F2}"/>
    <hyperlink ref="V118" r:id="rId205" display="https://prf.hn/click/camref:1101liUFf/ar:CBSSports/destination:https:/www.stubhub.com/detroit-pistons-detroit-tickets-11-21-2021/event/104951310/" xr:uid="{0CD202AF-48CF-4290-AD0F-CF807238D841}"/>
    <hyperlink ref="R121" r:id="rId206" display="https://www.cbssports.com/nba/teams/NY/new-york-knicks/" xr:uid="{1DA85D87-C082-4440-A222-E8C6EACCC4AA}"/>
    <hyperlink ref="S121" r:id="rId207" display="https://www.cbssports.com/nba/teams/CHI/chicago-bulls/" xr:uid="{B23B179E-181B-42AB-967C-8CAC2E88D3D3}"/>
    <hyperlink ref="T120" r:id="rId208" display="https://www.cbssports.com/nba/gametracker/live/NBA_20211121_NY@CHI/" xr:uid="{8EB379F2-6317-4367-B856-34B3CC6E8864}"/>
    <hyperlink ref="V120" r:id="rId209" display="https://prf.hn/click/camref:1101liUFf/ar:CBSSports/destination:https:/www.stubhub.com/chicago-bulls-chicago-tickets-11-21-2021/event/104946892/" xr:uid="{FBF4B923-D740-4F43-86EA-B0880DBE0133}"/>
    <hyperlink ref="R123" r:id="rId210" display="https://www.cbssports.com/nba/teams/DEN/denver-nuggets/" xr:uid="{7EFE20D4-84D3-414A-9B9E-C04CFF02AAED}"/>
    <hyperlink ref="S123" r:id="rId211" display="https://www.cbssports.com/nba/teams/PHO/phoenix-suns/" xr:uid="{2D31752F-D59E-4C9C-8F8D-F817C7D59651}"/>
    <hyperlink ref="T122" r:id="rId212" display="https://www.cbssports.com/nba/gametracker/live/NBA_20211121_DEN@PHO/" xr:uid="{77F0842E-3005-46C2-97B6-AC5A27D97842}"/>
    <hyperlink ref="V122" r:id="rId213" display="https://prf.hn/click/camref:1101liUFf/ar:CBSSports/destination:https:/www.stubhub.com/phoenix-suns-phoenix-tickets-11-21-2021/event/104950277/" xr:uid="{779306C0-0527-4938-BBE0-1B98B21451D7}"/>
    <hyperlink ref="R125" r:id="rId214" display="https://www.cbssports.com/nba/teams/TOR/toronto-raptors/" xr:uid="{66866E55-D603-4609-922D-9F63A4E8AE78}"/>
    <hyperlink ref="S125" r:id="rId215" display="https://www.cbssports.com/nba/teams/GS/golden-state-warriors/" xr:uid="{BB03D3D8-FFE2-48CF-A0A2-9DFEC2FE20F2}"/>
    <hyperlink ref="T124" r:id="rId216" display="https://www.cbssports.com/nba/gametracker/live/NBA_20211121_TOR@GS/" xr:uid="{BC50C24F-93BF-4B65-8990-111F9C4DED7A}"/>
    <hyperlink ref="V124" r:id="rId217" display="https://prf.hn/click/camref:1101liUFf/ar:CBSSports/destination:https:/www.stubhub.com/golden-state-warriors-san-francisco-tickets-11-21-2021/event/104949321/" xr:uid="{2BD520FE-CF0A-496D-B22B-41CD21D2F87B}"/>
  </hyperlinks>
  <pageMargins left="0.7" right="0.7" top="0.75" bottom="0.75" header="0.3" footer="0.3"/>
  <pageSetup orientation="portrait" r:id="rId218"/>
  <drawing r:id="rId2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45"/>
  <sheetViews>
    <sheetView topLeftCell="C131" workbookViewId="0">
      <selection activeCell="W95" sqref="W95"/>
    </sheetView>
  </sheetViews>
  <sheetFormatPr defaultRowHeight="15"/>
  <cols>
    <col min="1" max="2" width="18.5703125" customWidth="1"/>
    <col min="3" max="3" width="9.140625" customWidth="1"/>
    <col min="4" max="4" width="5.5703125" customWidth="1"/>
    <col min="5" max="5" width="3" customWidth="1"/>
    <col min="6" max="7" width="5.5703125" customWidth="1"/>
    <col min="8" max="8" width="2" customWidth="1"/>
    <col min="9" max="9" width="9.140625" customWidth="1"/>
    <col min="10" max="10" width="5.5703125" customWidth="1"/>
    <col min="11" max="11" width="9.140625" customWidth="1"/>
    <col min="13" max="13" width="14.28515625" customWidth="1"/>
    <col min="14" max="14" width="11.42578125" style="13" customWidth="1"/>
    <col min="15" max="15" width="26.28515625" bestFit="1" customWidth="1"/>
    <col min="16" max="16" width="10.85546875" style="13" bestFit="1" customWidth="1"/>
    <col min="17" max="17" width="8.28515625" style="13" bestFit="1" customWidth="1"/>
    <col min="18" max="18" width="9.28515625" bestFit="1" customWidth="1"/>
    <col min="20" max="20" width="13.7109375" customWidth="1"/>
    <col min="21" max="21" width="11.42578125" customWidth="1"/>
    <col min="22" max="22" width="10.28515625" bestFit="1" customWidth="1"/>
    <col min="23" max="23" width="26.28515625" bestFit="1" customWidth="1"/>
    <col min="24" max="24" width="9.5703125" customWidth="1"/>
    <col min="25" max="25" width="9.140625" customWidth="1"/>
    <col min="26" max="26" width="9.28515625" bestFit="1" customWidth="1"/>
    <col min="27" max="27" width="10" bestFit="1" customWidth="1"/>
  </cols>
  <sheetData>
    <row r="1" spans="13:22">
      <c r="M1" s="20" t="s">
        <v>343</v>
      </c>
      <c r="P1" s="27"/>
    </row>
    <row r="2" spans="13:22">
      <c r="M2" s="21" t="s">
        <v>339</v>
      </c>
    </row>
    <row r="3" spans="13:22">
      <c r="M3" s="21"/>
    </row>
    <row r="4" spans="13:22" ht="17.25" customHeight="1">
      <c r="N4" s="31"/>
      <c r="O4" s="25"/>
      <c r="P4" s="25"/>
      <c r="Q4" s="25"/>
      <c r="R4" s="25"/>
      <c r="S4" s="25"/>
      <c r="T4" s="26"/>
      <c r="V4" s="13"/>
    </row>
    <row r="5" spans="13:22">
      <c r="M5" s="33" t="s">
        <v>342</v>
      </c>
      <c r="N5" s="34">
        <v>0.70833333333333337</v>
      </c>
      <c r="O5" s="34">
        <v>0.83333333333333337</v>
      </c>
      <c r="P5" s="35" t="s">
        <v>0</v>
      </c>
      <c r="Q5" s="35" t="s">
        <v>1</v>
      </c>
      <c r="R5" s="33" t="s">
        <v>340</v>
      </c>
    </row>
    <row r="6" spans="13:22">
      <c r="M6">
        <v>1</v>
      </c>
      <c r="N6" s="148">
        <v>0.70833333333333337</v>
      </c>
      <c r="O6" s="148">
        <v>0.83333333333333337</v>
      </c>
      <c r="P6" s="149" t="s">
        <v>1457</v>
      </c>
      <c r="Q6" s="149" t="s">
        <v>17</v>
      </c>
      <c r="R6" s="32"/>
      <c r="S6" s="23"/>
      <c r="T6" s="23"/>
      <c r="V6" s="13"/>
    </row>
    <row r="7" spans="13:22">
      <c r="M7">
        <v>2</v>
      </c>
      <c r="N7" s="150">
        <v>0.70833333333333337</v>
      </c>
      <c r="O7" s="150">
        <v>0.83333333333333337</v>
      </c>
      <c r="P7" s="151" t="s">
        <v>50</v>
      </c>
      <c r="Q7" s="151" t="s">
        <v>1458</v>
      </c>
      <c r="R7" s="23"/>
      <c r="S7" s="23"/>
      <c r="T7" s="23"/>
      <c r="V7" s="13"/>
    </row>
    <row r="8" spans="13:22">
      <c r="M8">
        <v>3</v>
      </c>
      <c r="N8" s="150">
        <v>0.70833333333333337</v>
      </c>
      <c r="O8" s="150">
        <v>0.83333333333333337</v>
      </c>
      <c r="P8" s="151" t="s">
        <v>1459</v>
      </c>
      <c r="Q8" s="151" t="s">
        <v>14</v>
      </c>
      <c r="R8" s="23"/>
      <c r="S8" s="23"/>
      <c r="T8" s="23"/>
      <c r="V8" s="13"/>
    </row>
    <row r="9" spans="13:22">
      <c r="M9">
        <v>4</v>
      </c>
      <c r="N9" s="152">
        <v>0.70833333333333337</v>
      </c>
      <c r="O9" s="152">
        <v>0.83333333333333337</v>
      </c>
      <c r="P9" s="151" t="s">
        <v>1460</v>
      </c>
      <c r="Q9" s="153" t="s">
        <v>12</v>
      </c>
      <c r="R9" s="23"/>
      <c r="S9" s="23"/>
      <c r="T9" s="23"/>
      <c r="V9" s="13"/>
    </row>
    <row r="10" spans="13:22">
      <c r="M10">
        <v>5</v>
      </c>
      <c r="N10" s="150">
        <v>0.70833333333333337</v>
      </c>
      <c r="O10" s="150">
        <v>0.83333333333333337</v>
      </c>
      <c r="P10" s="153" t="s">
        <v>1461</v>
      </c>
      <c r="Q10" s="153" t="s">
        <v>1452</v>
      </c>
      <c r="R10" s="23"/>
      <c r="S10" s="23"/>
      <c r="T10" s="23"/>
      <c r="V10" s="13"/>
    </row>
    <row r="11" spans="13:22">
      <c r="M11">
        <v>6</v>
      </c>
      <c r="N11" s="150">
        <v>0.70833333333333337</v>
      </c>
      <c r="O11" s="150">
        <v>0.83333333333333337</v>
      </c>
      <c r="P11" s="153" t="s">
        <v>1462</v>
      </c>
      <c r="Q11" s="153" t="s">
        <v>1463</v>
      </c>
      <c r="R11" s="23"/>
      <c r="S11" s="23"/>
      <c r="T11" s="23"/>
      <c r="V11" s="13"/>
    </row>
    <row r="12" spans="13:22">
      <c r="M12">
        <v>7</v>
      </c>
      <c r="N12" s="150">
        <v>0.70833333333333337</v>
      </c>
      <c r="O12" s="150">
        <v>0.83333333333333337</v>
      </c>
      <c r="P12" s="153" t="s">
        <v>1464</v>
      </c>
      <c r="Q12" s="153" t="s">
        <v>31</v>
      </c>
      <c r="R12" s="23"/>
      <c r="S12" s="23"/>
      <c r="T12" s="23"/>
      <c r="V12" s="13"/>
    </row>
    <row r="13" spans="13:22">
      <c r="M13">
        <v>8</v>
      </c>
      <c r="N13" s="152">
        <v>0.70833333333333337</v>
      </c>
      <c r="O13" s="152">
        <v>0.83333333333333337</v>
      </c>
      <c r="P13" s="153" t="s">
        <v>14</v>
      </c>
      <c r="Q13" s="153" t="s">
        <v>37</v>
      </c>
      <c r="R13" s="23"/>
      <c r="S13" s="23"/>
      <c r="T13" s="23"/>
      <c r="V13" s="13"/>
    </row>
    <row r="14" spans="13:22">
      <c r="M14">
        <v>9</v>
      </c>
      <c r="N14" s="152">
        <v>0.70833333333333337</v>
      </c>
      <c r="O14" s="152">
        <v>0.83333333333333337</v>
      </c>
      <c r="P14" s="153" t="s">
        <v>7</v>
      </c>
      <c r="Q14" s="153" t="s">
        <v>23</v>
      </c>
      <c r="R14" s="23"/>
      <c r="S14" s="23"/>
      <c r="T14" s="23"/>
      <c r="V14" s="13"/>
    </row>
    <row r="15" spans="13:22">
      <c r="M15">
        <v>10</v>
      </c>
      <c r="N15" s="150">
        <v>0.70833333333333337</v>
      </c>
      <c r="O15" s="150">
        <v>0.83333333333333337</v>
      </c>
      <c r="P15" s="151" t="s">
        <v>5</v>
      </c>
      <c r="Q15" s="151" t="s">
        <v>1465</v>
      </c>
      <c r="R15" s="23"/>
      <c r="S15" s="23"/>
      <c r="T15" s="23"/>
      <c r="V15" s="13"/>
    </row>
    <row r="16" spans="13:22">
      <c r="M16">
        <v>11</v>
      </c>
      <c r="N16" s="150">
        <v>0.79166666666666663</v>
      </c>
      <c r="O16" s="150">
        <v>0.91666666666666663</v>
      </c>
      <c r="P16" s="151" t="s">
        <v>60</v>
      </c>
      <c r="Q16" s="151" t="s">
        <v>1466</v>
      </c>
      <c r="R16" s="23"/>
      <c r="S16" s="23"/>
      <c r="T16" s="23"/>
      <c r="V16" s="13"/>
    </row>
    <row r="17" spans="13:22">
      <c r="M17">
        <v>12</v>
      </c>
      <c r="N17" s="150">
        <v>0.85416666666666663</v>
      </c>
      <c r="O17" s="150">
        <v>0.97916666666666663</v>
      </c>
      <c r="P17" s="151" t="s">
        <v>1467</v>
      </c>
      <c r="Q17" s="151" t="s">
        <v>1468</v>
      </c>
      <c r="R17" s="23"/>
      <c r="S17" s="23"/>
      <c r="T17" s="23"/>
      <c r="V17" s="13"/>
    </row>
    <row r="18" spans="13:22">
      <c r="M18">
        <v>13</v>
      </c>
      <c r="N18" s="150">
        <v>0.85416666666666663</v>
      </c>
      <c r="O18" s="150">
        <v>0.97916666666666663</v>
      </c>
      <c r="P18" s="151" t="s">
        <v>8</v>
      </c>
      <c r="Q18" s="151" t="s">
        <v>40</v>
      </c>
      <c r="R18" s="23"/>
      <c r="S18" s="23"/>
      <c r="T18" s="23"/>
      <c r="V18" s="13"/>
    </row>
    <row r="19" spans="13:22">
      <c r="M19">
        <v>14</v>
      </c>
      <c r="N19" s="150">
        <v>0.85416666666666663</v>
      </c>
      <c r="O19" s="150">
        <v>0.97916666666666663</v>
      </c>
      <c r="P19" s="151" t="s">
        <v>1469</v>
      </c>
      <c r="Q19" s="151" t="s">
        <v>27</v>
      </c>
      <c r="R19" s="23"/>
      <c r="S19" s="23"/>
      <c r="T19" s="23"/>
      <c r="V19" s="13"/>
    </row>
    <row r="20" spans="13:22">
      <c r="M20">
        <v>15</v>
      </c>
      <c r="N20" s="150">
        <v>0.85416666666666663</v>
      </c>
      <c r="O20" s="150">
        <v>0.97916666666666663</v>
      </c>
      <c r="P20" s="151" t="s">
        <v>1470</v>
      </c>
      <c r="Q20" s="151" t="s">
        <v>1471</v>
      </c>
      <c r="R20" s="23"/>
      <c r="S20" s="23"/>
      <c r="T20" s="23"/>
      <c r="V20" s="13"/>
    </row>
    <row r="21" spans="13:22">
      <c r="M21">
        <v>16</v>
      </c>
      <c r="N21" s="150">
        <v>0.875</v>
      </c>
      <c r="O21" s="150">
        <v>0</v>
      </c>
      <c r="P21" s="151" t="s">
        <v>1472</v>
      </c>
      <c r="Q21" s="151" t="s">
        <v>1473</v>
      </c>
      <c r="R21" s="23"/>
      <c r="S21" s="23"/>
      <c r="T21" s="23"/>
      <c r="V21" s="13"/>
    </row>
    <row r="22" spans="13:22">
      <c r="M22">
        <v>17</v>
      </c>
      <c r="N22" s="150">
        <v>0.875</v>
      </c>
      <c r="O22" s="150">
        <v>0</v>
      </c>
      <c r="P22" s="151" t="s">
        <v>1474</v>
      </c>
      <c r="Q22" s="151" t="s">
        <v>47</v>
      </c>
      <c r="R22" s="23"/>
      <c r="S22" s="23"/>
      <c r="T22" s="23"/>
      <c r="V22" s="13"/>
    </row>
    <row r="23" spans="13:22">
      <c r="M23">
        <v>18</v>
      </c>
      <c r="N23" s="150">
        <v>0.875</v>
      </c>
      <c r="O23" s="150">
        <v>0</v>
      </c>
      <c r="P23" s="151" t="s">
        <v>1475</v>
      </c>
      <c r="Q23" s="151" t="s">
        <v>48</v>
      </c>
      <c r="R23" s="23"/>
      <c r="S23" s="23"/>
      <c r="T23" s="23"/>
      <c r="V23" s="13"/>
    </row>
    <row r="24" spans="13:22">
      <c r="M24">
        <v>19</v>
      </c>
      <c r="N24" s="150">
        <v>0.89583333333333337</v>
      </c>
      <c r="O24" s="150">
        <v>2.0833333333333332E-2</v>
      </c>
      <c r="P24" s="151" t="s">
        <v>46</v>
      </c>
      <c r="Q24" s="151" t="s">
        <v>53</v>
      </c>
      <c r="R24" s="23"/>
      <c r="S24" s="23"/>
      <c r="T24" s="23"/>
      <c r="V24" s="13"/>
    </row>
    <row r="25" spans="13:22">
      <c r="M25">
        <v>20</v>
      </c>
      <c r="N25" s="150">
        <v>0.91666666666666663</v>
      </c>
      <c r="O25" s="150">
        <v>4.1666666666666664E-2</v>
      </c>
      <c r="P25" s="151" t="s">
        <v>1454</v>
      </c>
      <c r="Q25" s="151" t="s">
        <v>52</v>
      </c>
      <c r="R25" s="23"/>
      <c r="S25" s="23"/>
      <c r="T25" s="23"/>
      <c r="V25" s="13"/>
    </row>
    <row r="26" spans="13:22">
      <c r="M26">
        <v>21</v>
      </c>
      <c r="N26" s="150">
        <v>0.95833333333333337</v>
      </c>
      <c r="O26" s="150">
        <v>8.3333333333333329E-2</v>
      </c>
      <c r="P26" s="151" t="s">
        <v>1476</v>
      </c>
      <c r="Q26" s="151" t="s">
        <v>1477</v>
      </c>
      <c r="R26" s="23"/>
      <c r="S26" s="23"/>
      <c r="T26" s="23"/>
      <c r="V26" s="13"/>
    </row>
    <row r="27" spans="13:22">
      <c r="M27">
        <v>22</v>
      </c>
      <c r="N27" s="150">
        <v>0</v>
      </c>
      <c r="O27" s="150">
        <v>0.125</v>
      </c>
      <c r="P27" s="151" t="s">
        <v>35</v>
      </c>
      <c r="Q27" s="151" t="s">
        <v>34</v>
      </c>
      <c r="R27" s="23"/>
      <c r="S27" s="23"/>
      <c r="T27" s="23"/>
      <c r="V27" s="13"/>
    </row>
    <row r="28" spans="13:22">
      <c r="M28">
        <v>23</v>
      </c>
      <c r="N28" s="150">
        <v>0</v>
      </c>
      <c r="O28" s="150">
        <v>0.125</v>
      </c>
      <c r="P28" s="151" t="s">
        <v>1</v>
      </c>
      <c r="Q28" s="151" t="s">
        <v>38</v>
      </c>
      <c r="R28" s="23"/>
      <c r="S28" s="23"/>
      <c r="T28" s="23"/>
      <c r="V28" s="13"/>
    </row>
    <row r="29" spans="13:22">
      <c r="M29">
        <v>24</v>
      </c>
      <c r="N29" s="150">
        <v>0</v>
      </c>
      <c r="O29" s="150">
        <v>0.125</v>
      </c>
      <c r="P29" s="151" t="s">
        <v>42</v>
      </c>
      <c r="Q29" s="151" t="s">
        <v>49</v>
      </c>
      <c r="R29" s="23"/>
      <c r="S29" s="23"/>
      <c r="T29" s="23"/>
      <c r="V29" s="13"/>
    </row>
    <row r="30" spans="13:22">
      <c r="M30">
        <v>25</v>
      </c>
      <c r="N30" s="150">
        <v>2.0833333333333332E-2</v>
      </c>
      <c r="O30" s="150">
        <v>0.14583333333333334</v>
      </c>
      <c r="P30" s="151" t="s">
        <v>1478</v>
      </c>
      <c r="Q30" s="151" t="s">
        <v>1479</v>
      </c>
      <c r="R30" s="23"/>
      <c r="S30" s="23"/>
      <c r="T30" s="23"/>
      <c r="V30" s="13"/>
    </row>
    <row r="31" spans="13:22">
      <c r="M31">
        <v>26</v>
      </c>
      <c r="N31" s="150">
        <v>2.0833333333333332E-2</v>
      </c>
      <c r="O31" s="150">
        <v>0.14583333333333334</v>
      </c>
      <c r="P31" s="151" t="s">
        <v>11</v>
      </c>
      <c r="Q31" s="151" t="s">
        <v>3</v>
      </c>
      <c r="R31" s="23"/>
      <c r="S31" s="23"/>
      <c r="T31" s="23"/>
      <c r="V31" s="13"/>
    </row>
    <row r="32" spans="13:22">
      <c r="M32">
        <v>27</v>
      </c>
      <c r="N32" s="150">
        <v>2.0833333333333332E-2</v>
      </c>
      <c r="O32" s="150">
        <v>0.14583333333333334</v>
      </c>
      <c r="P32" s="151" t="s">
        <v>1480</v>
      </c>
      <c r="Q32" s="151" t="s">
        <v>1481</v>
      </c>
      <c r="R32" s="23"/>
      <c r="S32" s="23"/>
      <c r="T32" s="23"/>
      <c r="V32" s="13"/>
    </row>
    <row r="33" spans="13:22">
      <c r="M33">
        <v>28</v>
      </c>
      <c r="N33" s="150">
        <v>2.0833333333333332E-2</v>
      </c>
      <c r="O33" s="150">
        <v>0.14583333333333334</v>
      </c>
      <c r="P33" s="151" t="s">
        <v>36</v>
      </c>
      <c r="Q33" s="151" t="s">
        <v>1365</v>
      </c>
      <c r="R33" s="23"/>
      <c r="S33" s="23"/>
      <c r="T33" s="23"/>
      <c r="V33" s="13"/>
    </row>
    <row r="34" spans="13:22">
      <c r="M34">
        <v>29</v>
      </c>
      <c r="N34" s="150">
        <v>2.0833333333333332E-2</v>
      </c>
      <c r="O34" s="150">
        <v>0.14583333333333334</v>
      </c>
      <c r="P34" s="151" t="s">
        <v>1482</v>
      </c>
      <c r="Q34" s="151" t="s">
        <v>39</v>
      </c>
      <c r="R34" s="23"/>
      <c r="S34" s="23"/>
      <c r="T34" s="23"/>
      <c r="V34" s="13"/>
    </row>
    <row r="35" spans="13:22">
      <c r="M35">
        <v>30</v>
      </c>
      <c r="N35" s="150">
        <v>2.0833333333333332E-2</v>
      </c>
      <c r="O35" s="150">
        <v>0.14583333333333334</v>
      </c>
      <c r="P35" s="151" t="s">
        <v>1483</v>
      </c>
      <c r="Q35" s="151" t="s">
        <v>33</v>
      </c>
      <c r="R35" s="23"/>
      <c r="S35" s="23"/>
      <c r="T35" s="23"/>
      <c r="V35" s="13"/>
    </row>
    <row r="36" spans="13:22">
      <c r="M36">
        <v>31</v>
      </c>
      <c r="N36" s="150">
        <v>4.1666666666666664E-2</v>
      </c>
      <c r="O36" s="150">
        <v>0.16666666666666666</v>
      </c>
      <c r="P36" s="151" t="s">
        <v>6</v>
      </c>
      <c r="Q36" s="151" t="s">
        <v>51</v>
      </c>
      <c r="R36" s="23"/>
      <c r="S36" s="23"/>
      <c r="T36" s="23"/>
      <c r="V36" s="13"/>
    </row>
    <row r="37" spans="13:22">
      <c r="M37">
        <v>32</v>
      </c>
      <c r="N37" s="150">
        <v>4.1666666666666664E-2</v>
      </c>
      <c r="O37" s="150">
        <v>0.16666666666666666</v>
      </c>
      <c r="P37" s="151" t="s">
        <v>1484</v>
      </c>
      <c r="Q37" s="151" t="s">
        <v>56</v>
      </c>
      <c r="R37" s="23"/>
      <c r="S37" s="23"/>
      <c r="T37" s="23"/>
      <c r="V37" s="13"/>
    </row>
    <row r="38" spans="13:22">
      <c r="M38">
        <v>33</v>
      </c>
      <c r="N38" s="150">
        <v>6.25E-2</v>
      </c>
      <c r="O38" s="150">
        <v>0.1875</v>
      </c>
      <c r="P38" s="151" t="s">
        <v>28</v>
      </c>
      <c r="Q38" s="151" t="s">
        <v>61</v>
      </c>
      <c r="R38" s="23"/>
      <c r="S38" s="23"/>
      <c r="T38" s="23"/>
      <c r="V38" s="13"/>
    </row>
    <row r="39" spans="13:22">
      <c r="M39">
        <v>34</v>
      </c>
      <c r="N39" s="150">
        <v>0.14583333333333334</v>
      </c>
      <c r="O39" s="150">
        <v>0.27083333333333331</v>
      </c>
      <c r="P39" s="151" t="s">
        <v>1453</v>
      </c>
      <c r="Q39" s="151" t="s">
        <v>59</v>
      </c>
      <c r="R39" s="23"/>
      <c r="S39" s="23"/>
      <c r="T39" s="23"/>
      <c r="V39" s="13"/>
    </row>
    <row r="40" spans="13:22">
      <c r="M40">
        <v>35</v>
      </c>
      <c r="N40" s="150">
        <v>0.14583333333333334</v>
      </c>
      <c r="O40" s="150">
        <v>0.27083333333333331</v>
      </c>
      <c r="P40" s="151" t="s">
        <v>1485</v>
      </c>
      <c r="Q40" s="151" t="s">
        <v>22</v>
      </c>
      <c r="R40" s="23"/>
      <c r="S40" s="23"/>
      <c r="T40" s="23"/>
      <c r="V40" s="13"/>
    </row>
    <row r="41" spans="13:22">
      <c r="M41">
        <v>36</v>
      </c>
      <c r="N41" s="150">
        <v>0.14583333333333334</v>
      </c>
      <c r="O41" s="150">
        <v>0.27083333333333331</v>
      </c>
      <c r="P41" s="151" t="s">
        <v>43</v>
      </c>
      <c r="Q41" s="151" t="s">
        <v>1486</v>
      </c>
      <c r="R41" s="23"/>
      <c r="S41" s="23"/>
      <c r="T41" s="23"/>
      <c r="V41" s="13"/>
    </row>
    <row r="42" spans="13:22" ht="15.75" thickBot="1">
      <c r="M42">
        <v>37</v>
      </c>
      <c r="N42" s="2">
        <v>0.16666666666666666</v>
      </c>
      <c r="O42" s="2">
        <v>0.29166666666666669</v>
      </c>
      <c r="P42" s="3" t="s">
        <v>303</v>
      </c>
      <c r="Q42" s="3" t="s">
        <v>1487</v>
      </c>
      <c r="R42" s="23"/>
      <c r="S42" s="23"/>
      <c r="T42" s="23"/>
      <c r="V42" s="13"/>
    </row>
    <row r="43" spans="13:22" ht="15.75" thickBot="1">
      <c r="M43">
        <v>38</v>
      </c>
      <c r="N43" s="2"/>
      <c r="O43" s="2"/>
      <c r="P43" s="3"/>
      <c r="Q43" s="3"/>
      <c r="R43" s="23"/>
      <c r="S43" s="23"/>
      <c r="T43" s="23"/>
      <c r="V43" s="13"/>
    </row>
    <row r="44" spans="13:22" ht="15.75" thickBot="1">
      <c r="M44">
        <v>39</v>
      </c>
      <c r="N44" s="2"/>
      <c r="O44" s="2"/>
      <c r="P44" s="3"/>
      <c r="Q44" s="3"/>
      <c r="R44" s="23"/>
      <c r="S44" s="23"/>
      <c r="T44" s="23"/>
      <c r="V44" s="13"/>
    </row>
    <row r="45" spans="13:22" ht="15.75" thickBot="1">
      <c r="M45">
        <v>40</v>
      </c>
      <c r="N45" s="2"/>
      <c r="O45" s="2"/>
      <c r="P45" s="3"/>
      <c r="Q45" s="3"/>
      <c r="R45" s="23"/>
      <c r="S45" s="23"/>
      <c r="T45" s="23"/>
      <c r="V45" s="13"/>
    </row>
    <row r="46" spans="13:22" ht="15.75" thickBot="1">
      <c r="M46">
        <v>41</v>
      </c>
      <c r="N46" s="2"/>
      <c r="O46" s="2"/>
      <c r="P46" s="3"/>
      <c r="Q46" s="3"/>
      <c r="R46" s="23"/>
      <c r="S46" s="23"/>
      <c r="T46" s="23"/>
      <c r="V46" s="13"/>
    </row>
    <row r="47" spans="13:22" ht="15.75" thickBot="1">
      <c r="M47">
        <v>42</v>
      </c>
      <c r="N47" s="2"/>
      <c r="O47" s="2"/>
      <c r="P47" s="3"/>
      <c r="Q47" s="3"/>
      <c r="R47" s="23"/>
      <c r="S47" s="23"/>
      <c r="T47" s="23"/>
      <c r="V47" s="13"/>
    </row>
    <row r="48" spans="13:22" ht="15.75" thickBot="1">
      <c r="M48">
        <v>43</v>
      </c>
      <c r="N48" s="2"/>
      <c r="O48" s="2"/>
      <c r="P48" s="3"/>
      <c r="Q48" s="3"/>
      <c r="R48" s="23"/>
      <c r="S48" s="23"/>
      <c r="T48" s="23"/>
      <c r="V48" s="13"/>
    </row>
    <row r="49" spans="13:22" ht="15.75" thickBot="1">
      <c r="M49">
        <v>44</v>
      </c>
      <c r="N49" s="2"/>
      <c r="O49" s="2"/>
      <c r="P49" s="3"/>
      <c r="Q49" s="3"/>
      <c r="R49" s="23"/>
      <c r="S49" s="23"/>
      <c r="T49" s="23"/>
      <c r="V49" s="13"/>
    </row>
    <row r="50" spans="13:22" ht="15.75" thickBot="1">
      <c r="M50">
        <v>45</v>
      </c>
      <c r="N50" s="2"/>
      <c r="O50" s="2"/>
      <c r="P50" s="3"/>
      <c r="Q50" s="3"/>
      <c r="R50" s="23"/>
      <c r="S50" s="23"/>
      <c r="T50" s="23"/>
      <c r="V50" s="13"/>
    </row>
    <row r="51" spans="13:22">
      <c r="M51">
        <v>46</v>
      </c>
      <c r="N51" s="23"/>
      <c r="O51" s="23"/>
      <c r="P51" s="23"/>
      <c r="Q51" s="23"/>
      <c r="R51" s="23"/>
      <c r="S51" s="23"/>
      <c r="T51" s="23"/>
      <c r="V51" s="13"/>
    </row>
    <row r="52" spans="13:22">
      <c r="M52">
        <v>47</v>
      </c>
      <c r="N52" s="23"/>
      <c r="O52" s="23"/>
      <c r="P52" s="23"/>
      <c r="Q52" s="23"/>
      <c r="R52" s="23"/>
      <c r="S52" s="23"/>
      <c r="T52" s="23"/>
      <c r="V52" s="13"/>
    </row>
    <row r="53" spans="13:22">
      <c r="M53">
        <v>48</v>
      </c>
      <c r="N53" s="23"/>
      <c r="O53" s="23"/>
      <c r="P53" s="23"/>
      <c r="Q53" s="23"/>
      <c r="R53" s="23"/>
      <c r="S53" s="23"/>
      <c r="T53" s="23"/>
      <c r="V53" s="13"/>
    </row>
    <row r="54" spans="13:22">
      <c r="M54">
        <v>49</v>
      </c>
      <c r="N54" s="23"/>
      <c r="O54" s="23"/>
      <c r="P54" s="23"/>
      <c r="Q54" s="23"/>
      <c r="R54" s="23"/>
      <c r="S54" s="23"/>
      <c r="T54" s="23"/>
      <c r="V54" s="13"/>
    </row>
    <row r="55" spans="13:22">
      <c r="M55">
        <v>50</v>
      </c>
      <c r="N55" s="23"/>
      <c r="O55" s="23"/>
      <c r="P55" s="23"/>
      <c r="Q55" s="23"/>
      <c r="R55" s="23"/>
      <c r="S55" s="23"/>
      <c r="T55" s="23"/>
      <c r="V55" s="13"/>
    </row>
    <row r="56" spans="13:22">
      <c r="M56">
        <v>51</v>
      </c>
      <c r="N56" s="23"/>
      <c r="O56" s="23"/>
      <c r="P56" s="24"/>
      <c r="Q56" s="23"/>
      <c r="R56" s="23"/>
      <c r="S56" s="23"/>
      <c r="T56" s="23"/>
      <c r="V56" s="13"/>
    </row>
    <row r="57" spans="13:22">
      <c r="M57">
        <v>52</v>
      </c>
      <c r="N57" s="23"/>
      <c r="O57" s="23"/>
      <c r="P57" s="24"/>
      <c r="Q57" s="23"/>
      <c r="R57" s="23"/>
      <c r="S57" s="23"/>
      <c r="T57" s="23"/>
      <c r="V57" s="13"/>
    </row>
    <row r="58" spans="13:22">
      <c r="M58">
        <v>53</v>
      </c>
      <c r="N58" s="23"/>
      <c r="O58" s="23"/>
      <c r="P58" s="24"/>
      <c r="Q58" s="23"/>
      <c r="R58" s="23"/>
      <c r="S58" s="23"/>
      <c r="T58" s="23"/>
      <c r="V58" s="13"/>
    </row>
    <row r="59" spans="13:22">
      <c r="M59">
        <v>54</v>
      </c>
      <c r="N59" s="23"/>
      <c r="O59" s="23"/>
      <c r="P59" s="24"/>
      <c r="Q59" s="23"/>
      <c r="R59" s="23"/>
      <c r="S59" s="23"/>
      <c r="T59" s="23"/>
      <c r="V59" s="13"/>
    </row>
    <row r="60" spans="13:22">
      <c r="M60">
        <v>55</v>
      </c>
      <c r="N60" s="23"/>
      <c r="O60" s="23"/>
      <c r="P60" s="24"/>
      <c r="Q60" s="23"/>
      <c r="R60" s="23"/>
      <c r="S60" s="23"/>
      <c r="T60" s="23"/>
      <c r="V60" s="13"/>
    </row>
    <row r="61" spans="13:22">
      <c r="M61">
        <v>56</v>
      </c>
      <c r="N61" s="23"/>
      <c r="O61" s="23"/>
      <c r="P61" s="24"/>
      <c r="Q61" s="23"/>
      <c r="R61" s="23"/>
      <c r="S61" s="23"/>
      <c r="T61" s="23"/>
      <c r="V61" s="13"/>
    </row>
    <row r="62" spans="13:22">
      <c r="M62">
        <v>57</v>
      </c>
      <c r="N62" s="23"/>
      <c r="O62" s="23"/>
      <c r="P62" s="24"/>
      <c r="Q62" s="23"/>
      <c r="R62" s="23"/>
      <c r="S62" s="23"/>
      <c r="T62" s="23"/>
      <c r="V62" s="13"/>
    </row>
    <row r="63" spans="13:22">
      <c r="M63">
        <v>58</v>
      </c>
      <c r="N63" s="23"/>
      <c r="O63" s="23"/>
      <c r="P63" s="24"/>
      <c r="Q63" s="23"/>
      <c r="R63" s="23"/>
      <c r="S63" s="23"/>
      <c r="T63" s="23"/>
      <c r="V63" s="13"/>
    </row>
    <row r="64" spans="13:22">
      <c r="M64">
        <v>59</v>
      </c>
      <c r="N64" s="23"/>
      <c r="O64" s="23"/>
      <c r="P64" s="24"/>
      <c r="Q64" s="23"/>
      <c r="R64" s="23"/>
      <c r="S64" s="23"/>
      <c r="T64" s="23"/>
      <c r="V64" s="13"/>
    </row>
    <row r="65" spans="13:22">
      <c r="M65">
        <v>60</v>
      </c>
      <c r="N65" s="23"/>
      <c r="O65" s="23"/>
      <c r="P65" s="24"/>
      <c r="Q65" s="23"/>
      <c r="R65" s="23"/>
      <c r="S65" s="23"/>
      <c r="T65" s="23"/>
      <c r="V65" s="13"/>
    </row>
    <row r="66" spans="13:22">
      <c r="M66">
        <v>61</v>
      </c>
      <c r="N66" s="23"/>
      <c r="O66" s="23"/>
      <c r="P66" s="24"/>
      <c r="Q66" s="23"/>
      <c r="R66" s="23"/>
      <c r="S66" s="23"/>
      <c r="T66" s="23"/>
      <c r="V66" s="13"/>
    </row>
    <row r="67" spans="13:22">
      <c r="M67">
        <v>62</v>
      </c>
      <c r="N67" s="23"/>
      <c r="O67" s="23"/>
      <c r="P67" s="23"/>
      <c r="Q67" s="23"/>
      <c r="R67" s="23"/>
      <c r="S67" s="23"/>
      <c r="T67" s="23"/>
      <c r="V67" s="13"/>
    </row>
    <row r="68" spans="13:22">
      <c r="M68">
        <v>63</v>
      </c>
      <c r="N68" s="23"/>
      <c r="O68" s="23"/>
      <c r="P68" s="23"/>
      <c r="Q68" s="23"/>
      <c r="R68" s="23"/>
      <c r="S68" s="23"/>
      <c r="T68" s="23"/>
      <c r="V68" s="13"/>
    </row>
    <row r="69" spans="13:22">
      <c r="M69">
        <v>64</v>
      </c>
      <c r="N69" s="23"/>
      <c r="O69" s="23"/>
      <c r="P69" s="24"/>
      <c r="Q69" s="23"/>
      <c r="R69" s="23"/>
      <c r="S69" s="23"/>
      <c r="T69" s="23"/>
      <c r="V69" s="13"/>
    </row>
    <row r="70" spans="13:22">
      <c r="M70">
        <v>65</v>
      </c>
      <c r="N70" s="23"/>
      <c r="O70" s="23"/>
      <c r="P70" s="24"/>
      <c r="Q70" s="23"/>
      <c r="R70" s="23"/>
      <c r="S70" s="23"/>
      <c r="T70" s="23"/>
      <c r="V70" s="13"/>
    </row>
    <row r="71" spans="13:22">
      <c r="M71">
        <v>66</v>
      </c>
      <c r="N71" s="23"/>
      <c r="O71" s="23"/>
      <c r="P71" s="24"/>
      <c r="Q71" s="23"/>
      <c r="R71" s="23"/>
      <c r="S71" s="23"/>
      <c r="T71" s="23"/>
      <c r="V71" s="13"/>
    </row>
    <row r="72" spans="13:22">
      <c r="M72">
        <v>67</v>
      </c>
      <c r="N72" s="23"/>
      <c r="O72" s="23"/>
      <c r="P72" s="24"/>
      <c r="Q72" s="23"/>
      <c r="R72" s="23"/>
      <c r="S72" s="23"/>
      <c r="T72" s="23"/>
      <c r="V72" s="13"/>
    </row>
    <row r="73" spans="13:22">
      <c r="M73">
        <v>68</v>
      </c>
      <c r="N73" s="23"/>
      <c r="O73" s="23"/>
      <c r="P73" s="24"/>
      <c r="Q73" s="23"/>
      <c r="R73" s="23"/>
      <c r="S73" s="23"/>
      <c r="T73" s="23"/>
      <c r="V73" s="13"/>
    </row>
    <row r="74" spans="13:22">
      <c r="M74">
        <v>69</v>
      </c>
      <c r="N74" s="23"/>
      <c r="O74" s="23"/>
      <c r="P74" s="24"/>
      <c r="Q74" s="23"/>
      <c r="R74" s="23"/>
      <c r="S74" s="23"/>
      <c r="T74" s="23"/>
      <c r="V74" s="13"/>
    </row>
    <row r="75" spans="13:22">
      <c r="M75">
        <v>70</v>
      </c>
      <c r="N75" s="23"/>
      <c r="O75" s="23"/>
      <c r="P75" s="24"/>
      <c r="Q75" s="23"/>
      <c r="R75" s="23"/>
      <c r="S75" s="23"/>
      <c r="T75" s="23"/>
      <c r="V75" s="13"/>
    </row>
    <row r="76" spans="13:22">
      <c r="M76">
        <v>71</v>
      </c>
      <c r="N76" s="23"/>
      <c r="O76" s="23"/>
      <c r="P76" s="23"/>
      <c r="Q76" s="23"/>
      <c r="R76" s="23"/>
      <c r="S76" s="23"/>
      <c r="T76" s="23"/>
      <c r="V76" s="13"/>
    </row>
    <row r="77" spans="13:22">
      <c r="M77">
        <v>72</v>
      </c>
      <c r="N77" s="23"/>
      <c r="O77" s="23"/>
      <c r="P77" s="23"/>
      <c r="Q77" s="23"/>
      <c r="R77" s="23"/>
      <c r="S77" s="23"/>
      <c r="T77" s="23"/>
      <c r="V77" s="13"/>
    </row>
    <row r="78" spans="13:22">
      <c r="M78">
        <v>73</v>
      </c>
      <c r="N78" s="23"/>
      <c r="O78" s="23"/>
      <c r="P78" s="23"/>
      <c r="Q78" s="23"/>
      <c r="R78" s="23"/>
      <c r="S78" s="23"/>
      <c r="T78" s="23"/>
      <c r="V78" s="13"/>
    </row>
    <row r="79" spans="13:22">
      <c r="M79">
        <v>74</v>
      </c>
      <c r="N79" s="23"/>
      <c r="O79" s="23"/>
      <c r="P79" s="23"/>
      <c r="Q79" s="23"/>
      <c r="R79" s="23"/>
      <c r="S79" s="23"/>
      <c r="T79" s="23"/>
      <c r="V79" s="13"/>
    </row>
    <row r="80" spans="13:22">
      <c r="M80">
        <v>75</v>
      </c>
      <c r="N80" s="23"/>
      <c r="O80" s="23"/>
      <c r="P80" s="23"/>
      <c r="Q80" s="23"/>
      <c r="R80" s="23"/>
      <c r="S80" s="23"/>
      <c r="T80" s="23"/>
      <c r="V80" s="13"/>
    </row>
    <row r="83" spans="1:27">
      <c r="R83" s="14" t="s">
        <v>193</v>
      </c>
      <c r="Z83" s="18" t="s">
        <v>193</v>
      </c>
    </row>
    <row r="85" spans="1:27">
      <c r="A85" t="s">
        <v>1456</v>
      </c>
      <c r="M85" s="12" t="s">
        <v>187</v>
      </c>
      <c r="N85" s="323" t="s">
        <v>341</v>
      </c>
      <c r="O85" s="324"/>
      <c r="P85" s="324"/>
      <c r="Q85" s="325"/>
      <c r="R85" s="12"/>
      <c r="T85" s="17" t="s">
        <v>192</v>
      </c>
      <c r="U85" s="326" t="s">
        <v>181</v>
      </c>
      <c r="V85" s="326"/>
      <c r="W85" s="326"/>
      <c r="X85" s="326"/>
      <c r="Y85" s="326"/>
      <c r="Z85" s="17"/>
      <c r="AA85" s="17"/>
    </row>
    <row r="86" spans="1:27">
      <c r="M86" s="12"/>
      <c r="N86" s="12" t="s">
        <v>182</v>
      </c>
      <c r="O86" s="12" t="s">
        <v>183</v>
      </c>
      <c r="P86" s="12" t="s">
        <v>184</v>
      </c>
      <c r="Q86" s="12" t="s">
        <v>185</v>
      </c>
      <c r="R86" s="12" t="s">
        <v>186</v>
      </c>
      <c r="T86" s="17"/>
      <c r="U86" s="17" t="s">
        <v>182</v>
      </c>
      <c r="V86" s="17" t="s">
        <v>191</v>
      </c>
      <c r="W86" s="17" t="s">
        <v>183</v>
      </c>
      <c r="X86" s="17" t="s">
        <v>184</v>
      </c>
      <c r="Y86" s="17" t="s">
        <v>185</v>
      </c>
      <c r="Z86" s="17" t="s">
        <v>186</v>
      </c>
      <c r="AA86" s="37" t="s">
        <v>346</v>
      </c>
    </row>
    <row r="87" spans="1:27">
      <c r="M87" s="11"/>
      <c r="N87" s="14"/>
      <c r="O87" s="11"/>
      <c r="P87" s="14"/>
      <c r="Q87" s="14"/>
      <c r="R87" s="14"/>
      <c r="T87" s="18"/>
      <c r="U87" s="18"/>
      <c r="V87" s="18"/>
      <c r="W87" s="16"/>
      <c r="X87" s="18"/>
      <c r="Y87" s="18"/>
      <c r="Z87" s="18"/>
      <c r="AA87" s="18"/>
    </row>
    <row r="88" spans="1:27">
      <c r="A88" t="s">
        <v>243</v>
      </c>
      <c r="B88" t="s">
        <v>243</v>
      </c>
      <c r="E88">
        <v>1</v>
      </c>
      <c r="F88" t="str">
        <f t="shared" ref="F88:F119" si="0">IF(ISERROR(INDEX($B$88:$B$280,MATCH(P6,$A$88:$A$280,0)))*1=1,"",INDEX($B$88:$B$280,MATCH(P6,$A$88:$A$280,0)))</f>
        <v>Fordham</v>
      </c>
      <c r="G88" t="str">
        <f t="shared" ref="G88:G119" si="1">IF(ISERROR(INDEX($B$88:$B$280,MATCH(Q6,$A$88:$A$280,0)))*1=1,"",INDEX($B$88:$B$280,MATCH(Q6,$A$88:$A$280,0)))</f>
        <v>Nebraska</v>
      </c>
      <c r="H88" t="s">
        <v>62</v>
      </c>
      <c r="J88" t="str">
        <f>CONCATENATE(F88," ", H88, " ",G88)</f>
        <v>Fordham v Nebraska</v>
      </c>
      <c r="M88" s="11"/>
      <c r="N88" s="15">
        <f>N6+TIME(16,0,0)</f>
        <v>1.375</v>
      </c>
      <c r="O88" s="11" t="str">
        <f>J88</f>
        <v>Fordham v Nebraska</v>
      </c>
      <c r="P88" s="14" t="str">
        <f>$A$85</f>
        <v>College FB</v>
      </c>
      <c r="Q88" s="14"/>
      <c r="R88" s="14" t="str">
        <f>$R$83</f>
        <v>FULL</v>
      </c>
      <c r="S88" s="13">
        <v>1</v>
      </c>
      <c r="T88" s="18"/>
      <c r="U88" s="19">
        <f>N88</f>
        <v>1.375</v>
      </c>
      <c r="V88" s="19">
        <f>U88+TIME(3,0,0)</f>
        <v>1.5</v>
      </c>
      <c r="W88" s="16" t="str">
        <f>O88</f>
        <v>Fordham v Nebraska</v>
      </c>
      <c r="X88" s="18" t="str">
        <f t="shared" ref="X88:X103" si="2">P88</f>
        <v>College FB</v>
      </c>
      <c r="Y88" s="18"/>
      <c r="Z88" s="18" t="str">
        <f t="shared" ref="Z88:Z152" si="3">$Z$83</f>
        <v>FULL</v>
      </c>
      <c r="AA88" s="36" t="str">
        <f t="shared" ref="AA88:AA119" si="4">IF(OR(F88="Rutgers",G88="Rutgers", F88="Rider", G88="Rider", F88="Princeton", G88="Princeton",  F88="Monmouth", G88="Monmouth",  F88="Fairleigh", G88="Fairleigh", F88="Fairleigh Dickinson", G88="Fairleigh Dickinson",  F88="NJIT", G88="NJIT", F88="Saint Peter", G88="Saint Peter", F88="St Peter", G88="St Peter", F88="St. Peter", G88="St. Peter", F88="Saint Peters", G88="Saint Peters", F88="St Peters", G88="St Peters", F88="St. Peters", G88="St. Peters", F88="Saint Peter’s", G88="Saint Peter’s", F88="St Peter’s", G88="St Peter’s", F88="St. Peter’s", G88="St. Peter’s", F88="Seton Hall", G88="Seton Hall", F88="Seton", G88="Seton"), "DO NOT MAP","")</f>
        <v/>
      </c>
    </row>
    <row r="89" spans="1:27">
      <c r="A89" t="s">
        <v>244</v>
      </c>
      <c r="B89" t="s">
        <v>244</v>
      </c>
      <c r="E89">
        <v>2</v>
      </c>
      <c r="F89" t="str">
        <f t="shared" si="0"/>
        <v>Louisiana-Monroe</v>
      </c>
      <c r="G89" t="str">
        <f t="shared" si="1"/>
        <v>Kentucky</v>
      </c>
      <c r="H89" t="s">
        <v>62</v>
      </c>
      <c r="J89" t="str">
        <f t="shared" ref="J89:J107" si="5">CONCATENATE(F89," ", H89, " ",G89)</f>
        <v>Louisiana-Monroe v Kentucky</v>
      </c>
      <c r="M89" s="11"/>
      <c r="N89" s="15">
        <f t="shared" ref="N89:N152" si="6">N7+TIME(16,0,0)</f>
        <v>1.375</v>
      </c>
      <c r="O89" s="11" t="str">
        <f t="shared" ref="O89:O152" si="7">J89</f>
        <v>Louisiana-Monroe v Kentucky</v>
      </c>
      <c r="P89" s="14" t="str">
        <f t="shared" ref="P89:P152" si="8">$A$85</f>
        <v>College FB</v>
      </c>
      <c r="Q89" s="14"/>
      <c r="R89" s="14" t="str">
        <f t="shared" ref="R89:R152" si="9">$R$83</f>
        <v>FULL</v>
      </c>
      <c r="S89" s="13">
        <v>2</v>
      </c>
      <c r="T89" s="18"/>
      <c r="U89" s="19">
        <f t="shared" ref="U89:U107" si="10">N89</f>
        <v>1.375</v>
      </c>
      <c r="V89" s="19">
        <f t="shared" ref="V89:V107" si="11">U89+TIME(3,0,0)</f>
        <v>1.5</v>
      </c>
      <c r="W89" s="16" t="str">
        <f t="shared" ref="W89:W152" si="12">O89</f>
        <v>Louisiana-Monroe v Kentucky</v>
      </c>
      <c r="X89" s="18" t="str">
        <f t="shared" si="2"/>
        <v>College FB</v>
      </c>
      <c r="Y89" s="18"/>
      <c r="Z89" s="18" t="str">
        <f t="shared" si="3"/>
        <v>FULL</v>
      </c>
      <c r="AA89" s="36" t="str">
        <f t="shared" si="4"/>
        <v/>
      </c>
    </row>
    <row r="90" spans="1:27">
      <c r="A90" t="s">
        <v>245</v>
      </c>
      <c r="B90" t="s">
        <v>245</v>
      </c>
      <c r="E90">
        <v>3</v>
      </c>
      <c r="F90" t="str">
        <f t="shared" si="0"/>
        <v>Temple</v>
      </c>
      <c r="G90" t="str">
        <f t="shared" si="1"/>
        <v>Rutgers</v>
      </c>
      <c r="H90" t="s">
        <v>62</v>
      </c>
      <c r="J90" t="str">
        <f t="shared" si="5"/>
        <v>Temple v Rutgers</v>
      </c>
      <c r="M90" s="11"/>
      <c r="N90" s="15">
        <f t="shared" si="6"/>
        <v>1.375</v>
      </c>
      <c r="O90" s="11" t="str">
        <f t="shared" si="7"/>
        <v>Temple v Rutgers</v>
      </c>
      <c r="P90" s="14" t="str">
        <f t="shared" si="8"/>
        <v>College FB</v>
      </c>
      <c r="Q90" s="14"/>
      <c r="R90" s="14" t="str">
        <f t="shared" si="9"/>
        <v>FULL</v>
      </c>
      <c r="S90" s="13">
        <v>3</v>
      </c>
      <c r="T90" s="18"/>
      <c r="U90" s="19">
        <f t="shared" si="10"/>
        <v>1.375</v>
      </c>
      <c r="V90" s="19">
        <f t="shared" si="11"/>
        <v>1.5</v>
      </c>
      <c r="W90" s="16" t="str">
        <f t="shared" si="12"/>
        <v>Temple v Rutgers</v>
      </c>
      <c r="X90" s="18" t="str">
        <f t="shared" si="2"/>
        <v>College FB</v>
      </c>
      <c r="Y90" s="18"/>
      <c r="Z90" s="18" t="str">
        <f t="shared" si="3"/>
        <v>FULL</v>
      </c>
      <c r="AA90" s="36" t="str">
        <f t="shared" si="4"/>
        <v>DO NOT MAP</v>
      </c>
    </row>
    <row r="91" spans="1:27">
      <c r="A91" t="s">
        <v>399</v>
      </c>
      <c r="B91" t="s">
        <v>399</v>
      </c>
      <c r="E91">
        <v>4</v>
      </c>
      <c r="F91" t="str">
        <f t="shared" si="0"/>
        <v>Tulane</v>
      </c>
      <c r="G91" t="str">
        <f t="shared" si="1"/>
        <v>Oklahoma</v>
      </c>
      <c r="H91" t="s">
        <v>62</v>
      </c>
      <c r="J91" t="str">
        <f t="shared" si="5"/>
        <v>Tulane v Oklahoma</v>
      </c>
      <c r="M91" s="11"/>
      <c r="N91" s="15">
        <f t="shared" si="6"/>
        <v>1.375</v>
      </c>
      <c r="O91" s="11" t="str">
        <f t="shared" si="7"/>
        <v>Tulane v Oklahoma</v>
      </c>
      <c r="P91" s="14" t="str">
        <f t="shared" si="8"/>
        <v>College FB</v>
      </c>
      <c r="Q91" s="14"/>
      <c r="R91" s="14" t="str">
        <f t="shared" si="9"/>
        <v>FULL</v>
      </c>
      <c r="S91" s="13">
        <v>4</v>
      </c>
      <c r="T91" s="18"/>
      <c r="U91" s="19">
        <f t="shared" si="10"/>
        <v>1.375</v>
      </c>
      <c r="V91" s="19">
        <f t="shared" si="11"/>
        <v>1.5</v>
      </c>
      <c r="W91" s="16" t="str">
        <f t="shared" si="12"/>
        <v>Tulane v Oklahoma</v>
      </c>
      <c r="X91" s="18" t="str">
        <f t="shared" si="2"/>
        <v>College FB</v>
      </c>
      <c r="Y91" s="18"/>
      <c r="Z91" s="18" t="str">
        <f t="shared" si="3"/>
        <v>FULL</v>
      </c>
      <c r="AA91" s="36" t="str">
        <f t="shared" si="4"/>
        <v/>
      </c>
    </row>
    <row r="92" spans="1:27">
      <c r="A92" t="s">
        <v>167</v>
      </c>
      <c r="B92" t="s">
        <v>167</v>
      </c>
      <c r="E92">
        <v>5</v>
      </c>
      <c r="F92" t="str">
        <f t="shared" si="0"/>
        <v>Holy Cross</v>
      </c>
      <c r="G92" t="str">
        <f t="shared" si="1"/>
        <v>Connecticut</v>
      </c>
      <c r="H92" t="s">
        <v>62</v>
      </c>
      <c r="J92" t="str">
        <f t="shared" si="5"/>
        <v>Holy Cross v Connecticut</v>
      </c>
      <c r="M92" s="11"/>
      <c r="N92" s="15">
        <f t="shared" si="6"/>
        <v>1.375</v>
      </c>
      <c r="O92" s="11" t="str">
        <f t="shared" si="7"/>
        <v>Holy Cross v Connecticut</v>
      </c>
      <c r="P92" s="14" t="str">
        <f t="shared" si="8"/>
        <v>College FB</v>
      </c>
      <c r="Q92" s="14"/>
      <c r="R92" s="14" t="str">
        <f t="shared" si="9"/>
        <v>FULL</v>
      </c>
      <c r="S92" s="13">
        <v>5</v>
      </c>
      <c r="T92" s="18"/>
      <c r="U92" s="19">
        <f t="shared" si="10"/>
        <v>1.375</v>
      </c>
      <c r="V92" s="19">
        <f t="shared" si="11"/>
        <v>1.5</v>
      </c>
      <c r="W92" s="16" t="str">
        <f t="shared" si="12"/>
        <v>Holy Cross v Connecticut</v>
      </c>
      <c r="X92" s="18" t="str">
        <f t="shared" si="2"/>
        <v>College FB</v>
      </c>
      <c r="Y92" s="18"/>
      <c r="Z92" s="18" t="str">
        <f t="shared" si="3"/>
        <v>FULL</v>
      </c>
      <c r="AA92" s="36" t="str">
        <f t="shared" si="4"/>
        <v/>
      </c>
    </row>
    <row r="93" spans="1:27">
      <c r="A93" t="s">
        <v>400</v>
      </c>
      <c r="B93" t="s">
        <v>400</v>
      </c>
      <c r="E93">
        <v>6</v>
      </c>
      <c r="F93" t="str">
        <f t="shared" si="0"/>
        <v/>
      </c>
      <c r="G93" t="str">
        <f t="shared" si="1"/>
        <v>Boston College</v>
      </c>
      <c r="H93" t="s">
        <v>62</v>
      </c>
      <c r="J93" t="str">
        <f t="shared" si="5"/>
        <v xml:space="preserve"> v Boston College</v>
      </c>
      <c r="M93" s="11"/>
      <c r="N93" s="15">
        <f t="shared" si="6"/>
        <v>1.375</v>
      </c>
      <c r="O93" s="11" t="str">
        <f t="shared" si="7"/>
        <v xml:space="preserve"> v Boston College</v>
      </c>
      <c r="P93" s="14" t="str">
        <f t="shared" si="8"/>
        <v>College FB</v>
      </c>
      <c r="Q93" s="14"/>
      <c r="R93" s="14" t="str">
        <f t="shared" si="9"/>
        <v>FULL</v>
      </c>
      <c r="S93" s="13">
        <v>6</v>
      </c>
      <c r="T93" s="18"/>
      <c r="U93" s="19">
        <f t="shared" si="10"/>
        <v>1.375</v>
      </c>
      <c r="V93" s="19">
        <f t="shared" si="11"/>
        <v>1.5</v>
      </c>
      <c r="W93" s="16" t="str">
        <f t="shared" si="12"/>
        <v xml:space="preserve"> v Boston College</v>
      </c>
      <c r="X93" s="18" t="str">
        <f t="shared" si="2"/>
        <v>College FB</v>
      </c>
      <c r="Y93" s="18"/>
      <c r="Z93" s="18" t="str">
        <f t="shared" si="3"/>
        <v>FULL</v>
      </c>
      <c r="AA93" s="36" t="str">
        <f t="shared" si="4"/>
        <v/>
      </c>
    </row>
    <row r="94" spans="1:27">
      <c r="A94" t="s">
        <v>246</v>
      </c>
      <c r="B94" t="s">
        <v>246</v>
      </c>
      <c r="E94">
        <v>7</v>
      </c>
      <c r="F94" t="str">
        <f t="shared" si="0"/>
        <v>Western Michigan</v>
      </c>
      <c r="G94" t="str">
        <f t="shared" si="1"/>
        <v>Michigan</v>
      </c>
      <c r="H94" t="s">
        <v>62</v>
      </c>
      <c r="J94" t="str">
        <f t="shared" si="5"/>
        <v>Western Michigan v Michigan</v>
      </c>
      <c r="M94" s="11"/>
      <c r="N94" s="15">
        <f t="shared" si="6"/>
        <v>1.375</v>
      </c>
      <c r="O94" s="11" t="str">
        <f t="shared" si="7"/>
        <v>Western Michigan v Michigan</v>
      </c>
      <c r="P94" s="14" t="str">
        <f t="shared" si="8"/>
        <v>College FB</v>
      </c>
      <c r="Q94" s="14"/>
      <c r="R94" s="14" t="str">
        <f t="shared" si="9"/>
        <v>FULL</v>
      </c>
      <c r="S94" s="13">
        <v>7</v>
      </c>
      <c r="T94" s="18"/>
      <c r="U94" s="19">
        <f t="shared" si="10"/>
        <v>1.375</v>
      </c>
      <c r="V94" s="19">
        <f t="shared" si="11"/>
        <v>1.5</v>
      </c>
      <c r="W94" s="16" t="str">
        <f t="shared" si="12"/>
        <v>Western Michigan v Michigan</v>
      </c>
      <c r="X94" s="18" t="str">
        <f t="shared" si="2"/>
        <v>College FB</v>
      </c>
      <c r="Y94" s="18"/>
      <c r="Z94" s="18" t="str">
        <f t="shared" si="3"/>
        <v>FULL</v>
      </c>
      <c r="AA94" s="36" t="str">
        <f t="shared" si="4"/>
        <v/>
      </c>
    </row>
    <row r="95" spans="1:27">
      <c r="A95" t="s">
        <v>401</v>
      </c>
      <c r="B95" t="s">
        <v>401</v>
      </c>
      <c r="E95">
        <v>8</v>
      </c>
      <c r="F95" t="str">
        <f t="shared" si="0"/>
        <v>Rutgers</v>
      </c>
      <c r="G95" t="str">
        <f t="shared" si="1"/>
        <v>Kansas State</v>
      </c>
      <c r="H95" t="s">
        <v>62</v>
      </c>
      <c r="J95" t="str">
        <f t="shared" si="5"/>
        <v>Rutgers v Kansas State</v>
      </c>
      <c r="M95" s="11"/>
      <c r="N95" s="15">
        <f t="shared" si="6"/>
        <v>1.375</v>
      </c>
      <c r="O95" s="11" t="str">
        <f t="shared" si="7"/>
        <v>Rutgers v Kansas State</v>
      </c>
      <c r="P95" s="14" t="str">
        <f t="shared" si="8"/>
        <v>College FB</v>
      </c>
      <c r="Q95" s="14"/>
      <c r="R95" s="14" t="str">
        <f t="shared" si="9"/>
        <v>FULL</v>
      </c>
      <c r="S95" s="13">
        <v>8</v>
      </c>
      <c r="T95" s="18"/>
      <c r="U95" s="19">
        <f t="shared" si="10"/>
        <v>1.375</v>
      </c>
      <c r="V95" s="19">
        <f t="shared" si="11"/>
        <v>1.5</v>
      </c>
      <c r="W95" s="16" t="str">
        <f t="shared" si="12"/>
        <v>Rutgers v Kansas State</v>
      </c>
      <c r="X95" s="18" t="str">
        <f t="shared" si="2"/>
        <v>College FB</v>
      </c>
      <c r="Y95" s="18"/>
      <c r="Z95" s="18" t="str">
        <f t="shared" si="3"/>
        <v>FULL</v>
      </c>
      <c r="AA95" s="36" t="str">
        <f t="shared" si="4"/>
        <v>DO NOT MAP</v>
      </c>
    </row>
    <row r="96" spans="1:27">
      <c r="A96" t="s">
        <v>423</v>
      </c>
      <c r="B96" t="s">
        <v>423</v>
      </c>
      <c r="E96">
        <v>9</v>
      </c>
      <c r="F96" t="str">
        <f t="shared" si="0"/>
        <v>Penn State</v>
      </c>
      <c r="G96" t="str">
        <f t="shared" si="1"/>
        <v>Wisconsin</v>
      </c>
      <c r="H96" t="s">
        <v>62</v>
      </c>
      <c r="J96" t="str">
        <f t="shared" si="5"/>
        <v>Penn State v Wisconsin</v>
      </c>
      <c r="M96" s="11"/>
      <c r="N96" s="15">
        <f t="shared" si="6"/>
        <v>1.375</v>
      </c>
      <c r="O96" s="11" t="str">
        <f t="shared" si="7"/>
        <v>Penn State v Wisconsin</v>
      </c>
      <c r="P96" s="14" t="str">
        <f t="shared" si="8"/>
        <v>College FB</v>
      </c>
      <c r="Q96" s="14"/>
      <c r="R96" s="14" t="str">
        <f t="shared" si="9"/>
        <v>FULL</v>
      </c>
      <c r="S96" s="13">
        <v>9</v>
      </c>
      <c r="T96" s="18"/>
      <c r="U96" s="19">
        <f t="shared" si="10"/>
        <v>1.375</v>
      </c>
      <c r="V96" s="19">
        <f t="shared" si="11"/>
        <v>1.5</v>
      </c>
      <c r="W96" s="16" t="str">
        <f t="shared" si="12"/>
        <v>Penn State v Wisconsin</v>
      </c>
      <c r="X96" s="18" t="str">
        <f t="shared" si="2"/>
        <v>College FB</v>
      </c>
      <c r="Y96" s="18"/>
      <c r="Z96" s="18" t="str">
        <f t="shared" si="3"/>
        <v>FULL</v>
      </c>
      <c r="AA96" s="36" t="str">
        <f t="shared" si="4"/>
        <v/>
      </c>
    </row>
    <row r="97" spans="1:27">
      <c r="A97" t="s">
        <v>247</v>
      </c>
      <c r="B97" t="s">
        <v>247</v>
      </c>
      <c r="E97">
        <v>10</v>
      </c>
      <c r="F97" t="str">
        <f t="shared" si="0"/>
        <v>Army</v>
      </c>
      <c r="G97" t="str">
        <f t="shared" si="1"/>
        <v>Georgia State</v>
      </c>
      <c r="H97" t="s">
        <v>62</v>
      </c>
      <c r="J97" t="str">
        <f t="shared" si="5"/>
        <v>Army v Georgia State</v>
      </c>
      <c r="M97" s="11"/>
      <c r="N97" s="15">
        <f t="shared" si="6"/>
        <v>1.375</v>
      </c>
      <c r="O97" s="11" t="str">
        <f t="shared" si="7"/>
        <v>Army v Georgia State</v>
      </c>
      <c r="P97" s="14" t="str">
        <f t="shared" si="8"/>
        <v>College FB</v>
      </c>
      <c r="Q97" s="14"/>
      <c r="R97" s="14" t="str">
        <f t="shared" si="9"/>
        <v>FULL</v>
      </c>
      <c r="S97" s="13">
        <v>10</v>
      </c>
      <c r="T97" s="18"/>
      <c r="U97" s="19">
        <f t="shared" si="10"/>
        <v>1.375</v>
      </c>
      <c r="V97" s="19">
        <f t="shared" si="11"/>
        <v>1.5</v>
      </c>
      <c r="W97" s="16" t="str">
        <f t="shared" si="12"/>
        <v>Army v Georgia State</v>
      </c>
      <c r="X97" s="18" t="str">
        <f t="shared" si="2"/>
        <v>College FB</v>
      </c>
      <c r="Y97" s="18"/>
      <c r="Z97" s="18" t="str">
        <f t="shared" si="3"/>
        <v>FULL</v>
      </c>
      <c r="AA97" s="36" t="str">
        <f t="shared" si="4"/>
        <v/>
      </c>
    </row>
    <row r="98" spans="1:27">
      <c r="A98" t="s">
        <v>402</v>
      </c>
      <c r="B98" t="s">
        <v>402</v>
      </c>
      <c r="E98">
        <v>11</v>
      </c>
      <c r="F98" t="str">
        <f t="shared" si="0"/>
        <v>Fresno State</v>
      </c>
      <c r="G98" t="str">
        <f t="shared" si="1"/>
        <v>Oregon</v>
      </c>
      <c r="H98" t="s">
        <v>62</v>
      </c>
      <c r="J98" t="str">
        <f t="shared" si="5"/>
        <v>Fresno State v Oregon</v>
      </c>
      <c r="M98" s="11"/>
      <c r="N98" s="15">
        <f t="shared" si="6"/>
        <v>1.4583333333333333</v>
      </c>
      <c r="O98" s="11" t="str">
        <f t="shared" si="7"/>
        <v>Fresno State v Oregon</v>
      </c>
      <c r="P98" s="14" t="str">
        <f t="shared" si="8"/>
        <v>College FB</v>
      </c>
      <c r="Q98" s="14"/>
      <c r="R98" s="14" t="str">
        <f t="shared" si="9"/>
        <v>FULL</v>
      </c>
      <c r="S98" s="13">
        <v>11</v>
      </c>
      <c r="T98" s="18"/>
      <c r="U98" s="19">
        <f t="shared" si="10"/>
        <v>1.4583333333333333</v>
      </c>
      <c r="V98" s="19">
        <f t="shared" si="11"/>
        <v>1.5833333333333333</v>
      </c>
      <c r="W98" s="16" t="str">
        <f t="shared" si="12"/>
        <v>Fresno State v Oregon</v>
      </c>
      <c r="X98" s="18" t="str">
        <f t="shared" si="2"/>
        <v>College FB</v>
      </c>
      <c r="Y98" s="18"/>
      <c r="Z98" s="18" t="str">
        <f t="shared" si="3"/>
        <v>FULL</v>
      </c>
      <c r="AA98" s="36" t="str">
        <f t="shared" si="4"/>
        <v/>
      </c>
    </row>
    <row r="99" spans="1:27">
      <c r="A99" t="s">
        <v>248</v>
      </c>
      <c r="B99" t="s">
        <v>248</v>
      </c>
      <c r="E99">
        <v>12</v>
      </c>
      <c r="F99" t="str">
        <f t="shared" si="0"/>
        <v>Indiana</v>
      </c>
      <c r="G99" t="str">
        <f t="shared" si="1"/>
        <v>Iowa</v>
      </c>
      <c r="H99" t="s">
        <v>62</v>
      </c>
      <c r="J99" t="str">
        <f t="shared" si="5"/>
        <v>Indiana v Iowa</v>
      </c>
      <c r="M99" s="11"/>
      <c r="N99" s="15">
        <f t="shared" si="6"/>
        <v>1.5208333333333333</v>
      </c>
      <c r="O99" s="11" t="str">
        <f t="shared" si="7"/>
        <v>Indiana v Iowa</v>
      </c>
      <c r="P99" s="14" t="str">
        <f t="shared" si="8"/>
        <v>College FB</v>
      </c>
      <c r="Q99" s="14"/>
      <c r="R99" s="14" t="str">
        <f t="shared" si="9"/>
        <v>FULL</v>
      </c>
      <c r="S99" s="13">
        <v>12</v>
      </c>
      <c r="T99" s="18"/>
      <c r="U99" s="19">
        <f t="shared" si="10"/>
        <v>1.5208333333333333</v>
      </c>
      <c r="V99" s="19">
        <f t="shared" si="11"/>
        <v>1.6458333333333333</v>
      </c>
      <c r="W99" s="16" t="str">
        <f t="shared" si="12"/>
        <v>Indiana v Iowa</v>
      </c>
      <c r="X99" s="18" t="str">
        <f t="shared" si="2"/>
        <v>College FB</v>
      </c>
      <c r="Y99" s="18"/>
      <c r="Z99" s="18" t="str">
        <f t="shared" si="3"/>
        <v>FULL</v>
      </c>
      <c r="AA99" s="36" t="str">
        <f t="shared" si="4"/>
        <v/>
      </c>
    </row>
    <row r="100" spans="1:27">
      <c r="A100" t="s">
        <v>403</v>
      </c>
      <c r="B100" t="s">
        <v>403</v>
      </c>
      <c r="E100">
        <v>13</v>
      </c>
      <c r="F100" t="str">
        <f t="shared" si="0"/>
        <v>Miami Florida</v>
      </c>
      <c r="G100" t="str">
        <f t="shared" si="1"/>
        <v>Alabama</v>
      </c>
      <c r="H100" t="s">
        <v>62</v>
      </c>
      <c r="J100" t="str">
        <f t="shared" si="5"/>
        <v>Miami Florida v Alabama</v>
      </c>
      <c r="M100" s="11"/>
      <c r="N100" s="15">
        <f t="shared" si="6"/>
        <v>1.5208333333333333</v>
      </c>
      <c r="O100" s="11" t="str">
        <f t="shared" si="7"/>
        <v>Miami Florida v Alabama</v>
      </c>
      <c r="P100" s="14" t="str">
        <f t="shared" si="8"/>
        <v>College FB</v>
      </c>
      <c r="Q100" s="14"/>
      <c r="R100" s="14" t="str">
        <f t="shared" si="9"/>
        <v>FULL</v>
      </c>
      <c r="S100" s="13">
        <v>13</v>
      </c>
      <c r="T100" s="18"/>
      <c r="U100" s="19">
        <f t="shared" si="10"/>
        <v>1.5208333333333333</v>
      </c>
      <c r="V100" s="19">
        <f t="shared" si="11"/>
        <v>1.6458333333333333</v>
      </c>
      <c r="W100" s="16" t="str">
        <f t="shared" si="12"/>
        <v>Miami Florida v Alabama</v>
      </c>
      <c r="X100" s="18" t="str">
        <f t="shared" si="2"/>
        <v>College FB</v>
      </c>
      <c r="Y100" s="18"/>
      <c r="Z100" s="18" t="str">
        <f t="shared" si="3"/>
        <v>FULL</v>
      </c>
      <c r="AA100" s="36" t="str">
        <f t="shared" si="4"/>
        <v/>
      </c>
    </row>
    <row r="101" spans="1:27">
      <c r="A101" t="s">
        <v>249</v>
      </c>
      <c r="B101" t="s">
        <v>249</v>
      </c>
      <c r="E101">
        <v>14</v>
      </c>
      <c r="F101" t="str">
        <f t="shared" si="0"/>
        <v>Marshall</v>
      </c>
      <c r="G101" t="str">
        <f t="shared" si="1"/>
        <v>Navy</v>
      </c>
      <c r="H101" t="s">
        <v>62</v>
      </c>
      <c r="J101" t="str">
        <f t="shared" si="5"/>
        <v>Marshall v Navy</v>
      </c>
      <c r="M101" s="11"/>
      <c r="N101" s="15">
        <f t="shared" si="6"/>
        <v>1.5208333333333333</v>
      </c>
      <c r="O101" s="11" t="str">
        <f t="shared" si="7"/>
        <v>Marshall v Navy</v>
      </c>
      <c r="P101" s="14" t="str">
        <f t="shared" si="8"/>
        <v>College FB</v>
      </c>
      <c r="Q101" s="14"/>
      <c r="R101" s="14" t="str">
        <f t="shared" si="9"/>
        <v>FULL</v>
      </c>
      <c r="S101" s="13">
        <v>14</v>
      </c>
      <c r="T101" s="18"/>
      <c r="U101" s="19">
        <f t="shared" si="10"/>
        <v>1.5208333333333333</v>
      </c>
      <c r="V101" s="19">
        <f t="shared" si="11"/>
        <v>1.6458333333333333</v>
      </c>
      <c r="W101" s="16" t="str">
        <f t="shared" si="12"/>
        <v>Marshall v Navy</v>
      </c>
      <c r="X101" s="18" t="str">
        <f t="shared" si="2"/>
        <v>College FB</v>
      </c>
      <c r="Y101" s="18"/>
      <c r="Z101" s="18" t="str">
        <f t="shared" si="3"/>
        <v>FULL</v>
      </c>
      <c r="AA101" s="36" t="str">
        <f t="shared" si="4"/>
        <v/>
      </c>
    </row>
    <row r="102" spans="1:27">
      <c r="A102" t="s">
        <v>250</v>
      </c>
      <c r="B102" t="s">
        <v>250</v>
      </c>
      <c r="E102">
        <v>15</v>
      </c>
      <c r="F102" t="str">
        <f t="shared" si="0"/>
        <v>West Virginia</v>
      </c>
      <c r="G102" t="str">
        <f t="shared" si="1"/>
        <v>Maryland</v>
      </c>
      <c r="H102" t="s">
        <v>62</v>
      </c>
      <c r="J102" t="str">
        <f t="shared" si="5"/>
        <v>West Virginia v Maryland</v>
      </c>
      <c r="M102" s="11"/>
      <c r="N102" s="15">
        <f t="shared" si="6"/>
        <v>1.5208333333333333</v>
      </c>
      <c r="O102" s="11" t="str">
        <f t="shared" si="7"/>
        <v>West Virginia v Maryland</v>
      </c>
      <c r="P102" s="14" t="str">
        <f t="shared" si="8"/>
        <v>College FB</v>
      </c>
      <c r="Q102" s="14"/>
      <c r="R102" s="14" t="str">
        <f t="shared" si="9"/>
        <v>FULL</v>
      </c>
      <c r="S102" s="13">
        <v>15</v>
      </c>
      <c r="T102" s="18"/>
      <c r="U102" s="19">
        <f t="shared" si="10"/>
        <v>1.5208333333333333</v>
      </c>
      <c r="V102" s="19">
        <f t="shared" si="11"/>
        <v>1.6458333333333333</v>
      </c>
      <c r="W102" s="16" t="str">
        <f t="shared" si="12"/>
        <v>West Virginia v Maryland</v>
      </c>
      <c r="X102" s="18" t="str">
        <f t="shared" si="2"/>
        <v>College FB</v>
      </c>
      <c r="Y102" s="18"/>
      <c r="Z102" s="18" t="str">
        <f t="shared" si="3"/>
        <v>FULL</v>
      </c>
      <c r="AA102" s="36" t="str">
        <f t="shared" si="4"/>
        <v/>
      </c>
    </row>
    <row r="103" spans="1:27">
      <c r="A103" t="s">
        <v>197</v>
      </c>
      <c r="B103" t="s">
        <v>197</v>
      </c>
      <c r="E103">
        <v>16</v>
      </c>
      <c r="F103" t="str">
        <f t="shared" si="0"/>
        <v>Massachusetts</v>
      </c>
      <c r="G103" t="str">
        <f t="shared" si="1"/>
        <v/>
      </c>
      <c r="H103" t="s">
        <v>62</v>
      </c>
      <c r="J103" t="str">
        <f t="shared" si="5"/>
        <v xml:space="preserve">Massachusetts v </v>
      </c>
      <c r="M103" s="11"/>
      <c r="N103" s="15">
        <f t="shared" si="6"/>
        <v>1.5416666666666665</v>
      </c>
      <c r="O103" s="11" t="str">
        <f t="shared" si="7"/>
        <v xml:space="preserve">Massachusetts v </v>
      </c>
      <c r="P103" s="14" t="str">
        <f t="shared" si="8"/>
        <v>College FB</v>
      </c>
      <c r="Q103" s="14"/>
      <c r="R103" s="14" t="str">
        <f t="shared" si="9"/>
        <v>FULL</v>
      </c>
      <c r="S103" s="13">
        <v>16</v>
      </c>
      <c r="T103" s="18"/>
      <c r="U103" s="19">
        <f t="shared" si="10"/>
        <v>1.5416666666666665</v>
      </c>
      <c r="V103" s="19">
        <f t="shared" si="11"/>
        <v>1.6666666666666665</v>
      </c>
      <c r="W103" s="16" t="str">
        <f t="shared" si="12"/>
        <v xml:space="preserve">Massachusetts v </v>
      </c>
      <c r="X103" s="18" t="str">
        <f t="shared" si="2"/>
        <v>College FB</v>
      </c>
      <c r="Y103" s="18"/>
      <c r="Z103" s="18" t="str">
        <f t="shared" si="3"/>
        <v>FULL</v>
      </c>
      <c r="AA103" s="36" t="str">
        <f t="shared" si="4"/>
        <v/>
      </c>
    </row>
    <row r="104" spans="1:27">
      <c r="A104" t="s">
        <v>144</v>
      </c>
      <c r="B104" t="s">
        <v>22</v>
      </c>
      <c r="E104">
        <v>17</v>
      </c>
      <c r="F104" t="str">
        <f t="shared" si="0"/>
        <v>Louisiana Tech</v>
      </c>
      <c r="G104" t="str">
        <f t="shared" si="1"/>
        <v>Mississippi State</v>
      </c>
      <c r="H104" t="s">
        <v>62</v>
      </c>
      <c r="J104" t="str">
        <f t="shared" si="5"/>
        <v>Louisiana Tech v Mississippi State</v>
      </c>
      <c r="M104" s="11"/>
      <c r="N104" s="15">
        <f t="shared" si="6"/>
        <v>1.5416666666666665</v>
      </c>
      <c r="O104" s="11" t="str">
        <f t="shared" si="7"/>
        <v>Louisiana Tech v Mississippi State</v>
      </c>
      <c r="P104" s="14" t="str">
        <f t="shared" si="8"/>
        <v>College FB</v>
      </c>
      <c r="Q104" s="14"/>
      <c r="R104" s="14" t="str">
        <f t="shared" si="9"/>
        <v>FULL</v>
      </c>
      <c r="S104" s="13">
        <v>17</v>
      </c>
      <c r="T104" s="18"/>
      <c r="U104" s="19">
        <f t="shared" si="10"/>
        <v>1.5416666666666665</v>
      </c>
      <c r="V104" s="19">
        <f t="shared" si="11"/>
        <v>1.6666666666666665</v>
      </c>
      <c r="W104" s="16" t="str">
        <f t="shared" si="12"/>
        <v>Louisiana Tech v Mississippi State</v>
      </c>
      <c r="X104" s="18" t="str">
        <f t="shared" ref="X104:X107" si="13">P104</f>
        <v>College FB</v>
      </c>
      <c r="Y104" s="18"/>
      <c r="Z104" s="18" t="str">
        <f t="shared" si="3"/>
        <v>FULL</v>
      </c>
      <c r="AA104" s="36" t="str">
        <f t="shared" si="4"/>
        <v/>
      </c>
    </row>
    <row r="105" spans="1:27">
      <c r="A105" t="s">
        <v>251</v>
      </c>
      <c r="B105" t="s">
        <v>251</v>
      </c>
      <c r="E105">
        <v>18</v>
      </c>
      <c r="F105" t="str">
        <f t="shared" si="0"/>
        <v>Central Michigan</v>
      </c>
      <c r="G105" t="str">
        <f t="shared" si="1"/>
        <v>Missouri</v>
      </c>
      <c r="H105" t="s">
        <v>62</v>
      </c>
      <c r="J105" t="str">
        <f t="shared" si="5"/>
        <v>Central Michigan v Missouri</v>
      </c>
      <c r="M105" s="11"/>
      <c r="N105" s="15">
        <f t="shared" si="6"/>
        <v>1.5416666666666665</v>
      </c>
      <c r="O105" s="11" t="str">
        <f t="shared" si="7"/>
        <v>Central Michigan v Missouri</v>
      </c>
      <c r="P105" s="14" t="str">
        <f t="shared" si="8"/>
        <v>College FB</v>
      </c>
      <c r="Q105" s="14"/>
      <c r="R105" s="14" t="str">
        <f t="shared" si="9"/>
        <v>FULL</v>
      </c>
      <c r="S105" s="13">
        <v>18</v>
      </c>
      <c r="T105" s="18"/>
      <c r="U105" s="19">
        <f t="shared" si="10"/>
        <v>1.5416666666666665</v>
      </c>
      <c r="V105" s="19">
        <f t="shared" si="11"/>
        <v>1.6666666666666665</v>
      </c>
      <c r="W105" s="16" t="str">
        <f t="shared" si="12"/>
        <v>Central Michigan v Missouri</v>
      </c>
      <c r="X105" s="18" t="str">
        <f t="shared" si="13"/>
        <v>College FB</v>
      </c>
      <c r="Y105" s="18"/>
      <c r="Z105" s="18" t="str">
        <f t="shared" si="3"/>
        <v>FULL</v>
      </c>
      <c r="AA105" s="36" t="str">
        <f t="shared" si="4"/>
        <v/>
      </c>
    </row>
    <row r="106" spans="1:27">
      <c r="A106" t="s">
        <v>253</v>
      </c>
      <c r="B106" t="s">
        <v>253</v>
      </c>
      <c r="E106">
        <v>19</v>
      </c>
      <c r="F106" t="str">
        <f t="shared" si="0"/>
        <v/>
      </c>
      <c r="G106" t="str">
        <f t="shared" si="1"/>
        <v>Texas</v>
      </c>
      <c r="H106" t="s">
        <v>62</v>
      </c>
      <c r="J106" t="str">
        <f t="shared" si="5"/>
        <v xml:space="preserve"> v Texas</v>
      </c>
      <c r="M106" s="11"/>
      <c r="N106" s="15">
        <f t="shared" si="6"/>
        <v>1.5625</v>
      </c>
      <c r="O106" s="11" t="str">
        <f t="shared" si="7"/>
        <v xml:space="preserve"> v Texas</v>
      </c>
      <c r="P106" s="14" t="str">
        <f t="shared" si="8"/>
        <v>College FB</v>
      </c>
      <c r="Q106" s="14"/>
      <c r="R106" s="14" t="str">
        <f t="shared" si="9"/>
        <v>FULL</v>
      </c>
      <c r="S106" s="13">
        <v>19</v>
      </c>
      <c r="T106" s="18"/>
      <c r="U106" s="19">
        <f t="shared" si="10"/>
        <v>1.5625</v>
      </c>
      <c r="V106" s="19">
        <f t="shared" si="11"/>
        <v>1.6875</v>
      </c>
      <c r="W106" s="16" t="str">
        <f t="shared" si="12"/>
        <v xml:space="preserve"> v Texas</v>
      </c>
      <c r="X106" s="18" t="str">
        <f t="shared" si="13"/>
        <v>College FB</v>
      </c>
      <c r="Y106" s="18"/>
      <c r="Z106" s="18" t="str">
        <f t="shared" si="3"/>
        <v>FULL</v>
      </c>
      <c r="AA106" s="36" t="str">
        <f t="shared" si="4"/>
        <v/>
      </c>
    </row>
    <row r="107" spans="1:27">
      <c r="A107" t="s">
        <v>254</v>
      </c>
      <c r="B107" t="s">
        <v>254</v>
      </c>
      <c r="E107">
        <v>20</v>
      </c>
      <c r="F107" t="str">
        <f t="shared" si="0"/>
        <v>San Jose State</v>
      </c>
      <c r="G107" t="str">
        <f t="shared" si="1"/>
        <v>USC</v>
      </c>
      <c r="H107" t="s">
        <v>62</v>
      </c>
      <c r="J107" t="str">
        <f t="shared" si="5"/>
        <v>San Jose State v USC</v>
      </c>
      <c r="M107" s="11"/>
      <c r="N107" s="15">
        <f t="shared" si="6"/>
        <v>1.5833333333333333</v>
      </c>
      <c r="O107" s="11" t="str">
        <f t="shared" si="7"/>
        <v>San Jose State v USC</v>
      </c>
      <c r="P107" s="14" t="str">
        <f t="shared" si="8"/>
        <v>College FB</v>
      </c>
      <c r="Q107" s="14"/>
      <c r="R107" s="14" t="str">
        <f t="shared" si="9"/>
        <v>FULL</v>
      </c>
      <c r="S107" s="13">
        <v>20</v>
      </c>
      <c r="T107" s="18"/>
      <c r="U107" s="19">
        <f t="shared" si="10"/>
        <v>1.5833333333333333</v>
      </c>
      <c r="V107" s="19">
        <f t="shared" si="11"/>
        <v>1.7083333333333333</v>
      </c>
      <c r="W107" s="16" t="str">
        <f t="shared" si="12"/>
        <v>San Jose State v USC</v>
      </c>
      <c r="X107" s="18" t="str">
        <f t="shared" si="13"/>
        <v>College FB</v>
      </c>
      <c r="Y107" s="18"/>
      <c r="Z107" s="18" t="str">
        <f t="shared" si="3"/>
        <v>FULL</v>
      </c>
      <c r="AA107" s="36" t="str">
        <f t="shared" si="4"/>
        <v/>
      </c>
    </row>
    <row r="108" spans="1:27">
      <c r="A108" t="s">
        <v>160</v>
      </c>
      <c r="B108" t="s">
        <v>160</v>
      </c>
      <c r="E108">
        <v>21</v>
      </c>
      <c r="F108" t="str">
        <f t="shared" si="0"/>
        <v>Eastern Kentucky</v>
      </c>
      <c r="G108" t="str">
        <f t="shared" si="1"/>
        <v>Western Carolina</v>
      </c>
      <c r="H108" t="s">
        <v>62</v>
      </c>
      <c r="J108" t="str">
        <f t="shared" ref="J108:J163" si="14">CONCATENATE(F108," ", H108, " ",G108)</f>
        <v>Eastern Kentucky v Western Carolina</v>
      </c>
      <c r="M108" s="11"/>
      <c r="N108" s="15">
        <f t="shared" si="6"/>
        <v>1.625</v>
      </c>
      <c r="O108" s="11" t="str">
        <f t="shared" si="7"/>
        <v>Eastern Kentucky v Western Carolina</v>
      </c>
      <c r="P108" s="14" t="str">
        <f t="shared" si="8"/>
        <v>College FB</v>
      </c>
      <c r="Q108" s="14"/>
      <c r="R108" s="14" t="str">
        <f t="shared" si="9"/>
        <v>FULL</v>
      </c>
      <c r="S108" s="13">
        <v>21</v>
      </c>
      <c r="T108" s="18"/>
      <c r="U108" s="19">
        <f t="shared" ref="U108:U163" si="15">N108</f>
        <v>1.625</v>
      </c>
      <c r="V108" s="19">
        <f t="shared" ref="V108:V163" si="16">U108+TIME(3,0,0)</f>
        <v>1.75</v>
      </c>
      <c r="W108" s="16" t="str">
        <f t="shared" si="12"/>
        <v>Eastern Kentucky v Western Carolina</v>
      </c>
      <c r="X108" s="18" t="str">
        <f t="shared" ref="X108:X163" si="17">P108</f>
        <v>College FB</v>
      </c>
      <c r="Y108" s="18"/>
      <c r="Z108" s="18" t="str">
        <f t="shared" si="3"/>
        <v>FULL</v>
      </c>
      <c r="AA108" s="36" t="str">
        <f t="shared" si="4"/>
        <v/>
      </c>
    </row>
    <row r="109" spans="1:27">
      <c r="A109" t="s">
        <v>255</v>
      </c>
      <c r="B109" t="s">
        <v>255</v>
      </c>
      <c r="E109">
        <v>22</v>
      </c>
      <c r="F109" t="str">
        <f t="shared" si="0"/>
        <v>Texas Tech</v>
      </c>
      <c r="G109" t="str">
        <f t="shared" si="1"/>
        <v>Houston</v>
      </c>
      <c r="H109" t="s">
        <v>62</v>
      </c>
      <c r="J109" t="str">
        <f t="shared" si="14"/>
        <v>Texas Tech v Houston</v>
      </c>
      <c r="M109" s="11"/>
      <c r="N109" s="15">
        <f t="shared" si="6"/>
        <v>0.66666666666666663</v>
      </c>
      <c r="O109" s="11" t="str">
        <f t="shared" si="7"/>
        <v>Texas Tech v Houston</v>
      </c>
      <c r="P109" s="14" t="str">
        <f t="shared" si="8"/>
        <v>College FB</v>
      </c>
      <c r="Q109" s="14"/>
      <c r="R109" s="14" t="str">
        <f t="shared" si="9"/>
        <v>FULL</v>
      </c>
      <c r="S109" s="13">
        <v>22</v>
      </c>
      <c r="T109" s="18"/>
      <c r="U109" s="19">
        <f t="shared" si="15"/>
        <v>0.66666666666666663</v>
      </c>
      <c r="V109" s="19">
        <f t="shared" si="16"/>
        <v>0.79166666666666663</v>
      </c>
      <c r="W109" s="16" t="str">
        <f t="shared" si="12"/>
        <v>Texas Tech v Houston</v>
      </c>
      <c r="X109" s="18" t="str">
        <f t="shared" si="17"/>
        <v>College FB</v>
      </c>
      <c r="Y109" s="18"/>
      <c r="Z109" s="18" t="str">
        <f t="shared" si="3"/>
        <v>FULL</v>
      </c>
      <c r="AA109" s="36" t="str">
        <f t="shared" si="4"/>
        <v/>
      </c>
    </row>
    <row r="110" spans="1:27">
      <c r="A110" t="s">
        <v>256</v>
      </c>
      <c r="B110" t="s">
        <v>256</v>
      </c>
      <c r="E110">
        <v>23</v>
      </c>
      <c r="F110" t="str">
        <f t="shared" si="0"/>
        <v>Syracuse</v>
      </c>
      <c r="G110" t="str">
        <f t="shared" si="1"/>
        <v>Ohio</v>
      </c>
      <c r="H110" t="s">
        <v>62</v>
      </c>
      <c r="J110" t="str">
        <f t="shared" si="14"/>
        <v>Syracuse v Ohio</v>
      </c>
      <c r="M110" s="11"/>
      <c r="N110" s="15">
        <f t="shared" si="6"/>
        <v>0.66666666666666663</v>
      </c>
      <c r="O110" s="11" t="str">
        <f t="shared" si="7"/>
        <v>Syracuse v Ohio</v>
      </c>
      <c r="P110" s="14" t="str">
        <f t="shared" si="8"/>
        <v>College FB</v>
      </c>
      <c r="Q110" s="14"/>
      <c r="R110" s="14" t="str">
        <f t="shared" si="9"/>
        <v>FULL</v>
      </c>
      <c r="S110" s="13">
        <v>23</v>
      </c>
      <c r="T110" s="18"/>
      <c r="U110" s="19">
        <f t="shared" si="15"/>
        <v>0.66666666666666663</v>
      </c>
      <c r="V110" s="19">
        <f t="shared" si="16"/>
        <v>0.79166666666666663</v>
      </c>
      <c r="W110" s="16" t="str">
        <f t="shared" si="12"/>
        <v>Syracuse v Ohio</v>
      </c>
      <c r="X110" s="18" t="str">
        <f t="shared" si="17"/>
        <v>College FB</v>
      </c>
      <c r="Y110" s="18"/>
      <c r="Z110" s="18" t="str">
        <f t="shared" si="3"/>
        <v>FULL</v>
      </c>
      <c r="AA110" s="36" t="str">
        <f t="shared" si="4"/>
        <v/>
      </c>
    </row>
    <row r="111" spans="1:27">
      <c r="A111" t="s">
        <v>170</v>
      </c>
      <c r="B111" t="s">
        <v>170</v>
      </c>
      <c r="E111">
        <v>24</v>
      </c>
      <c r="F111" t="str">
        <f t="shared" si="0"/>
        <v>Oregon State</v>
      </c>
      <c r="G111" t="str">
        <f t="shared" si="1"/>
        <v>Purdue</v>
      </c>
      <c r="H111" t="s">
        <v>62</v>
      </c>
      <c r="J111" t="str">
        <f t="shared" si="14"/>
        <v>Oregon State v Purdue</v>
      </c>
      <c r="M111" s="11"/>
      <c r="N111" s="15">
        <f t="shared" si="6"/>
        <v>0.66666666666666663</v>
      </c>
      <c r="O111" s="11" t="str">
        <f t="shared" si="7"/>
        <v>Oregon State v Purdue</v>
      </c>
      <c r="P111" s="14" t="str">
        <f t="shared" si="8"/>
        <v>College FB</v>
      </c>
      <c r="Q111" s="14"/>
      <c r="R111" s="14" t="str">
        <f t="shared" si="9"/>
        <v>FULL</v>
      </c>
      <c r="S111" s="13">
        <v>24</v>
      </c>
      <c r="T111" s="18"/>
      <c r="U111" s="19">
        <f t="shared" si="15"/>
        <v>0.66666666666666663</v>
      </c>
      <c r="V111" s="19">
        <f t="shared" si="16"/>
        <v>0.79166666666666663</v>
      </c>
      <c r="W111" s="16" t="str">
        <f t="shared" si="12"/>
        <v>Oregon State v Purdue</v>
      </c>
      <c r="X111" s="18" t="str">
        <f t="shared" si="17"/>
        <v>College FB</v>
      </c>
      <c r="Y111" s="18"/>
      <c r="Z111" s="18" t="str">
        <f t="shared" si="3"/>
        <v>FULL</v>
      </c>
      <c r="AA111" s="36" t="str">
        <f t="shared" si="4"/>
        <v/>
      </c>
    </row>
    <row r="112" spans="1:27">
      <c r="A112" t="s">
        <v>404</v>
      </c>
      <c r="B112" t="s">
        <v>404</v>
      </c>
      <c r="E112">
        <v>25</v>
      </c>
      <c r="F112" t="str">
        <f t="shared" si="0"/>
        <v/>
      </c>
      <c r="G112" t="str">
        <f t="shared" si="1"/>
        <v/>
      </c>
      <c r="H112" t="s">
        <v>62</v>
      </c>
      <c r="J112" t="str">
        <f t="shared" si="14"/>
        <v xml:space="preserve"> v </v>
      </c>
      <c r="M112" s="11"/>
      <c r="N112" s="15">
        <f t="shared" si="6"/>
        <v>0.6875</v>
      </c>
      <c r="O112" s="11" t="str">
        <f t="shared" si="7"/>
        <v xml:space="preserve"> v </v>
      </c>
      <c r="P112" s="14" t="str">
        <f t="shared" si="8"/>
        <v>College FB</v>
      </c>
      <c r="Q112" s="14"/>
      <c r="R112" s="14" t="str">
        <f t="shared" si="9"/>
        <v>FULL</v>
      </c>
      <c r="S112" s="13">
        <v>25</v>
      </c>
      <c r="T112" s="18"/>
      <c r="U112" s="19">
        <f t="shared" si="15"/>
        <v>0.6875</v>
      </c>
      <c r="V112" s="19">
        <f t="shared" si="16"/>
        <v>0.8125</v>
      </c>
      <c r="W112" s="16" t="str">
        <f t="shared" si="12"/>
        <v xml:space="preserve"> v </v>
      </c>
      <c r="X112" s="18" t="str">
        <f t="shared" si="17"/>
        <v>College FB</v>
      </c>
      <c r="Y112" s="18"/>
      <c r="Z112" s="18" t="str">
        <f t="shared" si="3"/>
        <v>FULL</v>
      </c>
      <c r="AA112" s="36" t="str">
        <f t="shared" si="4"/>
        <v/>
      </c>
    </row>
    <row r="113" spans="1:27">
      <c r="A113" t="s">
        <v>426</v>
      </c>
      <c r="B113" t="s">
        <v>426</v>
      </c>
      <c r="E113">
        <v>26</v>
      </c>
      <c r="F113" t="str">
        <f t="shared" si="0"/>
        <v>Georgia</v>
      </c>
      <c r="G113" t="str">
        <f t="shared" si="1"/>
        <v>Clemson</v>
      </c>
      <c r="H113" t="s">
        <v>62</v>
      </c>
      <c r="J113" t="str">
        <f t="shared" si="14"/>
        <v>Georgia v Clemson</v>
      </c>
      <c r="M113" s="11"/>
      <c r="N113" s="15">
        <f t="shared" si="6"/>
        <v>0.6875</v>
      </c>
      <c r="O113" s="11" t="str">
        <f t="shared" si="7"/>
        <v>Georgia v Clemson</v>
      </c>
      <c r="P113" s="14" t="str">
        <f t="shared" si="8"/>
        <v>College FB</v>
      </c>
      <c r="Q113" s="14"/>
      <c r="R113" s="14" t="str">
        <f t="shared" si="9"/>
        <v>FULL</v>
      </c>
      <c r="S113" s="13">
        <v>26</v>
      </c>
      <c r="T113" s="18"/>
      <c r="U113" s="19">
        <f t="shared" si="15"/>
        <v>0.6875</v>
      </c>
      <c r="V113" s="19">
        <f t="shared" si="16"/>
        <v>0.8125</v>
      </c>
      <c r="W113" s="16" t="str">
        <f t="shared" si="12"/>
        <v>Georgia v Clemson</v>
      </c>
      <c r="X113" s="18" t="str">
        <f t="shared" si="17"/>
        <v>College FB</v>
      </c>
      <c r="Y113" s="18"/>
      <c r="Z113" s="18" t="str">
        <f t="shared" si="3"/>
        <v>FULL</v>
      </c>
      <c r="AA113" s="36" t="str">
        <f t="shared" si="4"/>
        <v/>
      </c>
    </row>
    <row r="114" spans="1:27">
      <c r="A114" t="s">
        <v>257</v>
      </c>
      <c r="B114" t="s">
        <v>257</v>
      </c>
      <c r="E114">
        <v>27</v>
      </c>
      <c r="F114" t="str">
        <f t="shared" si="0"/>
        <v>Northern Illinois</v>
      </c>
      <c r="G114" t="str">
        <f t="shared" si="1"/>
        <v>Georgia Tech</v>
      </c>
      <c r="H114" t="s">
        <v>62</v>
      </c>
      <c r="J114" t="str">
        <f t="shared" si="14"/>
        <v>Northern Illinois v Georgia Tech</v>
      </c>
      <c r="M114" s="11"/>
      <c r="N114" s="15">
        <f t="shared" si="6"/>
        <v>0.6875</v>
      </c>
      <c r="O114" s="11" t="str">
        <f t="shared" si="7"/>
        <v>Northern Illinois v Georgia Tech</v>
      </c>
      <c r="P114" s="14" t="str">
        <f t="shared" si="8"/>
        <v>College FB</v>
      </c>
      <c r="Q114" s="14"/>
      <c r="R114" s="14" t="str">
        <f t="shared" si="9"/>
        <v>FULL</v>
      </c>
      <c r="S114" s="13">
        <v>27</v>
      </c>
      <c r="T114" s="18"/>
      <c r="U114" s="19">
        <f t="shared" si="15"/>
        <v>0.6875</v>
      </c>
      <c r="V114" s="19">
        <f t="shared" si="16"/>
        <v>0.8125</v>
      </c>
      <c r="W114" s="16" t="str">
        <f t="shared" si="12"/>
        <v>Northern Illinois v Georgia Tech</v>
      </c>
      <c r="X114" s="18" t="str">
        <f t="shared" si="17"/>
        <v>College FB</v>
      </c>
      <c r="Y114" s="18"/>
      <c r="Z114" s="18" t="str">
        <f t="shared" si="3"/>
        <v>FULL</v>
      </c>
      <c r="AA114" s="36" t="str">
        <f t="shared" si="4"/>
        <v/>
      </c>
    </row>
    <row r="115" spans="1:27">
      <c r="A115" t="s">
        <v>258</v>
      </c>
      <c r="B115" t="s">
        <v>258</v>
      </c>
      <c r="E115">
        <v>28</v>
      </c>
      <c r="F115" t="str">
        <f t="shared" si="0"/>
        <v>UTSA</v>
      </c>
      <c r="G115" t="str">
        <f t="shared" si="1"/>
        <v>Illinois</v>
      </c>
      <c r="H115" t="s">
        <v>62</v>
      </c>
      <c r="J115" t="str">
        <f t="shared" si="14"/>
        <v>UTSA v Illinois</v>
      </c>
      <c r="M115" s="11"/>
      <c r="N115" s="15">
        <f t="shared" si="6"/>
        <v>0.6875</v>
      </c>
      <c r="O115" s="11" t="str">
        <f t="shared" si="7"/>
        <v>UTSA v Illinois</v>
      </c>
      <c r="P115" s="14" t="str">
        <f t="shared" si="8"/>
        <v>College FB</v>
      </c>
      <c r="Q115" s="14"/>
      <c r="R115" s="14" t="str">
        <f t="shared" si="9"/>
        <v>FULL</v>
      </c>
      <c r="S115" s="13">
        <v>28</v>
      </c>
      <c r="T115" s="18"/>
      <c r="U115" s="19">
        <f t="shared" si="15"/>
        <v>0.6875</v>
      </c>
      <c r="V115" s="19">
        <f t="shared" si="16"/>
        <v>0.8125</v>
      </c>
      <c r="W115" s="16" t="str">
        <f t="shared" si="12"/>
        <v>UTSA v Illinois</v>
      </c>
      <c r="X115" s="18" t="str">
        <f t="shared" si="17"/>
        <v>College FB</v>
      </c>
      <c r="Y115" s="18"/>
      <c r="Z115" s="18" t="str">
        <f t="shared" si="3"/>
        <v>FULL</v>
      </c>
      <c r="AA115" s="36" t="str">
        <f t="shared" si="4"/>
        <v/>
      </c>
    </row>
    <row r="116" spans="1:27">
      <c r="A116" t="s">
        <v>260</v>
      </c>
      <c r="B116" t="s">
        <v>260</v>
      </c>
      <c r="E116">
        <v>29</v>
      </c>
      <c r="F116" t="str">
        <f t="shared" si="0"/>
        <v/>
      </c>
      <c r="G116" t="str">
        <f t="shared" si="1"/>
        <v>Virginia</v>
      </c>
      <c r="H116" t="s">
        <v>62</v>
      </c>
      <c r="J116" t="str">
        <f t="shared" si="14"/>
        <v xml:space="preserve"> v Virginia</v>
      </c>
      <c r="M116" s="11"/>
      <c r="N116" s="15">
        <f t="shared" si="6"/>
        <v>0.6875</v>
      </c>
      <c r="O116" s="11" t="str">
        <f t="shared" si="7"/>
        <v xml:space="preserve"> v Virginia</v>
      </c>
      <c r="P116" s="14" t="str">
        <f t="shared" si="8"/>
        <v>College FB</v>
      </c>
      <c r="Q116" s="14"/>
      <c r="R116" s="14" t="str">
        <f t="shared" si="9"/>
        <v>FULL</v>
      </c>
      <c r="S116" s="13">
        <v>29</v>
      </c>
      <c r="T116" s="18"/>
      <c r="U116" s="19">
        <f t="shared" si="15"/>
        <v>0.6875</v>
      </c>
      <c r="V116" s="19">
        <f t="shared" si="16"/>
        <v>0.8125</v>
      </c>
      <c r="W116" s="16" t="str">
        <f t="shared" si="12"/>
        <v xml:space="preserve"> v Virginia</v>
      </c>
      <c r="X116" s="18" t="str">
        <f t="shared" si="17"/>
        <v>College FB</v>
      </c>
      <c r="Y116" s="18"/>
      <c r="Z116" s="18" t="str">
        <f t="shared" si="3"/>
        <v>FULL</v>
      </c>
      <c r="AA116" s="36" t="str">
        <f t="shared" si="4"/>
        <v/>
      </c>
    </row>
    <row r="117" spans="1:27">
      <c r="A117" t="s">
        <v>259</v>
      </c>
      <c r="B117" t="s">
        <v>259</v>
      </c>
      <c r="E117">
        <v>30</v>
      </c>
      <c r="F117" t="str">
        <f t="shared" si="0"/>
        <v>Florida Atlantic</v>
      </c>
      <c r="G117" t="str">
        <f t="shared" si="1"/>
        <v>Florida</v>
      </c>
      <c r="H117" t="s">
        <v>62</v>
      </c>
      <c r="J117" t="str">
        <f t="shared" si="14"/>
        <v>Florida Atlantic v Florida</v>
      </c>
      <c r="M117" s="11"/>
      <c r="N117" s="15">
        <f t="shared" si="6"/>
        <v>0.6875</v>
      </c>
      <c r="O117" s="11" t="str">
        <f t="shared" si="7"/>
        <v>Florida Atlantic v Florida</v>
      </c>
      <c r="P117" s="14" t="str">
        <f t="shared" si="8"/>
        <v>College FB</v>
      </c>
      <c r="Q117" s="14"/>
      <c r="R117" s="14" t="str">
        <f t="shared" si="9"/>
        <v>FULL</v>
      </c>
      <c r="S117" s="13">
        <v>30</v>
      </c>
      <c r="T117" s="18"/>
      <c r="U117" s="19">
        <f t="shared" si="15"/>
        <v>0.6875</v>
      </c>
      <c r="V117" s="19">
        <f t="shared" si="16"/>
        <v>0.8125</v>
      </c>
      <c r="W117" s="16" t="str">
        <f t="shared" si="12"/>
        <v>Florida Atlantic v Florida</v>
      </c>
      <c r="X117" s="18" t="str">
        <f t="shared" si="17"/>
        <v>College FB</v>
      </c>
      <c r="Y117" s="18"/>
      <c r="Z117" s="18" t="str">
        <f t="shared" si="3"/>
        <v>FULL</v>
      </c>
      <c r="AA117" s="36" t="str">
        <f t="shared" si="4"/>
        <v/>
      </c>
    </row>
    <row r="118" spans="1:27">
      <c r="A118" t="s">
        <v>422</v>
      </c>
      <c r="B118" t="s">
        <v>422</v>
      </c>
      <c r="E118">
        <v>31</v>
      </c>
      <c r="F118" t="str">
        <f t="shared" si="0"/>
        <v>Kent St</v>
      </c>
      <c r="G118" t="str">
        <f t="shared" si="1"/>
        <v>Texas A&amp;M</v>
      </c>
      <c r="H118" t="s">
        <v>62</v>
      </c>
      <c r="J118" t="str">
        <f t="shared" si="14"/>
        <v>Kent St v Texas A&amp;M</v>
      </c>
      <c r="M118" s="11"/>
      <c r="N118" s="15">
        <f t="shared" si="6"/>
        <v>0.70833333333333326</v>
      </c>
      <c r="O118" s="11" t="str">
        <f t="shared" si="7"/>
        <v>Kent St v Texas A&amp;M</v>
      </c>
      <c r="P118" s="14" t="str">
        <f t="shared" si="8"/>
        <v>College FB</v>
      </c>
      <c r="Q118" s="14"/>
      <c r="R118" s="14" t="str">
        <f t="shared" si="9"/>
        <v>FULL</v>
      </c>
      <c r="S118" s="13">
        <v>31</v>
      </c>
      <c r="T118" s="18"/>
      <c r="U118" s="19">
        <f t="shared" si="15"/>
        <v>0.70833333333333326</v>
      </c>
      <c r="V118" s="19">
        <f t="shared" si="16"/>
        <v>0.83333333333333326</v>
      </c>
      <c r="W118" s="16" t="str">
        <f t="shared" si="12"/>
        <v>Kent St v Texas A&amp;M</v>
      </c>
      <c r="X118" s="18" t="str">
        <f t="shared" si="17"/>
        <v>College FB</v>
      </c>
      <c r="Y118" s="18"/>
      <c r="Z118" s="18" t="str">
        <f t="shared" si="3"/>
        <v>FULL</v>
      </c>
      <c r="AA118" s="36" t="str">
        <f t="shared" si="4"/>
        <v/>
      </c>
    </row>
    <row r="119" spans="1:27">
      <c r="A119" t="s">
        <v>262</v>
      </c>
      <c r="B119" t="s">
        <v>262</v>
      </c>
      <c r="E119">
        <v>32</v>
      </c>
      <c r="F119" t="str">
        <f t="shared" si="0"/>
        <v/>
      </c>
      <c r="G119" t="str">
        <f t="shared" si="1"/>
        <v>Washington</v>
      </c>
      <c r="H119" t="s">
        <v>62</v>
      </c>
      <c r="J119" t="str">
        <f t="shared" si="14"/>
        <v xml:space="preserve"> v Washington</v>
      </c>
      <c r="M119" s="11"/>
      <c r="N119" s="15">
        <f t="shared" si="6"/>
        <v>0.70833333333333326</v>
      </c>
      <c r="O119" s="11" t="str">
        <f t="shared" si="7"/>
        <v xml:space="preserve"> v Washington</v>
      </c>
      <c r="P119" s="14" t="str">
        <f t="shared" si="8"/>
        <v>College FB</v>
      </c>
      <c r="Q119" s="14"/>
      <c r="R119" s="14" t="str">
        <f t="shared" si="9"/>
        <v>FULL</v>
      </c>
      <c r="S119" s="13">
        <v>32</v>
      </c>
      <c r="T119" s="18"/>
      <c r="U119" s="19">
        <f t="shared" si="15"/>
        <v>0.70833333333333326</v>
      </c>
      <c r="V119" s="19">
        <f t="shared" si="16"/>
        <v>0.83333333333333326</v>
      </c>
      <c r="W119" s="16" t="str">
        <f t="shared" si="12"/>
        <v xml:space="preserve"> v Washington</v>
      </c>
      <c r="X119" s="18" t="str">
        <f t="shared" si="17"/>
        <v>College FB</v>
      </c>
      <c r="Y119" s="18"/>
      <c r="Z119" s="18" t="str">
        <f t="shared" si="3"/>
        <v>FULL</v>
      </c>
      <c r="AA119" s="36" t="str">
        <f t="shared" si="4"/>
        <v/>
      </c>
    </row>
    <row r="120" spans="1:27">
      <c r="A120" t="s">
        <v>263</v>
      </c>
      <c r="B120" t="s">
        <v>263</v>
      </c>
      <c r="E120">
        <v>33</v>
      </c>
      <c r="F120" t="str">
        <f t="shared" ref="F120:F151" si="18">IF(ISERROR(INDEX($B$88:$B$280,MATCH(P38,$A$88:$A$280,0)))*1=1,"",INDEX($B$88:$B$280,MATCH(P38,$A$88:$A$280,0)))</f>
        <v>LSU</v>
      </c>
      <c r="G120" t="str">
        <f t="shared" ref="G120:G151" si="19">IF(ISERROR(INDEX($B$88:$B$280,MATCH(Q38,$A$88:$A$280,0)))*1=1,"",INDEX($B$88:$B$280,MATCH(Q38,$A$88:$A$280,0)))</f>
        <v>UCLA</v>
      </c>
      <c r="H120" t="s">
        <v>62</v>
      </c>
      <c r="J120" t="str">
        <f t="shared" si="14"/>
        <v>LSU v UCLA</v>
      </c>
      <c r="M120" s="11"/>
      <c r="N120" s="15">
        <f t="shared" si="6"/>
        <v>0.72916666666666663</v>
      </c>
      <c r="O120" s="11" t="str">
        <f t="shared" si="7"/>
        <v>LSU v UCLA</v>
      </c>
      <c r="P120" s="14" t="str">
        <f t="shared" si="8"/>
        <v>College FB</v>
      </c>
      <c r="Q120" s="14"/>
      <c r="R120" s="14" t="str">
        <f t="shared" si="9"/>
        <v>FULL</v>
      </c>
      <c r="S120" s="13">
        <v>33</v>
      </c>
      <c r="T120" s="18"/>
      <c r="U120" s="19">
        <f t="shared" si="15"/>
        <v>0.72916666666666663</v>
      </c>
      <c r="V120" s="19">
        <f t="shared" si="16"/>
        <v>0.85416666666666663</v>
      </c>
      <c r="W120" s="16" t="str">
        <f t="shared" si="12"/>
        <v>LSU v UCLA</v>
      </c>
      <c r="X120" s="18" t="str">
        <f t="shared" si="17"/>
        <v>College FB</v>
      </c>
      <c r="Y120" s="18"/>
      <c r="Z120" s="18" t="str">
        <f t="shared" si="3"/>
        <v>FULL</v>
      </c>
      <c r="AA120" s="36" t="str">
        <f t="shared" ref="AA120:AA151" si="20">IF(OR(F120="Rutgers",G120="Rutgers", F120="Rider", G120="Rider", F120="Princeton", G120="Princeton",  F120="Monmouth", G120="Monmouth",  F120="Fairleigh", G120="Fairleigh", F120="Fairleigh Dickinson", G120="Fairleigh Dickinson",  F120="NJIT", G120="NJIT", F120="Saint Peter", G120="Saint Peter", F120="St Peter", G120="St Peter", F120="St. Peter", G120="St. Peter", F120="Saint Peters", G120="Saint Peters", F120="St Peters", G120="St Peters", F120="St. Peters", G120="St. Peters", F120="Saint Peter’s", G120="Saint Peter’s", F120="St Peter’s", G120="St Peter’s", F120="St. Peter’s", G120="St. Peter’s", F120="Seton Hall", G120="Seton Hall", F120="Seton", G120="Seton"), "DO NOT MAP","")</f>
        <v/>
      </c>
    </row>
    <row r="121" spans="1:27">
      <c r="A121" t="s">
        <v>405</v>
      </c>
      <c r="B121" t="s">
        <v>405</v>
      </c>
      <c r="E121">
        <v>34</v>
      </c>
      <c r="F121" t="str">
        <f t="shared" si="18"/>
        <v>New Mexico State</v>
      </c>
      <c r="G121" t="str">
        <f t="shared" si="19"/>
        <v>San Diego State</v>
      </c>
      <c r="H121" t="s">
        <v>62</v>
      </c>
      <c r="J121" t="str">
        <f t="shared" si="14"/>
        <v>New Mexico State v San Diego State</v>
      </c>
      <c r="M121" s="11"/>
      <c r="N121" s="15">
        <f t="shared" si="6"/>
        <v>0.8125</v>
      </c>
      <c r="O121" s="11" t="str">
        <f t="shared" si="7"/>
        <v>New Mexico State v San Diego State</v>
      </c>
      <c r="P121" s="14" t="str">
        <f t="shared" si="8"/>
        <v>College FB</v>
      </c>
      <c r="Q121" s="14"/>
      <c r="R121" s="14" t="str">
        <f t="shared" si="9"/>
        <v>FULL</v>
      </c>
      <c r="S121" s="13">
        <v>34</v>
      </c>
      <c r="T121" s="18"/>
      <c r="U121" s="19">
        <f t="shared" si="15"/>
        <v>0.8125</v>
      </c>
      <c r="V121" s="19">
        <f t="shared" si="16"/>
        <v>0.9375</v>
      </c>
      <c r="W121" s="16" t="str">
        <f t="shared" si="12"/>
        <v>New Mexico State v San Diego State</v>
      </c>
      <c r="X121" s="18" t="str">
        <f t="shared" si="17"/>
        <v>College FB</v>
      </c>
      <c r="Y121" s="18"/>
      <c r="Z121" s="18" t="str">
        <f t="shared" si="3"/>
        <v>FULL</v>
      </c>
      <c r="AA121" s="36" t="str">
        <f t="shared" si="20"/>
        <v/>
      </c>
    </row>
    <row r="122" spans="1:27">
      <c r="A122" t="s">
        <v>406</v>
      </c>
      <c r="B122" t="s">
        <v>406</v>
      </c>
      <c r="E122">
        <v>35</v>
      </c>
      <c r="F122" t="str">
        <f t="shared" si="18"/>
        <v>Arizona</v>
      </c>
      <c r="G122" t="str">
        <f t="shared" si="19"/>
        <v>BYU</v>
      </c>
      <c r="H122" t="s">
        <v>62</v>
      </c>
      <c r="J122" t="str">
        <f t="shared" si="14"/>
        <v>Arizona v BYU</v>
      </c>
      <c r="M122" s="11"/>
      <c r="N122" s="15">
        <f t="shared" si="6"/>
        <v>0.8125</v>
      </c>
      <c r="O122" s="11" t="str">
        <f t="shared" si="7"/>
        <v>Arizona v BYU</v>
      </c>
      <c r="P122" s="14" t="str">
        <f t="shared" si="8"/>
        <v>College FB</v>
      </c>
      <c r="Q122" s="14"/>
      <c r="R122" s="14" t="str">
        <f t="shared" si="9"/>
        <v>FULL</v>
      </c>
      <c r="S122" s="13">
        <v>35</v>
      </c>
      <c r="T122" s="18"/>
      <c r="U122" s="19">
        <f t="shared" si="15"/>
        <v>0.8125</v>
      </c>
      <c r="V122" s="19">
        <f t="shared" si="16"/>
        <v>0.9375</v>
      </c>
      <c r="W122" s="16" t="str">
        <f t="shared" si="12"/>
        <v>Arizona v BYU</v>
      </c>
      <c r="X122" s="18" t="str">
        <f t="shared" si="17"/>
        <v>College FB</v>
      </c>
      <c r="Y122" s="18"/>
      <c r="Z122" s="18" t="str">
        <f t="shared" si="3"/>
        <v>FULL</v>
      </c>
      <c r="AA122" s="36" t="str">
        <f t="shared" si="20"/>
        <v/>
      </c>
    </row>
    <row r="123" spans="1:27">
      <c r="A123" t="s">
        <v>264</v>
      </c>
      <c r="B123" t="s">
        <v>264</v>
      </c>
      <c r="E123">
        <v>36</v>
      </c>
      <c r="F123" t="str">
        <f t="shared" si="18"/>
        <v>Nevada</v>
      </c>
      <c r="G123" t="str">
        <f t="shared" si="19"/>
        <v>California</v>
      </c>
      <c r="H123" t="s">
        <v>62</v>
      </c>
      <c r="J123" t="str">
        <f t="shared" si="14"/>
        <v>Nevada v California</v>
      </c>
      <c r="M123" s="11"/>
      <c r="N123" s="15">
        <f t="shared" si="6"/>
        <v>0.8125</v>
      </c>
      <c r="O123" s="11" t="str">
        <f t="shared" si="7"/>
        <v>Nevada v California</v>
      </c>
      <c r="P123" s="14" t="str">
        <f t="shared" si="8"/>
        <v>College FB</v>
      </c>
      <c r="Q123" s="14"/>
      <c r="R123" s="14" t="str">
        <f t="shared" si="9"/>
        <v>FULL</v>
      </c>
      <c r="S123" s="13">
        <v>36</v>
      </c>
      <c r="T123" s="18"/>
      <c r="U123" s="19">
        <f t="shared" si="15"/>
        <v>0.8125</v>
      </c>
      <c r="V123" s="19">
        <f t="shared" si="16"/>
        <v>0.9375</v>
      </c>
      <c r="W123" s="16" t="str">
        <f t="shared" si="12"/>
        <v>Nevada v California</v>
      </c>
      <c r="X123" s="18" t="str">
        <f t="shared" si="17"/>
        <v>College FB</v>
      </c>
      <c r="Y123" s="18"/>
      <c r="Z123" s="18" t="str">
        <f t="shared" si="3"/>
        <v>FULL</v>
      </c>
      <c r="AA123" s="36" t="str">
        <f t="shared" si="20"/>
        <v/>
      </c>
    </row>
    <row r="124" spans="1:27">
      <c r="A124" t="s">
        <v>265</v>
      </c>
      <c r="B124" t="s">
        <v>265</v>
      </c>
      <c r="E124">
        <v>37</v>
      </c>
      <c r="F124" t="str">
        <f t="shared" si="18"/>
        <v>Rutgers</v>
      </c>
      <c r="G124" t="str">
        <f t="shared" si="19"/>
        <v>Washington State</v>
      </c>
      <c r="H124" t="s">
        <v>62</v>
      </c>
      <c r="J124" t="str">
        <f t="shared" si="14"/>
        <v>Rutgers v Washington State</v>
      </c>
      <c r="M124" s="11"/>
      <c r="N124" s="15">
        <f t="shared" si="6"/>
        <v>0.83333333333333326</v>
      </c>
      <c r="O124" s="11" t="str">
        <f t="shared" si="7"/>
        <v>Rutgers v Washington State</v>
      </c>
      <c r="P124" s="14" t="str">
        <f t="shared" si="8"/>
        <v>College FB</v>
      </c>
      <c r="Q124" s="14"/>
      <c r="R124" s="14" t="str">
        <f t="shared" si="9"/>
        <v>FULL</v>
      </c>
      <c r="S124" s="13">
        <v>37</v>
      </c>
      <c r="T124" s="18"/>
      <c r="U124" s="19">
        <f t="shared" si="15"/>
        <v>0.83333333333333326</v>
      </c>
      <c r="V124" s="19">
        <f t="shared" si="16"/>
        <v>0.95833333333333326</v>
      </c>
      <c r="W124" s="16" t="str">
        <f t="shared" si="12"/>
        <v>Rutgers v Washington State</v>
      </c>
      <c r="X124" s="18" t="str">
        <f t="shared" si="17"/>
        <v>College FB</v>
      </c>
      <c r="Y124" s="18"/>
      <c r="Z124" s="18" t="str">
        <f t="shared" si="3"/>
        <v>FULL</v>
      </c>
      <c r="AA124" s="36" t="str">
        <f t="shared" si="20"/>
        <v>DO NOT MAP</v>
      </c>
    </row>
    <row r="125" spans="1:27">
      <c r="A125" t="s">
        <v>407</v>
      </c>
      <c r="B125" t="s">
        <v>407</v>
      </c>
      <c r="E125">
        <v>38</v>
      </c>
      <c r="F125" t="str">
        <f t="shared" si="18"/>
        <v/>
      </c>
      <c r="G125" t="str">
        <f t="shared" si="19"/>
        <v/>
      </c>
      <c r="H125" t="s">
        <v>62</v>
      </c>
      <c r="J125" t="str">
        <f t="shared" si="14"/>
        <v xml:space="preserve"> v </v>
      </c>
      <c r="M125" s="11"/>
      <c r="N125" s="15">
        <f t="shared" si="6"/>
        <v>0.66666666666666663</v>
      </c>
      <c r="O125" s="11" t="str">
        <f t="shared" si="7"/>
        <v xml:space="preserve"> v </v>
      </c>
      <c r="P125" s="14" t="str">
        <f t="shared" si="8"/>
        <v>College FB</v>
      </c>
      <c r="Q125" s="14"/>
      <c r="R125" s="14" t="str">
        <f t="shared" si="9"/>
        <v>FULL</v>
      </c>
      <c r="S125" s="13">
        <v>38</v>
      </c>
      <c r="T125" s="18"/>
      <c r="U125" s="19">
        <f t="shared" si="15"/>
        <v>0.66666666666666663</v>
      </c>
      <c r="V125" s="19">
        <f t="shared" si="16"/>
        <v>0.79166666666666663</v>
      </c>
      <c r="W125" s="16" t="str">
        <f t="shared" si="12"/>
        <v xml:space="preserve"> v </v>
      </c>
      <c r="X125" s="18" t="str">
        <f t="shared" si="17"/>
        <v>College FB</v>
      </c>
      <c r="Y125" s="18"/>
      <c r="Z125" s="18" t="str">
        <f t="shared" si="3"/>
        <v>FULL</v>
      </c>
      <c r="AA125" s="36" t="str">
        <f t="shared" si="20"/>
        <v/>
      </c>
    </row>
    <row r="126" spans="1:27">
      <c r="A126" t="s">
        <v>266</v>
      </c>
      <c r="B126" t="s">
        <v>266</v>
      </c>
      <c r="E126">
        <v>39</v>
      </c>
      <c r="F126" t="str">
        <f t="shared" si="18"/>
        <v/>
      </c>
      <c r="G126" t="str">
        <f t="shared" si="19"/>
        <v/>
      </c>
      <c r="H126" t="s">
        <v>62</v>
      </c>
      <c r="J126" t="str">
        <f t="shared" si="14"/>
        <v xml:space="preserve"> v </v>
      </c>
      <c r="M126" s="11"/>
      <c r="N126" s="15">
        <f t="shared" si="6"/>
        <v>0.66666666666666663</v>
      </c>
      <c r="O126" s="11" t="str">
        <f t="shared" si="7"/>
        <v xml:space="preserve"> v </v>
      </c>
      <c r="P126" s="14" t="str">
        <f t="shared" si="8"/>
        <v>College FB</v>
      </c>
      <c r="Q126" s="14"/>
      <c r="R126" s="14" t="str">
        <f t="shared" si="9"/>
        <v>FULL</v>
      </c>
      <c r="S126" s="13">
        <v>39</v>
      </c>
      <c r="T126" s="18"/>
      <c r="U126" s="19">
        <f t="shared" si="15"/>
        <v>0.66666666666666663</v>
      </c>
      <c r="V126" s="19">
        <f t="shared" si="16"/>
        <v>0.79166666666666663</v>
      </c>
      <c r="W126" s="16" t="str">
        <f t="shared" si="12"/>
        <v xml:space="preserve"> v </v>
      </c>
      <c r="X126" s="18" t="str">
        <f t="shared" si="17"/>
        <v>College FB</v>
      </c>
      <c r="Y126" s="18"/>
      <c r="Z126" s="18" t="str">
        <f t="shared" si="3"/>
        <v>FULL</v>
      </c>
      <c r="AA126" s="36" t="str">
        <f t="shared" si="20"/>
        <v/>
      </c>
    </row>
    <row r="127" spans="1:27">
      <c r="A127" t="s">
        <v>330</v>
      </c>
      <c r="B127" t="s">
        <v>330</v>
      </c>
      <c r="E127">
        <v>40</v>
      </c>
      <c r="F127" t="str">
        <f t="shared" si="18"/>
        <v/>
      </c>
      <c r="G127" t="str">
        <f t="shared" si="19"/>
        <v/>
      </c>
      <c r="H127" t="s">
        <v>62</v>
      </c>
      <c r="J127" t="str">
        <f t="shared" si="14"/>
        <v xml:space="preserve"> v </v>
      </c>
      <c r="M127" s="11"/>
      <c r="N127" s="15">
        <f t="shared" si="6"/>
        <v>0.66666666666666663</v>
      </c>
      <c r="O127" s="11" t="str">
        <f t="shared" si="7"/>
        <v xml:space="preserve"> v </v>
      </c>
      <c r="P127" s="14" t="str">
        <f t="shared" si="8"/>
        <v>College FB</v>
      </c>
      <c r="Q127" s="14"/>
      <c r="R127" s="14" t="str">
        <f t="shared" si="9"/>
        <v>FULL</v>
      </c>
      <c r="S127" s="13">
        <v>40</v>
      </c>
      <c r="T127" s="18"/>
      <c r="U127" s="19">
        <f t="shared" si="15"/>
        <v>0.66666666666666663</v>
      </c>
      <c r="V127" s="19">
        <f t="shared" si="16"/>
        <v>0.79166666666666663</v>
      </c>
      <c r="W127" s="16" t="str">
        <f t="shared" si="12"/>
        <v xml:space="preserve"> v </v>
      </c>
      <c r="X127" s="18" t="str">
        <f t="shared" si="17"/>
        <v>College FB</v>
      </c>
      <c r="Y127" s="18"/>
      <c r="Z127" s="18" t="str">
        <f t="shared" si="3"/>
        <v>FULL</v>
      </c>
      <c r="AA127" s="36" t="str">
        <f t="shared" si="20"/>
        <v/>
      </c>
    </row>
    <row r="128" spans="1:27">
      <c r="A128" t="s">
        <v>165</v>
      </c>
      <c r="B128" t="s">
        <v>165</v>
      </c>
      <c r="E128">
        <v>41</v>
      </c>
      <c r="F128" t="str">
        <f t="shared" si="18"/>
        <v/>
      </c>
      <c r="G128" t="str">
        <f t="shared" si="19"/>
        <v/>
      </c>
      <c r="H128" t="s">
        <v>62</v>
      </c>
      <c r="J128" t="str">
        <f t="shared" si="14"/>
        <v xml:space="preserve"> v </v>
      </c>
      <c r="M128" s="11"/>
      <c r="N128" s="15">
        <f t="shared" si="6"/>
        <v>0.66666666666666663</v>
      </c>
      <c r="O128" s="11" t="str">
        <f t="shared" si="7"/>
        <v xml:space="preserve"> v </v>
      </c>
      <c r="P128" s="14" t="str">
        <f t="shared" si="8"/>
        <v>College FB</v>
      </c>
      <c r="Q128" s="14"/>
      <c r="R128" s="14" t="str">
        <f t="shared" si="9"/>
        <v>FULL</v>
      </c>
      <c r="S128" s="13">
        <v>41</v>
      </c>
      <c r="T128" s="18"/>
      <c r="U128" s="19">
        <f t="shared" si="15"/>
        <v>0.66666666666666663</v>
      </c>
      <c r="V128" s="19">
        <f t="shared" si="16"/>
        <v>0.79166666666666663</v>
      </c>
      <c r="W128" s="16" t="str">
        <f t="shared" si="12"/>
        <v xml:space="preserve"> v </v>
      </c>
      <c r="X128" s="18" t="str">
        <f t="shared" si="17"/>
        <v>College FB</v>
      </c>
      <c r="Y128" s="18"/>
      <c r="Z128" s="18" t="str">
        <f t="shared" si="3"/>
        <v>FULL</v>
      </c>
      <c r="AA128" s="36" t="str">
        <f t="shared" si="20"/>
        <v/>
      </c>
    </row>
    <row r="129" spans="1:27">
      <c r="A129" t="s">
        <v>267</v>
      </c>
      <c r="B129" t="s">
        <v>267</v>
      </c>
      <c r="E129">
        <v>42</v>
      </c>
      <c r="F129" t="str">
        <f t="shared" si="18"/>
        <v/>
      </c>
      <c r="G129" t="str">
        <f t="shared" si="19"/>
        <v/>
      </c>
      <c r="H129" t="s">
        <v>62</v>
      </c>
      <c r="J129" t="str">
        <f t="shared" si="14"/>
        <v xml:space="preserve"> v </v>
      </c>
      <c r="M129" s="11"/>
      <c r="N129" s="15">
        <f t="shared" si="6"/>
        <v>0.66666666666666663</v>
      </c>
      <c r="O129" s="11" t="str">
        <f t="shared" si="7"/>
        <v xml:space="preserve"> v </v>
      </c>
      <c r="P129" s="14" t="str">
        <f t="shared" si="8"/>
        <v>College FB</v>
      </c>
      <c r="Q129" s="14"/>
      <c r="R129" s="14" t="str">
        <f t="shared" si="9"/>
        <v>FULL</v>
      </c>
      <c r="S129" s="13">
        <v>42</v>
      </c>
      <c r="T129" s="18"/>
      <c r="U129" s="19">
        <f t="shared" si="15"/>
        <v>0.66666666666666663</v>
      </c>
      <c r="V129" s="19">
        <f t="shared" si="16"/>
        <v>0.79166666666666663</v>
      </c>
      <c r="W129" s="16" t="str">
        <f t="shared" si="12"/>
        <v xml:space="preserve"> v </v>
      </c>
      <c r="X129" s="18" t="str">
        <f t="shared" si="17"/>
        <v>College FB</v>
      </c>
      <c r="Y129" s="18"/>
      <c r="Z129" s="18" t="str">
        <f t="shared" si="3"/>
        <v>FULL</v>
      </c>
      <c r="AA129" s="36" t="str">
        <f t="shared" si="20"/>
        <v/>
      </c>
    </row>
    <row r="130" spans="1:27">
      <c r="A130" t="s">
        <v>268</v>
      </c>
      <c r="B130" t="s">
        <v>268</v>
      </c>
      <c r="E130">
        <v>43</v>
      </c>
      <c r="F130" t="str">
        <f t="shared" si="18"/>
        <v/>
      </c>
      <c r="G130" t="str">
        <f t="shared" si="19"/>
        <v/>
      </c>
      <c r="H130" t="s">
        <v>62</v>
      </c>
      <c r="J130" t="str">
        <f t="shared" si="14"/>
        <v xml:space="preserve"> v </v>
      </c>
      <c r="M130" s="11"/>
      <c r="N130" s="15">
        <f t="shared" si="6"/>
        <v>0.66666666666666663</v>
      </c>
      <c r="O130" s="11" t="str">
        <f t="shared" si="7"/>
        <v xml:space="preserve"> v </v>
      </c>
      <c r="P130" s="14" t="str">
        <f t="shared" si="8"/>
        <v>College FB</v>
      </c>
      <c r="Q130" s="14"/>
      <c r="R130" s="14" t="str">
        <f t="shared" si="9"/>
        <v>FULL</v>
      </c>
      <c r="S130" s="13">
        <v>43</v>
      </c>
      <c r="T130" s="18"/>
      <c r="U130" s="19">
        <f t="shared" si="15"/>
        <v>0.66666666666666663</v>
      </c>
      <c r="V130" s="19">
        <f t="shared" si="16"/>
        <v>0.79166666666666663</v>
      </c>
      <c r="W130" s="16" t="str">
        <f t="shared" si="12"/>
        <v xml:space="preserve"> v </v>
      </c>
      <c r="X130" s="18" t="str">
        <f t="shared" si="17"/>
        <v>College FB</v>
      </c>
      <c r="Y130" s="18"/>
      <c r="Z130" s="18" t="str">
        <f t="shared" si="3"/>
        <v>FULL</v>
      </c>
      <c r="AA130" s="36" t="str">
        <f t="shared" si="20"/>
        <v/>
      </c>
    </row>
    <row r="131" spans="1:27">
      <c r="A131" t="s">
        <v>269</v>
      </c>
      <c r="B131" t="s">
        <v>269</v>
      </c>
      <c r="E131">
        <v>44</v>
      </c>
      <c r="F131" t="str">
        <f t="shared" si="18"/>
        <v/>
      </c>
      <c r="G131" t="str">
        <f t="shared" si="19"/>
        <v/>
      </c>
      <c r="H131" t="s">
        <v>62</v>
      </c>
      <c r="J131" t="str">
        <f t="shared" si="14"/>
        <v xml:space="preserve"> v </v>
      </c>
      <c r="M131" s="11"/>
      <c r="N131" s="15">
        <f t="shared" si="6"/>
        <v>0.66666666666666663</v>
      </c>
      <c r="O131" s="11" t="str">
        <f t="shared" si="7"/>
        <v xml:space="preserve"> v </v>
      </c>
      <c r="P131" s="14" t="str">
        <f t="shared" si="8"/>
        <v>College FB</v>
      </c>
      <c r="Q131" s="14"/>
      <c r="R131" s="14" t="str">
        <f t="shared" si="9"/>
        <v>FULL</v>
      </c>
      <c r="S131" s="13">
        <v>44</v>
      </c>
      <c r="T131" s="18"/>
      <c r="U131" s="19">
        <f t="shared" si="15"/>
        <v>0.66666666666666663</v>
      </c>
      <c r="V131" s="19">
        <f t="shared" si="16"/>
        <v>0.79166666666666663</v>
      </c>
      <c r="W131" s="16" t="str">
        <f t="shared" si="12"/>
        <v xml:space="preserve"> v </v>
      </c>
      <c r="X131" s="18" t="str">
        <f t="shared" si="17"/>
        <v>College FB</v>
      </c>
      <c r="Y131" s="18"/>
      <c r="Z131" s="18" t="str">
        <f t="shared" si="3"/>
        <v>FULL</v>
      </c>
      <c r="AA131" s="36" t="str">
        <f t="shared" si="20"/>
        <v/>
      </c>
    </row>
    <row r="132" spans="1:27">
      <c r="A132" t="s">
        <v>409</v>
      </c>
      <c r="B132" t="s">
        <v>409</v>
      </c>
      <c r="E132">
        <v>45</v>
      </c>
      <c r="F132" t="str">
        <f t="shared" si="18"/>
        <v/>
      </c>
      <c r="G132" t="str">
        <f t="shared" si="19"/>
        <v/>
      </c>
      <c r="H132" t="s">
        <v>62</v>
      </c>
      <c r="J132" t="str">
        <f t="shared" si="14"/>
        <v xml:space="preserve"> v </v>
      </c>
      <c r="M132" s="11"/>
      <c r="N132" s="15">
        <f t="shared" si="6"/>
        <v>0.66666666666666663</v>
      </c>
      <c r="O132" s="11" t="str">
        <f t="shared" si="7"/>
        <v xml:space="preserve"> v </v>
      </c>
      <c r="P132" s="14" t="str">
        <f t="shared" si="8"/>
        <v>College FB</v>
      </c>
      <c r="Q132" s="14"/>
      <c r="R132" s="14" t="str">
        <f t="shared" si="9"/>
        <v>FULL</v>
      </c>
      <c r="S132" s="13">
        <v>45</v>
      </c>
      <c r="T132" s="18"/>
      <c r="U132" s="19">
        <f t="shared" si="15"/>
        <v>0.66666666666666663</v>
      </c>
      <c r="V132" s="19">
        <f t="shared" si="16"/>
        <v>0.79166666666666663</v>
      </c>
      <c r="W132" s="16" t="str">
        <f t="shared" si="12"/>
        <v xml:space="preserve"> v </v>
      </c>
      <c r="X132" s="18" t="str">
        <f t="shared" si="17"/>
        <v>College FB</v>
      </c>
      <c r="Y132" s="18"/>
      <c r="Z132" s="18" t="str">
        <f t="shared" si="3"/>
        <v>FULL</v>
      </c>
      <c r="AA132" s="36" t="str">
        <f t="shared" si="20"/>
        <v/>
      </c>
    </row>
    <row r="133" spans="1:27">
      <c r="A133" t="s">
        <v>270</v>
      </c>
      <c r="B133" t="s">
        <v>270</v>
      </c>
      <c r="E133">
        <v>46</v>
      </c>
      <c r="F133" t="str">
        <f t="shared" si="18"/>
        <v/>
      </c>
      <c r="G133" t="str">
        <f t="shared" si="19"/>
        <v/>
      </c>
      <c r="H133" t="s">
        <v>62</v>
      </c>
      <c r="J133" t="str">
        <f t="shared" si="14"/>
        <v xml:space="preserve"> v </v>
      </c>
      <c r="M133" s="11"/>
      <c r="N133" s="15">
        <f t="shared" si="6"/>
        <v>0.66666666666666663</v>
      </c>
      <c r="O133" s="11" t="str">
        <f t="shared" si="7"/>
        <v xml:space="preserve"> v </v>
      </c>
      <c r="P133" s="14" t="str">
        <f t="shared" si="8"/>
        <v>College FB</v>
      </c>
      <c r="Q133" s="14"/>
      <c r="R133" s="14" t="str">
        <f t="shared" si="9"/>
        <v>FULL</v>
      </c>
      <c r="S133" s="13">
        <v>46</v>
      </c>
      <c r="T133" s="18"/>
      <c r="U133" s="19">
        <f t="shared" si="15"/>
        <v>0.66666666666666663</v>
      </c>
      <c r="V133" s="19">
        <f t="shared" si="16"/>
        <v>0.79166666666666663</v>
      </c>
      <c r="W133" s="16" t="str">
        <f t="shared" si="12"/>
        <v xml:space="preserve"> v </v>
      </c>
      <c r="X133" s="18" t="str">
        <f t="shared" si="17"/>
        <v>College FB</v>
      </c>
      <c r="Y133" s="18"/>
      <c r="Z133" s="18" t="str">
        <f t="shared" si="3"/>
        <v>FULL</v>
      </c>
      <c r="AA133" s="36" t="str">
        <f t="shared" si="20"/>
        <v/>
      </c>
    </row>
    <row r="134" spans="1:27">
      <c r="A134" t="s">
        <v>408</v>
      </c>
      <c r="B134" t="s">
        <v>408</v>
      </c>
      <c r="E134">
        <v>47</v>
      </c>
      <c r="F134" t="str">
        <f t="shared" si="18"/>
        <v/>
      </c>
      <c r="G134" t="str">
        <f t="shared" si="19"/>
        <v/>
      </c>
      <c r="H134" t="s">
        <v>62</v>
      </c>
      <c r="J134" t="str">
        <f t="shared" si="14"/>
        <v xml:space="preserve"> v </v>
      </c>
      <c r="M134" s="11"/>
      <c r="N134" s="15">
        <f t="shared" si="6"/>
        <v>0.66666666666666663</v>
      </c>
      <c r="O134" s="11" t="str">
        <f t="shared" si="7"/>
        <v xml:space="preserve"> v </v>
      </c>
      <c r="P134" s="14" t="str">
        <f t="shared" si="8"/>
        <v>College FB</v>
      </c>
      <c r="Q134" s="14"/>
      <c r="R134" s="14" t="str">
        <f t="shared" si="9"/>
        <v>FULL</v>
      </c>
      <c r="S134" s="13">
        <v>47</v>
      </c>
      <c r="T134" s="18"/>
      <c r="U134" s="19">
        <f t="shared" si="15"/>
        <v>0.66666666666666663</v>
      </c>
      <c r="V134" s="19">
        <f t="shared" si="16"/>
        <v>0.79166666666666663</v>
      </c>
      <c r="W134" s="16" t="str">
        <f t="shared" si="12"/>
        <v xml:space="preserve"> v </v>
      </c>
      <c r="X134" s="18" t="str">
        <f t="shared" si="17"/>
        <v>College FB</v>
      </c>
      <c r="Y134" s="18"/>
      <c r="Z134" s="18" t="str">
        <f t="shared" si="3"/>
        <v>FULL</v>
      </c>
      <c r="AA134" s="36" t="str">
        <f t="shared" si="20"/>
        <v/>
      </c>
    </row>
    <row r="135" spans="1:27">
      <c r="A135" t="s">
        <v>398</v>
      </c>
      <c r="B135" t="s">
        <v>271</v>
      </c>
      <c r="E135">
        <v>48</v>
      </c>
      <c r="F135" t="str">
        <f t="shared" si="18"/>
        <v/>
      </c>
      <c r="G135" t="str">
        <f t="shared" si="19"/>
        <v/>
      </c>
      <c r="H135" t="s">
        <v>62</v>
      </c>
      <c r="J135" t="str">
        <f t="shared" si="14"/>
        <v xml:space="preserve"> v </v>
      </c>
      <c r="M135" s="11"/>
      <c r="N135" s="15">
        <f t="shared" si="6"/>
        <v>0.66666666666666663</v>
      </c>
      <c r="O135" s="11" t="str">
        <f t="shared" si="7"/>
        <v xml:space="preserve"> v </v>
      </c>
      <c r="P135" s="14" t="str">
        <f t="shared" si="8"/>
        <v>College FB</v>
      </c>
      <c r="Q135" s="14"/>
      <c r="R135" s="14" t="str">
        <f t="shared" si="9"/>
        <v>FULL</v>
      </c>
      <c r="S135" s="13">
        <v>48</v>
      </c>
      <c r="T135" s="18"/>
      <c r="U135" s="19">
        <f t="shared" si="15"/>
        <v>0.66666666666666663</v>
      </c>
      <c r="V135" s="19">
        <f t="shared" si="16"/>
        <v>0.79166666666666663</v>
      </c>
      <c r="W135" s="16" t="str">
        <f t="shared" si="12"/>
        <v xml:space="preserve"> v </v>
      </c>
      <c r="X135" s="18" t="str">
        <f t="shared" si="17"/>
        <v>College FB</v>
      </c>
      <c r="Y135" s="18"/>
      <c r="Z135" s="18" t="str">
        <f t="shared" si="3"/>
        <v>FULL</v>
      </c>
      <c r="AA135" s="36" t="str">
        <f t="shared" si="20"/>
        <v/>
      </c>
    </row>
    <row r="136" spans="1:27">
      <c r="A136" t="s">
        <v>272</v>
      </c>
      <c r="B136" t="s">
        <v>272</v>
      </c>
      <c r="E136">
        <v>49</v>
      </c>
      <c r="F136" t="str">
        <f t="shared" si="18"/>
        <v/>
      </c>
      <c r="G136" t="str">
        <f t="shared" si="19"/>
        <v/>
      </c>
      <c r="H136" t="s">
        <v>62</v>
      </c>
      <c r="J136" t="str">
        <f t="shared" si="14"/>
        <v xml:space="preserve"> v </v>
      </c>
      <c r="M136" s="11"/>
      <c r="N136" s="15">
        <f t="shared" si="6"/>
        <v>0.66666666666666663</v>
      </c>
      <c r="O136" s="11" t="str">
        <f t="shared" si="7"/>
        <v xml:space="preserve"> v </v>
      </c>
      <c r="P136" s="14" t="str">
        <f t="shared" si="8"/>
        <v>College FB</v>
      </c>
      <c r="Q136" s="14"/>
      <c r="R136" s="14" t="str">
        <f t="shared" si="9"/>
        <v>FULL</v>
      </c>
      <c r="S136" s="13">
        <v>49</v>
      </c>
      <c r="T136" s="18"/>
      <c r="U136" s="19">
        <f t="shared" si="15"/>
        <v>0.66666666666666663</v>
      </c>
      <c r="V136" s="19">
        <f t="shared" si="16"/>
        <v>0.79166666666666663</v>
      </c>
      <c r="W136" s="16" t="str">
        <f t="shared" si="12"/>
        <v xml:space="preserve"> v </v>
      </c>
      <c r="X136" s="18" t="str">
        <f t="shared" si="17"/>
        <v>College FB</v>
      </c>
      <c r="Y136" s="18"/>
      <c r="Z136" s="18" t="str">
        <f t="shared" si="3"/>
        <v>FULL</v>
      </c>
      <c r="AA136" s="36" t="str">
        <f t="shared" si="20"/>
        <v/>
      </c>
    </row>
    <row r="137" spans="1:27">
      <c r="A137" t="s">
        <v>273</v>
      </c>
      <c r="B137" t="s">
        <v>273</v>
      </c>
      <c r="E137">
        <v>50</v>
      </c>
      <c r="F137" t="str">
        <f t="shared" si="18"/>
        <v/>
      </c>
      <c r="G137" t="str">
        <f t="shared" si="19"/>
        <v/>
      </c>
      <c r="H137" t="s">
        <v>62</v>
      </c>
      <c r="J137" t="str">
        <f t="shared" si="14"/>
        <v xml:space="preserve"> v </v>
      </c>
      <c r="M137" s="11"/>
      <c r="N137" s="15">
        <f t="shared" si="6"/>
        <v>0.66666666666666663</v>
      </c>
      <c r="O137" s="11" t="str">
        <f t="shared" si="7"/>
        <v xml:space="preserve"> v </v>
      </c>
      <c r="P137" s="14" t="str">
        <f t="shared" si="8"/>
        <v>College FB</v>
      </c>
      <c r="Q137" s="14"/>
      <c r="R137" s="14" t="str">
        <f t="shared" si="9"/>
        <v>FULL</v>
      </c>
      <c r="S137" s="13">
        <v>50</v>
      </c>
      <c r="T137" s="18"/>
      <c r="U137" s="19">
        <f t="shared" si="15"/>
        <v>0.66666666666666663</v>
      </c>
      <c r="V137" s="19">
        <f t="shared" si="16"/>
        <v>0.79166666666666663</v>
      </c>
      <c r="W137" s="16" t="str">
        <f t="shared" si="12"/>
        <v xml:space="preserve"> v </v>
      </c>
      <c r="X137" s="18" t="str">
        <f t="shared" si="17"/>
        <v>College FB</v>
      </c>
      <c r="Y137" s="18"/>
      <c r="Z137" s="18" t="str">
        <f t="shared" si="3"/>
        <v>FULL</v>
      </c>
      <c r="AA137" s="36" t="str">
        <f t="shared" si="20"/>
        <v/>
      </c>
    </row>
    <row r="138" spans="1:27">
      <c r="A138" t="s">
        <v>274</v>
      </c>
      <c r="B138" t="s">
        <v>274</v>
      </c>
      <c r="E138">
        <v>51</v>
      </c>
      <c r="F138" t="str">
        <f t="shared" si="18"/>
        <v/>
      </c>
      <c r="G138" t="str">
        <f t="shared" si="19"/>
        <v/>
      </c>
      <c r="H138" t="s">
        <v>62</v>
      </c>
      <c r="J138" t="str">
        <f t="shared" si="14"/>
        <v xml:space="preserve"> v </v>
      </c>
      <c r="M138" s="11"/>
      <c r="N138" s="15">
        <f t="shared" si="6"/>
        <v>0.66666666666666663</v>
      </c>
      <c r="O138" s="11" t="str">
        <f t="shared" si="7"/>
        <v xml:space="preserve"> v </v>
      </c>
      <c r="P138" s="14" t="str">
        <f t="shared" si="8"/>
        <v>College FB</v>
      </c>
      <c r="Q138" s="14"/>
      <c r="R138" s="14" t="str">
        <f t="shared" si="9"/>
        <v>FULL</v>
      </c>
      <c r="S138" s="13">
        <v>51</v>
      </c>
      <c r="T138" s="18"/>
      <c r="U138" s="19">
        <f t="shared" si="15"/>
        <v>0.66666666666666663</v>
      </c>
      <c r="V138" s="19">
        <f t="shared" si="16"/>
        <v>0.79166666666666663</v>
      </c>
      <c r="W138" s="16" t="str">
        <f t="shared" si="12"/>
        <v xml:space="preserve"> v </v>
      </c>
      <c r="X138" s="18" t="str">
        <f t="shared" si="17"/>
        <v>College FB</v>
      </c>
      <c r="Y138" s="18"/>
      <c r="Z138" s="18" t="str">
        <f t="shared" si="3"/>
        <v>FULL</v>
      </c>
      <c r="AA138" s="36" t="str">
        <f t="shared" si="20"/>
        <v/>
      </c>
    </row>
    <row r="139" spans="1:27">
      <c r="A139" t="s">
        <v>275</v>
      </c>
      <c r="B139" t="s">
        <v>275</v>
      </c>
      <c r="E139">
        <v>52</v>
      </c>
      <c r="F139" t="str">
        <f t="shared" si="18"/>
        <v/>
      </c>
      <c r="G139" t="str">
        <f t="shared" si="19"/>
        <v/>
      </c>
      <c r="H139" t="s">
        <v>62</v>
      </c>
      <c r="J139" t="str">
        <f t="shared" si="14"/>
        <v xml:space="preserve"> v </v>
      </c>
      <c r="M139" s="11"/>
      <c r="N139" s="15">
        <f t="shared" si="6"/>
        <v>0.66666666666666663</v>
      </c>
      <c r="O139" s="11" t="str">
        <f t="shared" si="7"/>
        <v xml:space="preserve"> v </v>
      </c>
      <c r="P139" s="14" t="str">
        <f t="shared" si="8"/>
        <v>College FB</v>
      </c>
      <c r="Q139" s="14"/>
      <c r="R139" s="14" t="str">
        <f t="shared" si="9"/>
        <v>FULL</v>
      </c>
      <c r="T139" s="18"/>
      <c r="U139" s="19">
        <f t="shared" si="15"/>
        <v>0.66666666666666663</v>
      </c>
      <c r="V139" s="19">
        <f t="shared" si="16"/>
        <v>0.79166666666666663</v>
      </c>
      <c r="W139" s="16" t="str">
        <f t="shared" si="12"/>
        <v xml:space="preserve"> v </v>
      </c>
      <c r="X139" s="18" t="str">
        <f t="shared" si="17"/>
        <v>College FB</v>
      </c>
      <c r="Y139" s="18"/>
      <c r="Z139" s="18" t="str">
        <f t="shared" si="3"/>
        <v>FULL</v>
      </c>
      <c r="AA139" s="36" t="str">
        <f t="shared" si="20"/>
        <v/>
      </c>
    </row>
    <row r="140" spans="1:27">
      <c r="A140" t="s">
        <v>276</v>
      </c>
      <c r="B140" t="s">
        <v>276</v>
      </c>
      <c r="E140">
        <v>53</v>
      </c>
      <c r="F140" t="str">
        <f t="shared" si="18"/>
        <v/>
      </c>
      <c r="G140" t="str">
        <f t="shared" si="19"/>
        <v/>
      </c>
      <c r="H140" t="s">
        <v>62</v>
      </c>
      <c r="J140" t="str">
        <f t="shared" si="14"/>
        <v xml:space="preserve"> v </v>
      </c>
      <c r="M140" s="11"/>
      <c r="N140" s="15">
        <f t="shared" si="6"/>
        <v>0.66666666666666663</v>
      </c>
      <c r="O140" s="11" t="str">
        <f t="shared" si="7"/>
        <v xml:space="preserve"> v </v>
      </c>
      <c r="P140" s="14" t="str">
        <f t="shared" si="8"/>
        <v>College FB</v>
      </c>
      <c r="Q140" s="14"/>
      <c r="R140" s="14" t="str">
        <f t="shared" si="9"/>
        <v>FULL</v>
      </c>
      <c r="T140" s="18"/>
      <c r="U140" s="19">
        <f t="shared" si="15"/>
        <v>0.66666666666666663</v>
      </c>
      <c r="V140" s="19">
        <f t="shared" si="16"/>
        <v>0.79166666666666663</v>
      </c>
      <c r="W140" s="16" t="str">
        <f t="shared" si="12"/>
        <v xml:space="preserve"> v </v>
      </c>
      <c r="X140" s="18" t="str">
        <f t="shared" si="17"/>
        <v>College FB</v>
      </c>
      <c r="Y140" s="18"/>
      <c r="Z140" s="18" t="str">
        <f t="shared" si="3"/>
        <v>FULL</v>
      </c>
      <c r="AA140" s="36" t="str">
        <f t="shared" si="20"/>
        <v/>
      </c>
    </row>
    <row r="141" spans="1:27">
      <c r="A141" t="s">
        <v>143</v>
      </c>
      <c r="B141" t="s">
        <v>28</v>
      </c>
      <c r="E141">
        <v>54</v>
      </c>
      <c r="F141" t="str">
        <f t="shared" si="18"/>
        <v/>
      </c>
      <c r="G141" t="str">
        <f t="shared" si="19"/>
        <v/>
      </c>
      <c r="H141" t="s">
        <v>62</v>
      </c>
      <c r="J141" t="str">
        <f t="shared" si="14"/>
        <v xml:space="preserve"> v </v>
      </c>
      <c r="M141" s="11"/>
      <c r="N141" s="15">
        <f t="shared" si="6"/>
        <v>0.66666666666666663</v>
      </c>
      <c r="O141" s="11" t="str">
        <f t="shared" si="7"/>
        <v xml:space="preserve"> v </v>
      </c>
      <c r="P141" s="14" t="str">
        <f t="shared" si="8"/>
        <v>College FB</v>
      </c>
      <c r="Q141" s="14"/>
      <c r="R141" s="14" t="str">
        <f t="shared" si="9"/>
        <v>FULL</v>
      </c>
      <c r="T141" s="18"/>
      <c r="U141" s="19">
        <f t="shared" si="15"/>
        <v>0.66666666666666663</v>
      </c>
      <c r="V141" s="19">
        <f t="shared" si="16"/>
        <v>0.79166666666666663</v>
      </c>
      <c r="W141" s="16" t="str">
        <f t="shared" si="12"/>
        <v xml:space="preserve"> v </v>
      </c>
      <c r="X141" s="18" t="str">
        <f t="shared" si="17"/>
        <v>College FB</v>
      </c>
      <c r="Y141" s="18"/>
      <c r="Z141" s="18" t="str">
        <f t="shared" si="3"/>
        <v>FULL</v>
      </c>
      <c r="AA141" s="36" t="str">
        <f t="shared" si="20"/>
        <v/>
      </c>
    </row>
    <row r="142" spans="1:27">
      <c r="A142" t="s">
        <v>277</v>
      </c>
      <c r="B142" t="s">
        <v>277</v>
      </c>
      <c r="E142">
        <v>55</v>
      </c>
      <c r="F142" t="str">
        <f t="shared" si="18"/>
        <v/>
      </c>
      <c r="G142" t="str">
        <f t="shared" si="19"/>
        <v/>
      </c>
      <c r="H142" t="s">
        <v>62</v>
      </c>
      <c r="J142" t="str">
        <f t="shared" si="14"/>
        <v xml:space="preserve"> v </v>
      </c>
      <c r="M142" s="11"/>
      <c r="N142" s="15">
        <f t="shared" si="6"/>
        <v>0.66666666666666663</v>
      </c>
      <c r="O142" s="11" t="str">
        <f t="shared" si="7"/>
        <v xml:space="preserve"> v </v>
      </c>
      <c r="P142" s="14" t="str">
        <f t="shared" si="8"/>
        <v>College FB</v>
      </c>
      <c r="Q142" s="14"/>
      <c r="R142" s="14" t="str">
        <f t="shared" si="9"/>
        <v>FULL</v>
      </c>
      <c r="T142" s="18"/>
      <c r="U142" s="19">
        <f t="shared" si="15"/>
        <v>0.66666666666666663</v>
      </c>
      <c r="V142" s="19">
        <f t="shared" si="16"/>
        <v>0.79166666666666663</v>
      </c>
      <c r="W142" s="16" t="str">
        <f t="shared" si="12"/>
        <v xml:space="preserve"> v </v>
      </c>
      <c r="X142" s="18" t="str">
        <f t="shared" si="17"/>
        <v>College FB</v>
      </c>
      <c r="Y142" s="18"/>
      <c r="Z142" s="18" t="str">
        <f t="shared" si="3"/>
        <v>FULL</v>
      </c>
      <c r="AA142" s="36" t="str">
        <f t="shared" si="20"/>
        <v/>
      </c>
    </row>
    <row r="143" spans="1:27">
      <c r="A143" t="s">
        <v>278</v>
      </c>
      <c r="B143" t="s">
        <v>278</v>
      </c>
      <c r="E143">
        <v>56</v>
      </c>
      <c r="F143" t="str">
        <f t="shared" si="18"/>
        <v/>
      </c>
      <c r="G143" t="str">
        <f t="shared" si="19"/>
        <v/>
      </c>
      <c r="H143" t="s">
        <v>62</v>
      </c>
      <c r="J143" t="str">
        <f t="shared" si="14"/>
        <v xml:space="preserve"> v </v>
      </c>
      <c r="M143" s="11"/>
      <c r="N143" s="15">
        <f t="shared" si="6"/>
        <v>0.66666666666666663</v>
      </c>
      <c r="O143" s="11" t="str">
        <f t="shared" si="7"/>
        <v xml:space="preserve"> v </v>
      </c>
      <c r="P143" s="14" t="str">
        <f t="shared" si="8"/>
        <v>College FB</v>
      </c>
      <c r="Q143" s="14"/>
      <c r="R143" s="14" t="str">
        <f t="shared" si="9"/>
        <v>FULL</v>
      </c>
      <c r="T143" s="18"/>
      <c r="U143" s="19">
        <f t="shared" si="15"/>
        <v>0.66666666666666663</v>
      </c>
      <c r="V143" s="19">
        <f t="shared" si="16"/>
        <v>0.79166666666666663</v>
      </c>
      <c r="W143" s="16" t="str">
        <f t="shared" si="12"/>
        <v xml:space="preserve"> v </v>
      </c>
      <c r="X143" s="18" t="str">
        <f t="shared" si="17"/>
        <v>College FB</v>
      </c>
      <c r="Y143" s="18"/>
      <c r="Z143" s="18" t="str">
        <f t="shared" si="3"/>
        <v>FULL</v>
      </c>
      <c r="AA143" s="36" t="str">
        <f t="shared" si="20"/>
        <v/>
      </c>
    </row>
    <row r="144" spans="1:27">
      <c r="A144" t="s">
        <v>279</v>
      </c>
      <c r="B144" t="s">
        <v>849</v>
      </c>
      <c r="E144">
        <v>57</v>
      </c>
      <c r="F144" t="str">
        <f t="shared" si="18"/>
        <v/>
      </c>
      <c r="G144" t="str">
        <f t="shared" si="19"/>
        <v/>
      </c>
      <c r="H144" t="s">
        <v>62</v>
      </c>
      <c r="J144" t="str">
        <f t="shared" si="14"/>
        <v xml:space="preserve"> v </v>
      </c>
      <c r="M144" s="11"/>
      <c r="N144" s="15">
        <f t="shared" si="6"/>
        <v>0.66666666666666663</v>
      </c>
      <c r="O144" s="11" t="str">
        <f t="shared" si="7"/>
        <v xml:space="preserve"> v </v>
      </c>
      <c r="P144" s="14" t="str">
        <f t="shared" si="8"/>
        <v>College FB</v>
      </c>
      <c r="Q144" s="14"/>
      <c r="R144" s="14" t="str">
        <f t="shared" si="9"/>
        <v>FULL</v>
      </c>
      <c r="T144" s="18"/>
      <c r="U144" s="19">
        <f t="shared" si="15"/>
        <v>0.66666666666666663</v>
      </c>
      <c r="V144" s="19">
        <f t="shared" si="16"/>
        <v>0.79166666666666663</v>
      </c>
      <c r="W144" s="16" t="str">
        <f t="shared" si="12"/>
        <v xml:space="preserve"> v </v>
      </c>
      <c r="X144" s="18" t="str">
        <f t="shared" si="17"/>
        <v>College FB</v>
      </c>
      <c r="Y144" s="18"/>
      <c r="Z144" s="18" t="str">
        <f t="shared" si="3"/>
        <v>FULL</v>
      </c>
      <c r="AA144" s="36" t="str">
        <f t="shared" si="20"/>
        <v/>
      </c>
    </row>
    <row r="145" spans="1:27">
      <c r="A145" t="s">
        <v>280</v>
      </c>
      <c r="B145" t="s">
        <v>280</v>
      </c>
      <c r="E145">
        <v>58</v>
      </c>
      <c r="F145" t="str">
        <f t="shared" si="18"/>
        <v/>
      </c>
      <c r="G145" t="str">
        <f t="shared" si="19"/>
        <v/>
      </c>
      <c r="H145" t="s">
        <v>62</v>
      </c>
      <c r="J145" t="str">
        <f t="shared" si="14"/>
        <v xml:space="preserve"> v </v>
      </c>
      <c r="M145" s="11"/>
      <c r="N145" s="15">
        <f t="shared" si="6"/>
        <v>0.66666666666666663</v>
      </c>
      <c r="O145" s="11" t="str">
        <f t="shared" si="7"/>
        <v xml:space="preserve"> v </v>
      </c>
      <c r="P145" s="14" t="str">
        <f t="shared" si="8"/>
        <v>College FB</v>
      </c>
      <c r="Q145" s="14"/>
      <c r="R145" s="14" t="str">
        <f t="shared" si="9"/>
        <v>FULL</v>
      </c>
      <c r="T145" s="18"/>
      <c r="U145" s="19">
        <f t="shared" si="15"/>
        <v>0.66666666666666663</v>
      </c>
      <c r="V145" s="19">
        <f t="shared" si="16"/>
        <v>0.79166666666666663</v>
      </c>
      <c r="W145" s="16" t="str">
        <f t="shared" si="12"/>
        <v xml:space="preserve"> v </v>
      </c>
      <c r="X145" s="18" t="str">
        <f t="shared" si="17"/>
        <v>College FB</v>
      </c>
      <c r="Y145" s="18"/>
      <c r="Z145" s="18" t="str">
        <f t="shared" si="3"/>
        <v>FULL</v>
      </c>
      <c r="AA145" s="36" t="str">
        <f t="shared" si="20"/>
        <v/>
      </c>
    </row>
    <row r="146" spans="1:27">
      <c r="A146" t="s">
        <v>337</v>
      </c>
      <c r="B146" t="s">
        <v>507</v>
      </c>
      <c r="E146">
        <v>59</v>
      </c>
      <c r="F146" t="str">
        <f t="shared" si="18"/>
        <v/>
      </c>
      <c r="G146" t="str">
        <f t="shared" si="19"/>
        <v/>
      </c>
      <c r="H146" t="s">
        <v>62</v>
      </c>
      <c r="J146" t="str">
        <f t="shared" si="14"/>
        <v xml:space="preserve"> v </v>
      </c>
      <c r="M146" s="11"/>
      <c r="N146" s="15">
        <f t="shared" si="6"/>
        <v>0.66666666666666663</v>
      </c>
      <c r="O146" s="11" t="str">
        <f t="shared" si="7"/>
        <v xml:space="preserve"> v </v>
      </c>
      <c r="P146" s="14" t="str">
        <f t="shared" si="8"/>
        <v>College FB</v>
      </c>
      <c r="Q146" s="14"/>
      <c r="R146" s="14" t="str">
        <f t="shared" si="9"/>
        <v>FULL</v>
      </c>
      <c r="T146" s="18"/>
      <c r="U146" s="19">
        <f t="shared" si="15"/>
        <v>0.66666666666666663</v>
      </c>
      <c r="V146" s="19">
        <f t="shared" si="16"/>
        <v>0.79166666666666663</v>
      </c>
      <c r="W146" s="16" t="str">
        <f t="shared" si="12"/>
        <v xml:space="preserve"> v </v>
      </c>
      <c r="X146" s="18" t="str">
        <f t="shared" si="17"/>
        <v>College FB</v>
      </c>
      <c r="Y146" s="18"/>
      <c r="Z146" s="18" t="str">
        <f t="shared" si="3"/>
        <v>FULL</v>
      </c>
      <c r="AA146" s="36" t="str">
        <f t="shared" si="20"/>
        <v/>
      </c>
    </row>
    <row r="147" spans="1:27">
      <c r="A147" t="s">
        <v>338</v>
      </c>
      <c r="B147" t="s">
        <v>1272</v>
      </c>
      <c r="E147">
        <v>60</v>
      </c>
      <c r="F147" t="str">
        <f t="shared" si="18"/>
        <v/>
      </c>
      <c r="G147" t="str">
        <f t="shared" si="19"/>
        <v/>
      </c>
      <c r="H147" t="s">
        <v>62</v>
      </c>
      <c r="J147" t="str">
        <f t="shared" si="14"/>
        <v xml:space="preserve"> v </v>
      </c>
      <c r="M147" s="11"/>
      <c r="N147" s="15">
        <f t="shared" si="6"/>
        <v>0.66666666666666663</v>
      </c>
      <c r="O147" s="11" t="str">
        <f t="shared" si="7"/>
        <v xml:space="preserve"> v </v>
      </c>
      <c r="P147" s="14" t="str">
        <f t="shared" si="8"/>
        <v>College FB</v>
      </c>
      <c r="Q147" s="14"/>
      <c r="R147" s="14" t="str">
        <f t="shared" si="9"/>
        <v>FULL</v>
      </c>
      <c r="T147" s="18"/>
      <c r="U147" s="19">
        <f t="shared" si="15"/>
        <v>0.66666666666666663</v>
      </c>
      <c r="V147" s="19">
        <f t="shared" si="16"/>
        <v>0.79166666666666663</v>
      </c>
      <c r="W147" s="16" t="str">
        <f t="shared" si="12"/>
        <v xml:space="preserve"> v </v>
      </c>
      <c r="X147" s="18" t="str">
        <f t="shared" si="17"/>
        <v>College FB</v>
      </c>
      <c r="Y147" s="18"/>
      <c r="Z147" s="18" t="str">
        <f t="shared" si="3"/>
        <v>FULL</v>
      </c>
      <c r="AA147" s="36" t="str">
        <f t="shared" si="20"/>
        <v/>
      </c>
    </row>
    <row r="148" spans="1:27">
      <c r="A148" t="s">
        <v>283</v>
      </c>
      <c r="B148" t="s">
        <v>283</v>
      </c>
      <c r="E148">
        <v>61</v>
      </c>
      <c r="F148" t="str">
        <f t="shared" si="18"/>
        <v/>
      </c>
      <c r="G148" t="str">
        <f t="shared" si="19"/>
        <v/>
      </c>
      <c r="H148" t="s">
        <v>62</v>
      </c>
      <c r="J148" t="str">
        <f t="shared" si="14"/>
        <v xml:space="preserve"> v </v>
      </c>
      <c r="M148" s="11"/>
      <c r="N148" s="15">
        <f t="shared" si="6"/>
        <v>0.66666666666666663</v>
      </c>
      <c r="O148" s="11" t="str">
        <f t="shared" si="7"/>
        <v xml:space="preserve"> v </v>
      </c>
      <c r="P148" s="14" t="str">
        <f t="shared" si="8"/>
        <v>College FB</v>
      </c>
      <c r="Q148" s="14"/>
      <c r="R148" s="14" t="str">
        <f t="shared" si="9"/>
        <v>FULL</v>
      </c>
      <c r="T148" s="18"/>
      <c r="U148" s="19">
        <f t="shared" si="15"/>
        <v>0.66666666666666663</v>
      </c>
      <c r="V148" s="19">
        <f t="shared" si="16"/>
        <v>0.79166666666666663</v>
      </c>
      <c r="W148" s="16" t="str">
        <f t="shared" si="12"/>
        <v xml:space="preserve"> v </v>
      </c>
      <c r="X148" s="18" t="str">
        <f t="shared" si="17"/>
        <v>College FB</v>
      </c>
      <c r="Y148" s="18"/>
      <c r="Z148" s="18" t="str">
        <f t="shared" si="3"/>
        <v>FULL</v>
      </c>
      <c r="AA148" s="36" t="str">
        <f t="shared" si="20"/>
        <v/>
      </c>
    </row>
    <row r="149" spans="1:27">
      <c r="A149" t="s">
        <v>421</v>
      </c>
      <c r="B149" t="s">
        <v>421</v>
      </c>
      <c r="E149">
        <v>62</v>
      </c>
      <c r="F149" t="str">
        <f t="shared" si="18"/>
        <v/>
      </c>
      <c r="G149" t="str">
        <f t="shared" si="19"/>
        <v/>
      </c>
      <c r="H149" t="s">
        <v>62</v>
      </c>
      <c r="J149" t="str">
        <f t="shared" si="14"/>
        <v xml:space="preserve"> v </v>
      </c>
      <c r="M149" s="11"/>
      <c r="N149" s="15">
        <f t="shared" si="6"/>
        <v>0.66666666666666663</v>
      </c>
      <c r="O149" s="11" t="str">
        <f t="shared" si="7"/>
        <v xml:space="preserve"> v </v>
      </c>
      <c r="P149" s="14" t="str">
        <f t="shared" si="8"/>
        <v>College FB</v>
      </c>
      <c r="Q149" s="14"/>
      <c r="R149" s="14" t="str">
        <f t="shared" si="9"/>
        <v>FULL</v>
      </c>
      <c r="T149" s="18"/>
      <c r="U149" s="19">
        <f t="shared" si="15"/>
        <v>0.66666666666666663</v>
      </c>
      <c r="V149" s="19">
        <f t="shared" si="16"/>
        <v>0.79166666666666663</v>
      </c>
      <c r="W149" s="16" t="str">
        <f t="shared" si="12"/>
        <v xml:space="preserve"> v </v>
      </c>
      <c r="X149" s="18" t="str">
        <f t="shared" si="17"/>
        <v>College FB</v>
      </c>
      <c r="Y149" s="18"/>
      <c r="Z149" s="18" t="str">
        <f t="shared" si="3"/>
        <v>FULL</v>
      </c>
      <c r="AA149" s="36" t="str">
        <f t="shared" si="20"/>
        <v/>
      </c>
    </row>
    <row r="150" spans="1:27">
      <c r="A150" t="s">
        <v>284</v>
      </c>
      <c r="B150" t="s">
        <v>284</v>
      </c>
      <c r="E150">
        <v>63</v>
      </c>
      <c r="F150" t="str">
        <f t="shared" si="18"/>
        <v/>
      </c>
      <c r="G150" t="str">
        <f t="shared" si="19"/>
        <v/>
      </c>
      <c r="H150" t="s">
        <v>62</v>
      </c>
      <c r="J150" t="str">
        <f t="shared" si="14"/>
        <v xml:space="preserve"> v </v>
      </c>
      <c r="M150" s="11"/>
      <c r="N150" s="15">
        <f t="shared" si="6"/>
        <v>0.66666666666666663</v>
      </c>
      <c r="O150" s="11" t="str">
        <f t="shared" si="7"/>
        <v xml:space="preserve"> v </v>
      </c>
      <c r="P150" s="14" t="str">
        <f t="shared" si="8"/>
        <v>College FB</v>
      </c>
      <c r="Q150" s="14"/>
      <c r="R150" s="14" t="str">
        <f t="shared" si="9"/>
        <v>FULL</v>
      </c>
      <c r="T150" s="18"/>
      <c r="U150" s="19">
        <f t="shared" si="15"/>
        <v>0.66666666666666663</v>
      </c>
      <c r="V150" s="19">
        <f t="shared" si="16"/>
        <v>0.79166666666666663</v>
      </c>
      <c r="W150" s="16" t="str">
        <f t="shared" si="12"/>
        <v xml:space="preserve"> v </v>
      </c>
      <c r="X150" s="18" t="str">
        <f t="shared" si="17"/>
        <v>College FB</v>
      </c>
      <c r="Y150" s="18"/>
      <c r="Z150" s="18" t="str">
        <f t="shared" si="3"/>
        <v>FULL</v>
      </c>
      <c r="AA150" s="36" t="str">
        <f t="shared" si="20"/>
        <v/>
      </c>
    </row>
    <row r="151" spans="1:27">
      <c r="A151" t="s">
        <v>154</v>
      </c>
      <c r="B151" t="s">
        <v>154</v>
      </c>
      <c r="E151">
        <v>64</v>
      </c>
      <c r="F151" t="str">
        <f t="shared" si="18"/>
        <v/>
      </c>
      <c r="G151" t="str">
        <f t="shared" si="19"/>
        <v/>
      </c>
      <c r="H151" t="s">
        <v>62</v>
      </c>
      <c r="J151" t="str">
        <f t="shared" si="14"/>
        <v xml:space="preserve"> v </v>
      </c>
      <c r="M151" s="11"/>
      <c r="N151" s="15">
        <f t="shared" si="6"/>
        <v>0.66666666666666663</v>
      </c>
      <c r="O151" s="11" t="str">
        <f t="shared" si="7"/>
        <v xml:space="preserve"> v </v>
      </c>
      <c r="P151" s="14" t="str">
        <f t="shared" si="8"/>
        <v>College FB</v>
      </c>
      <c r="Q151" s="14"/>
      <c r="R151" s="14" t="str">
        <f t="shared" si="9"/>
        <v>FULL</v>
      </c>
      <c r="T151" s="18"/>
      <c r="U151" s="19">
        <f t="shared" si="15"/>
        <v>0.66666666666666663</v>
      </c>
      <c r="V151" s="19">
        <f t="shared" si="16"/>
        <v>0.79166666666666663</v>
      </c>
      <c r="W151" s="16" t="str">
        <f t="shared" si="12"/>
        <v xml:space="preserve"> v </v>
      </c>
      <c r="X151" s="18" t="str">
        <f t="shared" si="17"/>
        <v>College FB</v>
      </c>
      <c r="Y151" s="18"/>
      <c r="Z151" s="18" t="str">
        <f t="shared" si="3"/>
        <v>FULL</v>
      </c>
      <c r="AA151" s="36" t="str">
        <f t="shared" si="20"/>
        <v/>
      </c>
    </row>
    <row r="152" spans="1:27">
      <c r="A152" t="s">
        <v>410</v>
      </c>
      <c r="B152" t="s">
        <v>410</v>
      </c>
      <c r="E152">
        <v>65</v>
      </c>
      <c r="F152" t="str">
        <f t="shared" ref="F152:F163" si="21">IF(ISERROR(INDEX($B$88:$B$280,MATCH(P70,$A$88:$A$280,0)))*1=1,"",INDEX($B$88:$B$280,MATCH(P70,$A$88:$A$280,0)))</f>
        <v/>
      </c>
      <c r="G152" t="str">
        <f t="shared" ref="G152:G163" si="22">IF(ISERROR(INDEX($B$88:$B$280,MATCH(Q70,$A$88:$A$280,0)))*1=1,"",INDEX($B$88:$B$280,MATCH(Q70,$A$88:$A$280,0)))</f>
        <v/>
      </c>
      <c r="H152" t="s">
        <v>62</v>
      </c>
      <c r="J152" t="str">
        <f t="shared" si="14"/>
        <v xml:space="preserve"> v </v>
      </c>
      <c r="M152" s="11"/>
      <c r="N152" s="15">
        <f t="shared" si="6"/>
        <v>0.66666666666666663</v>
      </c>
      <c r="O152" s="11" t="str">
        <f t="shared" si="7"/>
        <v xml:space="preserve"> v </v>
      </c>
      <c r="P152" s="14" t="str">
        <f t="shared" si="8"/>
        <v>College FB</v>
      </c>
      <c r="Q152" s="14"/>
      <c r="R152" s="14" t="str">
        <f t="shared" si="9"/>
        <v>FULL</v>
      </c>
      <c r="T152" s="18"/>
      <c r="U152" s="19">
        <f t="shared" si="15"/>
        <v>0.66666666666666663</v>
      </c>
      <c r="V152" s="19">
        <f t="shared" si="16"/>
        <v>0.79166666666666663</v>
      </c>
      <c r="W152" s="16" t="str">
        <f t="shared" si="12"/>
        <v xml:space="preserve"> v </v>
      </c>
      <c r="X152" s="18" t="str">
        <f t="shared" si="17"/>
        <v>College FB</v>
      </c>
      <c r="Y152" s="18"/>
      <c r="Z152" s="18" t="str">
        <f t="shared" si="3"/>
        <v>FULL</v>
      </c>
      <c r="AA152" s="36" t="str">
        <f t="shared" ref="AA152:AA163" si="23">IF(OR(F152="Rutgers",G152="Rutgers", F152="Rider", G152="Rider", F152="Princeton", G152="Princeton",  F152="Monmouth", G152="Monmouth",  F152="Fairleigh", G152="Fairleigh", F152="Fairleigh Dickinson", G152="Fairleigh Dickinson",  F152="NJIT", G152="NJIT", F152="Saint Peter", G152="Saint Peter", F152="St Peter", G152="St Peter", F152="St. Peter", G152="St. Peter", F152="Saint Peters", G152="Saint Peters", F152="St Peters", G152="St Peters", F152="St. Peters", G152="St. Peters", F152="Saint Peter’s", G152="Saint Peter’s", F152="St Peter’s", G152="St Peter’s", F152="St. Peter’s", G152="St. Peter’s", F152="Seton Hall", G152="Seton Hall", F152="Seton", G152="Seton"), "DO NOT MAP","")</f>
        <v/>
      </c>
    </row>
    <row r="153" spans="1:27">
      <c r="A153" t="s">
        <v>286</v>
      </c>
      <c r="B153" t="s">
        <v>286</v>
      </c>
      <c r="E153">
        <v>66</v>
      </c>
      <c r="F153" t="str">
        <f t="shared" si="21"/>
        <v/>
      </c>
      <c r="G153" t="str">
        <f t="shared" si="22"/>
        <v/>
      </c>
      <c r="H153" t="s">
        <v>62</v>
      </c>
      <c r="J153" t="str">
        <f t="shared" si="14"/>
        <v xml:space="preserve"> v </v>
      </c>
      <c r="M153" s="11"/>
      <c r="N153" s="15">
        <f t="shared" ref="N153:N163" si="24">N71+TIME(16,0,0)</f>
        <v>0.66666666666666663</v>
      </c>
      <c r="O153" s="11" t="str">
        <f t="shared" ref="O153:O163" si="25">J153</f>
        <v xml:space="preserve"> v </v>
      </c>
      <c r="P153" s="14" t="str">
        <f t="shared" ref="P153:P163" si="26">$A$85</f>
        <v>College FB</v>
      </c>
      <c r="Q153" s="14"/>
      <c r="R153" s="14" t="str">
        <f t="shared" ref="R153:R163" si="27">$R$83</f>
        <v>FULL</v>
      </c>
      <c r="T153" s="18"/>
      <c r="U153" s="19">
        <f t="shared" si="15"/>
        <v>0.66666666666666663</v>
      </c>
      <c r="V153" s="19">
        <f t="shared" si="16"/>
        <v>0.79166666666666663</v>
      </c>
      <c r="W153" s="16" t="str">
        <f t="shared" ref="W153:W163" si="28">O153</f>
        <v xml:space="preserve"> v </v>
      </c>
      <c r="X153" s="18" t="str">
        <f t="shared" si="17"/>
        <v>College FB</v>
      </c>
      <c r="Y153" s="18"/>
      <c r="Z153" s="18" t="str">
        <f t="shared" ref="Z153:Z163" si="29">$Z$83</f>
        <v>FULL</v>
      </c>
      <c r="AA153" s="36" t="str">
        <f t="shared" si="23"/>
        <v/>
      </c>
    </row>
    <row r="154" spans="1:27">
      <c r="A154" t="s">
        <v>287</v>
      </c>
      <c r="B154" t="s">
        <v>287</v>
      </c>
      <c r="E154">
        <v>67</v>
      </c>
      <c r="F154" t="str">
        <f t="shared" si="21"/>
        <v/>
      </c>
      <c r="G154" t="str">
        <f t="shared" si="22"/>
        <v/>
      </c>
      <c r="H154" t="s">
        <v>62</v>
      </c>
      <c r="J154" t="str">
        <f t="shared" si="14"/>
        <v xml:space="preserve"> v </v>
      </c>
      <c r="M154" s="11"/>
      <c r="N154" s="15">
        <f t="shared" si="24"/>
        <v>0.66666666666666663</v>
      </c>
      <c r="O154" s="11" t="str">
        <f t="shared" si="25"/>
        <v xml:space="preserve"> v </v>
      </c>
      <c r="P154" s="14" t="str">
        <f t="shared" si="26"/>
        <v>College FB</v>
      </c>
      <c r="Q154" s="14"/>
      <c r="R154" s="14" t="str">
        <f t="shared" si="27"/>
        <v>FULL</v>
      </c>
      <c r="T154" s="18"/>
      <c r="U154" s="19">
        <f t="shared" si="15"/>
        <v>0.66666666666666663</v>
      </c>
      <c r="V154" s="19">
        <f t="shared" si="16"/>
        <v>0.79166666666666663</v>
      </c>
      <c r="W154" s="16" t="str">
        <f t="shared" si="28"/>
        <v xml:space="preserve"> v </v>
      </c>
      <c r="X154" s="18" t="str">
        <f t="shared" si="17"/>
        <v>College FB</v>
      </c>
      <c r="Y154" s="18"/>
      <c r="Z154" s="18" t="str">
        <f t="shared" si="29"/>
        <v>FULL</v>
      </c>
      <c r="AA154" s="36" t="str">
        <f t="shared" si="23"/>
        <v/>
      </c>
    </row>
    <row r="155" spans="1:27">
      <c r="A155" t="s">
        <v>420</v>
      </c>
      <c r="B155" t="s">
        <v>420</v>
      </c>
      <c r="E155">
        <v>68</v>
      </c>
      <c r="F155" t="str">
        <f t="shared" si="21"/>
        <v/>
      </c>
      <c r="G155" t="str">
        <f t="shared" si="22"/>
        <v/>
      </c>
      <c r="H155" t="s">
        <v>62</v>
      </c>
      <c r="J155" t="str">
        <f t="shared" si="14"/>
        <v xml:space="preserve"> v </v>
      </c>
      <c r="M155" s="11"/>
      <c r="N155" s="15">
        <f t="shared" si="24"/>
        <v>0.66666666666666663</v>
      </c>
      <c r="O155" s="11" t="str">
        <f t="shared" si="25"/>
        <v xml:space="preserve"> v </v>
      </c>
      <c r="P155" s="14" t="str">
        <f t="shared" si="26"/>
        <v>College FB</v>
      </c>
      <c r="Q155" s="14"/>
      <c r="R155" s="14" t="str">
        <f t="shared" si="27"/>
        <v>FULL</v>
      </c>
      <c r="T155" s="18"/>
      <c r="U155" s="19">
        <f t="shared" si="15"/>
        <v>0.66666666666666663</v>
      </c>
      <c r="V155" s="19">
        <f t="shared" si="16"/>
        <v>0.79166666666666663</v>
      </c>
      <c r="W155" s="16" t="str">
        <f t="shared" si="28"/>
        <v xml:space="preserve"> v </v>
      </c>
      <c r="X155" s="18" t="str">
        <f t="shared" si="17"/>
        <v>College FB</v>
      </c>
      <c r="Y155" s="18"/>
      <c r="Z155" s="18" t="str">
        <f t="shared" si="29"/>
        <v>FULL</v>
      </c>
      <c r="AA155" s="36" t="str">
        <f t="shared" si="23"/>
        <v/>
      </c>
    </row>
    <row r="156" spans="1:27">
      <c r="A156" t="s">
        <v>288</v>
      </c>
      <c r="B156" t="s">
        <v>288</v>
      </c>
      <c r="E156">
        <v>69</v>
      </c>
      <c r="F156" t="str">
        <f t="shared" si="21"/>
        <v/>
      </c>
      <c r="G156" t="str">
        <f t="shared" si="22"/>
        <v/>
      </c>
      <c r="H156" t="s">
        <v>62</v>
      </c>
      <c r="J156" t="str">
        <f t="shared" si="14"/>
        <v xml:space="preserve"> v </v>
      </c>
      <c r="M156" s="11"/>
      <c r="N156" s="15">
        <f t="shared" si="24"/>
        <v>0.66666666666666663</v>
      </c>
      <c r="O156" s="11" t="str">
        <f t="shared" si="25"/>
        <v xml:space="preserve"> v </v>
      </c>
      <c r="P156" s="14" t="str">
        <f t="shared" si="26"/>
        <v>College FB</v>
      </c>
      <c r="Q156" s="14"/>
      <c r="R156" s="14" t="str">
        <f t="shared" si="27"/>
        <v>FULL</v>
      </c>
      <c r="T156" s="18"/>
      <c r="U156" s="19">
        <f t="shared" si="15"/>
        <v>0.66666666666666663</v>
      </c>
      <c r="V156" s="19">
        <f t="shared" si="16"/>
        <v>0.79166666666666663</v>
      </c>
      <c r="W156" s="16" t="str">
        <f t="shared" si="28"/>
        <v xml:space="preserve"> v </v>
      </c>
      <c r="X156" s="18" t="str">
        <f t="shared" si="17"/>
        <v>College FB</v>
      </c>
      <c r="Y156" s="18"/>
      <c r="Z156" s="18" t="str">
        <f t="shared" si="29"/>
        <v>FULL</v>
      </c>
      <c r="AA156" s="36" t="str">
        <f t="shared" si="23"/>
        <v/>
      </c>
    </row>
    <row r="157" spans="1:27">
      <c r="A157" t="s">
        <v>289</v>
      </c>
      <c r="B157" t="s">
        <v>289</v>
      </c>
      <c r="E157">
        <v>70</v>
      </c>
      <c r="F157" t="str">
        <f t="shared" si="21"/>
        <v/>
      </c>
      <c r="G157" t="str">
        <f t="shared" si="22"/>
        <v/>
      </c>
      <c r="H157" t="s">
        <v>62</v>
      </c>
      <c r="J157" t="str">
        <f t="shared" si="14"/>
        <v xml:space="preserve"> v </v>
      </c>
      <c r="M157" s="11"/>
      <c r="N157" s="15">
        <f t="shared" si="24"/>
        <v>0.66666666666666663</v>
      </c>
      <c r="O157" s="11" t="str">
        <f t="shared" si="25"/>
        <v xml:space="preserve"> v </v>
      </c>
      <c r="P157" s="14" t="str">
        <f t="shared" si="26"/>
        <v>College FB</v>
      </c>
      <c r="Q157" s="14"/>
      <c r="R157" s="14" t="str">
        <f t="shared" si="27"/>
        <v>FULL</v>
      </c>
      <c r="T157" s="18"/>
      <c r="U157" s="19">
        <f t="shared" si="15"/>
        <v>0.66666666666666663</v>
      </c>
      <c r="V157" s="19">
        <f t="shared" si="16"/>
        <v>0.79166666666666663</v>
      </c>
      <c r="W157" s="16" t="str">
        <f t="shared" si="28"/>
        <v xml:space="preserve"> v </v>
      </c>
      <c r="X157" s="18" t="str">
        <f t="shared" si="17"/>
        <v>College FB</v>
      </c>
      <c r="Y157" s="18"/>
      <c r="Z157" s="18" t="str">
        <f t="shared" si="29"/>
        <v>FULL</v>
      </c>
      <c r="AA157" s="36" t="str">
        <f t="shared" si="23"/>
        <v/>
      </c>
    </row>
    <row r="158" spans="1:27">
      <c r="A158" t="s">
        <v>291</v>
      </c>
      <c r="B158" t="s">
        <v>291</v>
      </c>
      <c r="E158">
        <v>71</v>
      </c>
      <c r="F158" t="str">
        <f t="shared" si="21"/>
        <v/>
      </c>
      <c r="G158" t="str">
        <f t="shared" si="22"/>
        <v/>
      </c>
      <c r="H158" t="s">
        <v>62</v>
      </c>
      <c r="J158" t="str">
        <f t="shared" si="14"/>
        <v xml:space="preserve"> v </v>
      </c>
      <c r="M158" s="11"/>
      <c r="N158" s="15">
        <f t="shared" si="24"/>
        <v>0.66666666666666663</v>
      </c>
      <c r="O158" s="11" t="str">
        <f t="shared" si="25"/>
        <v xml:space="preserve"> v </v>
      </c>
      <c r="P158" s="14" t="str">
        <f t="shared" si="26"/>
        <v>College FB</v>
      </c>
      <c r="Q158" s="14"/>
      <c r="R158" s="14" t="str">
        <f t="shared" si="27"/>
        <v>FULL</v>
      </c>
      <c r="T158" s="18"/>
      <c r="U158" s="19">
        <f t="shared" si="15"/>
        <v>0.66666666666666663</v>
      </c>
      <c r="V158" s="19">
        <f t="shared" si="16"/>
        <v>0.79166666666666663</v>
      </c>
      <c r="W158" s="16" t="str">
        <f t="shared" si="28"/>
        <v xml:space="preserve"> v </v>
      </c>
      <c r="X158" s="18" t="str">
        <f t="shared" si="17"/>
        <v>College FB</v>
      </c>
      <c r="Y158" s="18"/>
      <c r="Z158" s="18" t="str">
        <f t="shared" si="29"/>
        <v>FULL</v>
      </c>
      <c r="AA158" s="36" t="str">
        <f t="shared" si="23"/>
        <v/>
      </c>
    </row>
    <row r="159" spans="1:27">
      <c r="A159" t="s">
        <v>411</v>
      </c>
      <c r="B159" t="s">
        <v>411</v>
      </c>
      <c r="E159">
        <v>72</v>
      </c>
      <c r="F159" t="str">
        <f t="shared" si="21"/>
        <v/>
      </c>
      <c r="G159" t="str">
        <f t="shared" si="22"/>
        <v/>
      </c>
      <c r="H159" t="s">
        <v>62</v>
      </c>
      <c r="J159" t="str">
        <f t="shared" si="14"/>
        <v xml:space="preserve"> v </v>
      </c>
      <c r="M159" s="11"/>
      <c r="N159" s="15">
        <f t="shared" si="24"/>
        <v>0.66666666666666663</v>
      </c>
      <c r="O159" s="11" t="str">
        <f t="shared" si="25"/>
        <v xml:space="preserve"> v </v>
      </c>
      <c r="P159" s="14" t="str">
        <f t="shared" si="26"/>
        <v>College FB</v>
      </c>
      <c r="Q159" s="14"/>
      <c r="R159" s="14" t="str">
        <f t="shared" si="27"/>
        <v>FULL</v>
      </c>
      <c r="T159" s="18"/>
      <c r="U159" s="19">
        <f t="shared" si="15"/>
        <v>0.66666666666666663</v>
      </c>
      <c r="V159" s="19">
        <f t="shared" si="16"/>
        <v>0.79166666666666663</v>
      </c>
      <c r="W159" s="16" t="str">
        <f t="shared" si="28"/>
        <v xml:space="preserve"> v </v>
      </c>
      <c r="X159" s="18" t="str">
        <f t="shared" si="17"/>
        <v>College FB</v>
      </c>
      <c r="Y159" s="18"/>
      <c r="Z159" s="18" t="str">
        <f t="shared" si="29"/>
        <v>FULL</v>
      </c>
      <c r="AA159" s="36" t="str">
        <f t="shared" si="23"/>
        <v/>
      </c>
    </row>
    <row r="160" spans="1:27">
      <c r="A160" t="s">
        <v>332</v>
      </c>
      <c r="B160" t="s">
        <v>294</v>
      </c>
      <c r="E160">
        <v>73</v>
      </c>
      <c r="F160" t="str">
        <f t="shared" si="21"/>
        <v/>
      </c>
      <c r="G160" t="str">
        <f t="shared" si="22"/>
        <v/>
      </c>
      <c r="H160" t="s">
        <v>62</v>
      </c>
      <c r="J160" t="str">
        <f t="shared" si="14"/>
        <v xml:space="preserve"> v </v>
      </c>
      <c r="M160" s="11"/>
      <c r="N160" s="15">
        <f t="shared" si="24"/>
        <v>0.66666666666666663</v>
      </c>
      <c r="O160" s="11" t="str">
        <f t="shared" si="25"/>
        <v xml:space="preserve"> v </v>
      </c>
      <c r="P160" s="14" t="str">
        <f t="shared" si="26"/>
        <v>College FB</v>
      </c>
      <c r="Q160" s="14"/>
      <c r="R160" s="14" t="str">
        <f t="shared" si="27"/>
        <v>FULL</v>
      </c>
      <c r="T160" s="18"/>
      <c r="U160" s="19">
        <f t="shared" si="15"/>
        <v>0.66666666666666663</v>
      </c>
      <c r="V160" s="19">
        <f t="shared" si="16"/>
        <v>0.79166666666666663</v>
      </c>
      <c r="W160" s="16" t="str">
        <f t="shared" si="28"/>
        <v xml:space="preserve"> v </v>
      </c>
      <c r="X160" s="18" t="str">
        <f t="shared" si="17"/>
        <v>College FB</v>
      </c>
      <c r="Y160" s="18"/>
      <c r="Z160" s="18" t="str">
        <f t="shared" si="29"/>
        <v>FULL</v>
      </c>
      <c r="AA160" s="36" t="str">
        <f t="shared" si="23"/>
        <v/>
      </c>
    </row>
    <row r="161" spans="1:27">
      <c r="A161" t="s">
        <v>292</v>
      </c>
      <c r="B161" t="s">
        <v>292</v>
      </c>
      <c r="E161">
        <v>74</v>
      </c>
      <c r="F161" t="str">
        <f t="shared" si="21"/>
        <v/>
      </c>
      <c r="G161" t="str">
        <f t="shared" si="22"/>
        <v/>
      </c>
      <c r="H161" t="s">
        <v>62</v>
      </c>
      <c r="J161" t="str">
        <f t="shared" si="14"/>
        <v xml:space="preserve"> v </v>
      </c>
      <c r="M161" s="11"/>
      <c r="N161" s="15">
        <f t="shared" si="24"/>
        <v>0.66666666666666663</v>
      </c>
      <c r="O161" s="11" t="str">
        <f t="shared" si="25"/>
        <v xml:space="preserve"> v </v>
      </c>
      <c r="P161" s="14" t="str">
        <f t="shared" si="26"/>
        <v>College FB</v>
      </c>
      <c r="Q161" s="14"/>
      <c r="R161" s="14" t="str">
        <f t="shared" si="27"/>
        <v>FULL</v>
      </c>
      <c r="T161" s="18"/>
      <c r="U161" s="19">
        <f t="shared" si="15"/>
        <v>0.66666666666666663</v>
      </c>
      <c r="V161" s="19">
        <f t="shared" si="16"/>
        <v>0.79166666666666663</v>
      </c>
      <c r="W161" s="16" t="str">
        <f t="shared" si="28"/>
        <v xml:space="preserve"> v </v>
      </c>
      <c r="X161" s="18" t="str">
        <f t="shared" si="17"/>
        <v>College FB</v>
      </c>
      <c r="Y161" s="18"/>
      <c r="Z161" s="18" t="str">
        <f t="shared" si="29"/>
        <v>FULL</v>
      </c>
      <c r="AA161" s="36" t="str">
        <f t="shared" si="23"/>
        <v/>
      </c>
    </row>
    <row r="162" spans="1:27">
      <c r="A162" t="s">
        <v>293</v>
      </c>
      <c r="B162" t="s">
        <v>293</v>
      </c>
      <c r="E162">
        <v>75</v>
      </c>
      <c r="F162" t="str">
        <f t="shared" si="21"/>
        <v/>
      </c>
      <c r="G162" t="str">
        <f t="shared" si="22"/>
        <v/>
      </c>
      <c r="H162" t="s">
        <v>62</v>
      </c>
      <c r="J162" t="str">
        <f t="shared" si="14"/>
        <v xml:space="preserve"> v </v>
      </c>
      <c r="M162" s="11"/>
      <c r="N162" s="15">
        <f t="shared" si="24"/>
        <v>0.66666666666666663</v>
      </c>
      <c r="O162" s="11" t="str">
        <f t="shared" si="25"/>
        <v xml:space="preserve"> v </v>
      </c>
      <c r="P162" s="14" t="str">
        <f t="shared" si="26"/>
        <v>College FB</v>
      </c>
      <c r="Q162" s="14"/>
      <c r="R162" s="14" t="str">
        <f t="shared" si="27"/>
        <v>FULL</v>
      </c>
      <c r="T162" s="18"/>
      <c r="U162" s="19">
        <f t="shared" si="15"/>
        <v>0.66666666666666663</v>
      </c>
      <c r="V162" s="19">
        <f t="shared" si="16"/>
        <v>0.79166666666666663</v>
      </c>
      <c r="W162" s="16" t="str">
        <f t="shared" si="28"/>
        <v xml:space="preserve"> v </v>
      </c>
      <c r="X162" s="18" t="str">
        <f t="shared" si="17"/>
        <v>College FB</v>
      </c>
      <c r="Y162" s="18"/>
      <c r="Z162" s="18" t="str">
        <f t="shared" si="29"/>
        <v>FULL</v>
      </c>
      <c r="AA162" s="36" t="str">
        <f t="shared" si="23"/>
        <v/>
      </c>
    </row>
    <row r="163" spans="1:27">
      <c r="A163" t="s">
        <v>397</v>
      </c>
      <c r="B163" t="s">
        <v>397</v>
      </c>
      <c r="E163">
        <v>76</v>
      </c>
      <c r="F163" t="str">
        <f t="shared" si="21"/>
        <v/>
      </c>
      <c r="G163" t="str">
        <f t="shared" si="22"/>
        <v/>
      </c>
      <c r="H163" t="s">
        <v>62</v>
      </c>
      <c r="J163" t="str">
        <f t="shared" si="14"/>
        <v xml:space="preserve"> v </v>
      </c>
      <c r="M163" s="11"/>
      <c r="N163" s="15">
        <f t="shared" si="24"/>
        <v>0.66666666666666663</v>
      </c>
      <c r="O163" s="11" t="str">
        <f t="shared" si="25"/>
        <v xml:space="preserve"> v </v>
      </c>
      <c r="P163" s="14" t="str">
        <f t="shared" si="26"/>
        <v>College FB</v>
      </c>
      <c r="Q163" s="14"/>
      <c r="R163" s="14" t="str">
        <f t="shared" si="27"/>
        <v>FULL</v>
      </c>
      <c r="T163" s="18"/>
      <c r="U163" s="19">
        <f t="shared" si="15"/>
        <v>0.66666666666666663</v>
      </c>
      <c r="V163" s="19">
        <f t="shared" si="16"/>
        <v>0.79166666666666663</v>
      </c>
      <c r="W163" s="16" t="str">
        <f t="shared" si="28"/>
        <v xml:space="preserve"> v </v>
      </c>
      <c r="X163" s="18" t="str">
        <f t="shared" si="17"/>
        <v>College FB</v>
      </c>
      <c r="Y163" s="18"/>
      <c r="Z163" s="18" t="str">
        <f t="shared" si="29"/>
        <v>FULL</v>
      </c>
      <c r="AA163" s="36" t="str">
        <f t="shared" si="23"/>
        <v/>
      </c>
    </row>
    <row r="164" spans="1:27">
      <c r="A164" t="s">
        <v>295</v>
      </c>
      <c r="B164" t="s">
        <v>295</v>
      </c>
    </row>
    <row r="165" spans="1:27">
      <c r="A165" t="s">
        <v>296</v>
      </c>
      <c r="B165" t="s">
        <v>296</v>
      </c>
    </row>
    <row r="166" spans="1:27">
      <c r="A166" t="s">
        <v>297</v>
      </c>
      <c r="B166" t="s">
        <v>297</v>
      </c>
    </row>
    <row r="167" spans="1:27">
      <c r="A167" t="s">
        <v>412</v>
      </c>
      <c r="B167" t="s">
        <v>412</v>
      </c>
    </row>
    <row r="168" spans="1:27">
      <c r="A168" t="s">
        <v>298</v>
      </c>
      <c r="B168" t="s">
        <v>298</v>
      </c>
    </row>
    <row r="169" spans="1:27">
      <c r="A169" t="s">
        <v>413</v>
      </c>
      <c r="B169" t="s">
        <v>413</v>
      </c>
      <c r="M169" t="s">
        <v>396</v>
      </c>
    </row>
    <row r="170" spans="1:27">
      <c r="A170" t="s">
        <v>299</v>
      </c>
      <c r="B170" t="s">
        <v>299</v>
      </c>
      <c r="M170" t="s">
        <v>392</v>
      </c>
    </row>
    <row r="171" spans="1:27">
      <c r="A171" t="s">
        <v>285</v>
      </c>
      <c r="B171" t="s">
        <v>285</v>
      </c>
      <c r="M171" t="s">
        <v>393</v>
      </c>
    </row>
    <row r="172" spans="1:27">
      <c r="A172" t="s">
        <v>300</v>
      </c>
      <c r="B172" t="s">
        <v>300</v>
      </c>
      <c r="M172" t="s">
        <v>394</v>
      </c>
    </row>
    <row r="173" spans="1:27">
      <c r="A173" t="s">
        <v>414</v>
      </c>
      <c r="B173" t="s">
        <v>414</v>
      </c>
      <c r="M173" t="s">
        <v>395</v>
      </c>
    </row>
    <row r="174" spans="1:27">
      <c r="A174" t="s">
        <v>424</v>
      </c>
      <c r="B174" t="s">
        <v>424</v>
      </c>
    </row>
    <row r="175" spans="1:27">
      <c r="A175" t="s">
        <v>149</v>
      </c>
      <c r="B175" t="s">
        <v>149</v>
      </c>
    </row>
    <row r="176" spans="1:27">
      <c r="A176" t="s">
        <v>425</v>
      </c>
      <c r="B176" t="s">
        <v>425</v>
      </c>
    </row>
    <row r="177" spans="1:2">
      <c r="A177" t="s">
        <v>301</v>
      </c>
      <c r="B177" t="s">
        <v>301</v>
      </c>
    </row>
    <row r="178" spans="1:2">
      <c r="A178" t="s">
        <v>302</v>
      </c>
      <c r="B178" t="s">
        <v>302</v>
      </c>
    </row>
    <row r="179" spans="1:2">
      <c r="A179" t="s">
        <v>303</v>
      </c>
      <c r="B179" t="s">
        <v>303</v>
      </c>
    </row>
    <row r="180" spans="1:2">
      <c r="A180" t="s">
        <v>415</v>
      </c>
      <c r="B180" t="s">
        <v>415</v>
      </c>
    </row>
    <row r="181" spans="1:2">
      <c r="A181" t="s">
        <v>416</v>
      </c>
      <c r="B181" t="s">
        <v>416</v>
      </c>
    </row>
    <row r="182" spans="1:2">
      <c r="A182" t="s">
        <v>145</v>
      </c>
      <c r="B182" t="s">
        <v>30</v>
      </c>
    </row>
    <row r="183" spans="1:2">
      <c r="A183" t="s">
        <v>304</v>
      </c>
      <c r="B183" t="s">
        <v>304</v>
      </c>
    </row>
    <row r="184" spans="1:2">
      <c r="A184" t="s">
        <v>305</v>
      </c>
      <c r="B184" t="s">
        <v>305</v>
      </c>
    </row>
    <row r="185" spans="1:2">
      <c r="A185" t="s">
        <v>306</v>
      </c>
      <c r="B185" t="s">
        <v>306</v>
      </c>
    </row>
    <row r="186" spans="1:2">
      <c r="A186" t="s">
        <v>307</v>
      </c>
      <c r="B186" t="s">
        <v>307</v>
      </c>
    </row>
    <row r="187" spans="1:2">
      <c r="A187" t="s">
        <v>308</v>
      </c>
      <c r="B187" t="s">
        <v>308</v>
      </c>
    </row>
    <row r="188" spans="1:2">
      <c r="A188" t="s">
        <v>309</v>
      </c>
      <c r="B188" t="s">
        <v>309</v>
      </c>
    </row>
    <row r="189" spans="1:2">
      <c r="A189" t="s">
        <v>334</v>
      </c>
      <c r="B189" t="s">
        <v>54</v>
      </c>
    </row>
    <row r="190" spans="1:2">
      <c r="A190" t="s">
        <v>310</v>
      </c>
      <c r="B190" t="s">
        <v>310</v>
      </c>
    </row>
    <row r="191" spans="1:2">
      <c r="A191" t="s">
        <v>211</v>
      </c>
      <c r="B191" t="s">
        <v>211</v>
      </c>
    </row>
    <row r="192" spans="1:2">
      <c r="A192" t="s">
        <v>163</v>
      </c>
      <c r="B192" t="s">
        <v>163</v>
      </c>
    </row>
    <row r="193" spans="1:2">
      <c r="A193" t="s">
        <v>311</v>
      </c>
      <c r="B193" t="s">
        <v>311</v>
      </c>
    </row>
    <row r="194" spans="1:2">
      <c r="A194" t="s">
        <v>417</v>
      </c>
      <c r="B194" t="s">
        <v>417</v>
      </c>
    </row>
    <row r="195" spans="1:2">
      <c r="A195" t="s">
        <v>312</v>
      </c>
      <c r="B195" t="s">
        <v>312</v>
      </c>
    </row>
    <row r="196" spans="1:2">
      <c r="A196" t="s">
        <v>314</v>
      </c>
      <c r="B196" t="s">
        <v>314</v>
      </c>
    </row>
    <row r="197" spans="1:2">
      <c r="A197" t="s">
        <v>315</v>
      </c>
      <c r="B197" t="s">
        <v>315</v>
      </c>
    </row>
    <row r="198" spans="1:2">
      <c r="A198" t="s">
        <v>316</v>
      </c>
      <c r="B198" t="s">
        <v>316</v>
      </c>
    </row>
    <row r="199" spans="1:2">
      <c r="A199" t="s">
        <v>317</v>
      </c>
      <c r="B199" t="s">
        <v>317</v>
      </c>
    </row>
    <row r="200" spans="1:2">
      <c r="A200" t="s">
        <v>336</v>
      </c>
      <c r="B200" t="s">
        <v>318</v>
      </c>
    </row>
    <row r="201" spans="1:2">
      <c r="A201" t="s">
        <v>329</v>
      </c>
      <c r="B201" t="s">
        <v>252</v>
      </c>
    </row>
    <row r="202" spans="1:2">
      <c r="A202" t="s">
        <v>147</v>
      </c>
      <c r="B202" t="s">
        <v>61</v>
      </c>
    </row>
    <row r="203" spans="1:2">
      <c r="A203" t="s">
        <v>331</v>
      </c>
      <c r="B203" t="s">
        <v>290</v>
      </c>
    </row>
    <row r="204" spans="1:2">
      <c r="A204" t="s">
        <v>333</v>
      </c>
      <c r="B204" t="s">
        <v>52</v>
      </c>
    </row>
    <row r="205" spans="1:2">
      <c r="A205" t="s">
        <v>319</v>
      </c>
      <c r="B205" t="s">
        <v>319</v>
      </c>
    </row>
    <row r="206" spans="1:2">
      <c r="A206" t="s">
        <v>418</v>
      </c>
      <c r="B206" t="s">
        <v>418</v>
      </c>
    </row>
    <row r="207" spans="1:2">
      <c r="A207" t="s">
        <v>335</v>
      </c>
      <c r="B207" t="s">
        <v>313</v>
      </c>
    </row>
    <row r="208" spans="1:2">
      <c r="A208" t="s">
        <v>146</v>
      </c>
      <c r="B208" t="s">
        <v>36</v>
      </c>
    </row>
    <row r="209" spans="1:2">
      <c r="A209" t="s">
        <v>320</v>
      </c>
      <c r="B209" t="s">
        <v>320</v>
      </c>
    </row>
    <row r="210" spans="1:2">
      <c r="A210" t="s">
        <v>321</v>
      </c>
      <c r="B210" t="s">
        <v>321</v>
      </c>
    </row>
    <row r="211" spans="1:2">
      <c r="A211" t="s">
        <v>322</v>
      </c>
      <c r="B211" t="s">
        <v>322</v>
      </c>
    </row>
    <row r="212" spans="1:2">
      <c r="A212" t="s">
        <v>323</v>
      </c>
      <c r="B212" t="s">
        <v>323</v>
      </c>
    </row>
    <row r="213" spans="1:2">
      <c r="A213" t="s">
        <v>156</v>
      </c>
      <c r="B213" t="s">
        <v>156</v>
      </c>
    </row>
    <row r="214" spans="1:2">
      <c r="A214" t="s">
        <v>419</v>
      </c>
      <c r="B214" t="s">
        <v>419</v>
      </c>
    </row>
    <row r="215" spans="1:2">
      <c r="A215" t="s">
        <v>324</v>
      </c>
      <c r="B215" t="s">
        <v>324</v>
      </c>
    </row>
    <row r="216" spans="1:2">
      <c r="A216" t="s">
        <v>325</v>
      </c>
      <c r="B216" t="s">
        <v>325</v>
      </c>
    </row>
    <row r="217" spans="1:2">
      <c r="A217" t="s">
        <v>326</v>
      </c>
      <c r="B217" t="s">
        <v>326</v>
      </c>
    </row>
    <row r="218" spans="1:2">
      <c r="A218" t="s">
        <v>327</v>
      </c>
      <c r="B218" t="s">
        <v>327</v>
      </c>
    </row>
    <row r="219" spans="1:2">
      <c r="A219" t="s">
        <v>328</v>
      </c>
      <c r="B219" t="s">
        <v>328</v>
      </c>
    </row>
    <row r="220" spans="1:2">
      <c r="A220" t="s">
        <v>471</v>
      </c>
      <c r="B220" t="s">
        <v>471</v>
      </c>
    </row>
    <row r="221" spans="1:2">
      <c r="A221" t="s">
        <v>479</v>
      </c>
      <c r="B221" t="s">
        <v>479</v>
      </c>
    </row>
    <row r="222" spans="1:2">
      <c r="A222" t="s">
        <v>480</v>
      </c>
      <c r="B222" t="s">
        <v>480</v>
      </c>
    </row>
    <row r="223" spans="1:2">
      <c r="A223" t="s">
        <v>481</v>
      </c>
      <c r="B223" t="s">
        <v>257</v>
      </c>
    </row>
    <row r="224" spans="1:2">
      <c r="A224" t="s">
        <v>482</v>
      </c>
      <c r="B224" t="s">
        <v>482</v>
      </c>
    </row>
    <row r="225" spans="1:2">
      <c r="A225" t="s">
        <v>483</v>
      </c>
      <c r="B225" t="s">
        <v>483</v>
      </c>
    </row>
    <row r="226" spans="1:2">
      <c r="A226" t="s">
        <v>484</v>
      </c>
      <c r="B226" t="s">
        <v>484</v>
      </c>
    </row>
    <row r="227" spans="1:2">
      <c r="A227" t="s">
        <v>485</v>
      </c>
      <c r="B227" t="s">
        <v>485</v>
      </c>
    </row>
    <row r="228" spans="1:2">
      <c r="A228" t="s">
        <v>486</v>
      </c>
      <c r="B228" t="s">
        <v>486</v>
      </c>
    </row>
    <row r="229" spans="1:2">
      <c r="A229" t="s">
        <v>487</v>
      </c>
      <c r="B229" t="s">
        <v>487</v>
      </c>
    </row>
    <row r="230" spans="1:2">
      <c r="A230" t="s">
        <v>488</v>
      </c>
      <c r="B230" t="s">
        <v>488</v>
      </c>
    </row>
    <row r="231" spans="1:2">
      <c r="A231" t="s">
        <v>489</v>
      </c>
      <c r="B231" t="s">
        <v>275</v>
      </c>
    </row>
    <row r="232" spans="1:2">
      <c r="A232" t="s">
        <v>490</v>
      </c>
      <c r="B232" t="s">
        <v>490</v>
      </c>
    </row>
    <row r="233" spans="1:2">
      <c r="A233" t="s">
        <v>491</v>
      </c>
      <c r="B233" t="s">
        <v>282</v>
      </c>
    </row>
    <row r="234" spans="1:2">
      <c r="A234" t="s">
        <v>492</v>
      </c>
      <c r="B234" t="s">
        <v>420</v>
      </c>
    </row>
    <row r="235" spans="1:2">
      <c r="A235" t="s">
        <v>494</v>
      </c>
      <c r="B235" t="s">
        <v>494</v>
      </c>
    </row>
    <row r="236" spans="1:2">
      <c r="A236" t="s">
        <v>493</v>
      </c>
      <c r="B236" t="s">
        <v>306</v>
      </c>
    </row>
    <row r="237" spans="1:2">
      <c r="A237" t="s">
        <v>201</v>
      </c>
      <c r="B237" t="s">
        <v>201</v>
      </c>
    </row>
    <row r="238" spans="1:2">
      <c r="A238" t="s">
        <v>495</v>
      </c>
      <c r="B238" t="s">
        <v>495</v>
      </c>
    </row>
    <row r="239" spans="1:2">
      <c r="A239" t="s">
        <v>496</v>
      </c>
      <c r="B239" t="s">
        <v>496</v>
      </c>
    </row>
    <row r="240" spans="1:2">
      <c r="A240" t="s">
        <v>261</v>
      </c>
      <c r="B240" t="s">
        <v>422</v>
      </c>
    </row>
    <row r="241" spans="1:2">
      <c r="A241" t="s">
        <v>497</v>
      </c>
      <c r="B241" t="s">
        <v>497</v>
      </c>
    </row>
    <row r="242" spans="1:2">
      <c r="A242" t="s">
        <v>498</v>
      </c>
      <c r="B242" t="s">
        <v>498</v>
      </c>
    </row>
    <row r="243" spans="1:2">
      <c r="A243" t="s">
        <v>499</v>
      </c>
      <c r="B243" t="s">
        <v>499</v>
      </c>
    </row>
    <row r="244" spans="1:2">
      <c r="A244" t="s">
        <v>849</v>
      </c>
      <c r="B244" t="s">
        <v>279</v>
      </c>
    </row>
    <row r="245" spans="1:2">
      <c r="A245" t="s">
        <v>843</v>
      </c>
    </row>
  </sheetData>
  <sortState xmlns:xlrd2="http://schemas.microsoft.com/office/spreadsheetml/2017/richdata2" ref="A1:AA217">
    <sortCondition ref="M169"/>
  </sortState>
  <mergeCells count="2">
    <mergeCell ref="N85:Q85"/>
    <mergeCell ref="U85:Y85"/>
  </mergeCells>
  <conditionalFormatting sqref="U88:AA163">
    <cfRule type="expression" dxfId="17" priority="1">
      <formula>$AA88="DO NOT MAP"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MLBold</vt:lpstr>
      <vt:lpstr>NFLX</vt:lpstr>
      <vt:lpstr>NFL (2)X</vt:lpstr>
      <vt:lpstr>NFL </vt:lpstr>
      <vt:lpstr>NHL</vt:lpstr>
      <vt:lpstr>MLB</vt:lpstr>
      <vt:lpstr>NBA</vt:lpstr>
      <vt:lpstr>NCAAF</vt:lpstr>
      <vt:lpstr>NCAAM Div 1</vt:lpstr>
      <vt:lpstr>CBB ESPN</vt:lpstr>
      <vt:lpstr>CBB Games</vt:lpstr>
      <vt:lpstr>NV CBB</vt:lpstr>
      <vt:lpstr>NJ CBB</vt:lpstr>
      <vt:lpstr>IL CBB</vt:lpstr>
      <vt:lpstr>DC CBB</vt:lpstr>
      <vt:lpstr>CBB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Richardson</dc:creator>
  <cp:lastModifiedBy>Steven Yaeger</cp:lastModifiedBy>
  <dcterms:created xsi:type="dcterms:W3CDTF">2018-09-14T16:53:44Z</dcterms:created>
  <dcterms:modified xsi:type="dcterms:W3CDTF">2021-11-20T21:06:27Z</dcterms:modified>
</cp:coreProperties>
</file>