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sbrei\Documents\R_Projects\Chapter1\"/>
    </mc:Choice>
  </mc:AlternateContent>
  <xr:revisionPtr revIDLastSave="0" documentId="13_ncr:1_{13EF4161-9738-49B5-8897-0302FE9C65ED}" xr6:coauthVersionLast="45" xr6:coauthVersionMax="45" xr10:uidLastSave="{00000000-0000-0000-0000-000000000000}"/>
  <bookViews>
    <workbookView minimized="1" xWindow="144" yWindow="240" windowWidth="10656" windowHeight="12072" xr2:uid="{00000000-000D-0000-FFFF-FFFF00000000}"/>
  </bookViews>
  <sheets>
    <sheet name="All Data" sheetId="2" r:id="rId1"/>
    <sheet name="Binned" sheetId="1" r:id="rId2"/>
    <sheet name="Binned without sterile pop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3" l="1"/>
  <c r="C18" i="3"/>
  <c r="E17" i="3" s="1"/>
  <c r="B18" i="3"/>
  <c r="D17" i="3" s="1"/>
  <c r="F5" i="1"/>
  <c r="F6" i="1"/>
  <c r="F4" i="1"/>
  <c r="F3" i="1"/>
  <c r="E20" i="1"/>
  <c r="D20" i="1"/>
  <c r="E4" i="1"/>
  <c r="E5" i="1"/>
  <c r="E6" i="1"/>
  <c r="E7" i="1"/>
  <c r="E8" i="1"/>
  <c r="E9" i="1"/>
  <c r="E10" i="1"/>
  <c r="E11" i="1"/>
  <c r="E12" i="1"/>
  <c r="E13" i="1"/>
  <c r="E14" i="1"/>
  <c r="E15" i="1"/>
  <c r="E16" i="1"/>
  <c r="E17" i="1"/>
  <c r="E18" i="1"/>
  <c r="E19" i="1"/>
  <c r="E3" i="1"/>
  <c r="G4" i="1" s="1"/>
  <c r="D4" i="1"/>
  <c r="D5" i="1"/>
  <c r="D6" i="1"/>
  <c r="D7" i="1"/>
  <c r="F12" i="1" s="1"/>
  <c r="D8" i="1"/>
  <c r="D9" i="1"/>
  <c r="D10" i="1"/>
  <c r="D11" i="1"/>
  <c r="D12" i="1"/>
  <c r="D13" i="1"/>
  <c r="D14" i="1"/>
  <c r="D15" i="1"/>
  <c r="D16" i="1"/>
  <c r="D17" i="1"/>
  <c r="D18" i="1"/>
  <c r="D19" i="1"/>
  <c r="D3" i="1"/>
  <c r="G6" i="1" l="1"/>
  <c r="G5" i="1"/>
  <c r="G3" i="1"/>
  <c r="G21" i="1"/>
  <c r="F18" i="1"/>
  <c r="F11" i="1"/>
  <c r="F19" i="1"/>
  <c r="F21" i="1"/>
  <c r="F10" i="1"/>
  <c r="G17" i="1"/>
  <c r="G16" i="1"/>
  <c r="G18" i="1"/>
  <c r="G10" i="1"/>
  <c r="G8" i="1"/>
  <c r="G19" i="1"/>
  <c r="G9" i="1"/>
  <c r="G15" i="1"/>
  <c r="G7" i="1"/>
  <c r="G14" i="1"/>
  <c r="G13" i="1"/>
  <c r="G12" i="1"/>
  <c r="G20" i="1"/>
  <c r="G11" i="1"/>
  <c r="F8" i="1"/>
  <c r="F9" i="1"/>
  <c r="F16" i="1"/>
  <c r="F15" i="1"/>
  <c r="F7" i="1"/>
  <c r="F17" i="1"/>
  <c r="D21" i="1"/>
  <c r="F14" i="1"/>
  <c r="F13" i="1"/>
  <c r="F20" i="1"/>
  <c r="E4" i="3"/>
  <c r="D5" i="3"/>
  <c r="E5" i="3"/>
  <c r="E6" i="3"/>
  <c r="E8" i="3"/>
  <c r="D9" i="3"/>
  <c r="E9" i="3"/>
  <c r="E10" i="3"/>
  <c r="E12" i="3"/>
  <c r="D13" i="3"/>
  <c r="E13" i="3"/>
  <c r="E14" i="3"/>
  <c r="E16" i="3"/>
  <c r="E3" i="3"/>
  <c r="D3" i="3"/>
  <c r="E7" i="3"/>
  <c r="D6" i="3"/>
  <c r="G9" i="3" l="1"/>
  <c r="G10" i="3"/>
  <c r="G3" i="3"/>
  <c r="D16" i="3"/>
  <c r="D12" i="3"/>
  <c r="D8" i="3"/>
  <c r="D4" i="3"/>
  <c r="G4" i="3"/>
  <c r="E15" i="3"/>
  <c r="E11" i="3"/>
  <c r="G13" i="3" s="1"/>
  <c r="F3" i="3"/>
  <c r="G5" i="3"/>
  <c r="D15" i="3"/>
  <c r="D11" i="3"/>
  <c r="D7" i="3"/>
  <c r="G6" i="3"/>
  <c r="G7" i="3"/>
  <c r="D14" i="3"/>
  <c r="D10" i="3"/>
  <c r="G8" i="3"/>
  <c r="G16" i="3" l="1"/>
  <c r="G12" i="3"/>
  <c r="G17" i="3"/>
  <c r="F9" i="3"/>
  <c r="F10" i="3"/>
  <c r="F8" i="3"/>
  <c r="F5" i="3"/>
  <c r="F6" i="3"/>
  <c r="F4" i="3"/>
  <c r="F14" i="3"/>
  <c r="F13" i="3"/>
  <c r="F12" i="3"/>
  <c r="F15" i="3"/>
  <c r="G14" i="3"/>
  <c r="F11" i="3"/>
  <c r="F16" i="3"/>
  <c r="G11" i="3"/>
  <c r="G15" i="3"/>
  <c r="F7" i="3"/>
</calcChain>
</file>

<file path=xl/sharedStrings.xml><?xml version="1.0" encoding="utf-8"?>
<sst xmlns="http://schemas.openxmlformats.org/spreadsheetml/2006/main" count="223" uniqueCount="113">
  <si>
    <t>Corridor</t>
  </si>
  <si>
    <t>Greenspace</t>
  </si>
  <si>
    <t>Percent_Corridor</t>
  </si>
  <si>
    <t>Percent_Greenspace</t>
  </si>
  <si>
    <t>Perc_Corr_Cumulative</t>
  </si>
  <si>
    <t>Perc_Greensp_Cumulative</t>
  </si>
  <si>
    <t>[0,50]</t>
  </si>
  <si>
    <t>(50,100]</t>
  </si>
  <si>
    <t>(100,150]</t>
  </si>
  <si>
    <t>(150,200]</t>
  </si>
  <si>
    <t>(200,250]</t>
  </si>
  <si>
    <t>(250,300]</t>
  </si>
  <si>
    <t>(300,350]</t>
  </si>
  <si>
    <t>(350,400]</t>
  </si>
  <si>
    <t>(400,450]</t>
  </si>
  <si>
    <t>(500,550]</t>
  </si>
  <si>
    <t>(550,600]</t>
  </si>
  <si>
    <t>(600,650]</t>
  </si>
  <si>
    <t>(750,800]</t>
  </si>
  <si>
    <t>Patch_ID</t>
  </si>
  <si>
    <t>Pop_ID</t>
  </si>
  <si>
    <t>Transect</t>
  </si>
  <si>
    <t>Corr_or_StClair</t>
  </si>
  <si>
    <t>Notes</t>
  </si>
  <si>
    <t>AS001</t>
  </si>
  <si>
    <t>MW001</t>
  </si>
  <si>
    <t>South</t>
  </si>
  <si>
    <t>C</t>
  </si>
  <si>
    <t>About 140 m away from green space perpendicular to corridor</t>
  </si>
  <si>
    <t>AS002</t>
  </si>
  <si>
    <t>MW002</t>
  </si>
  <si>
    <t>Technically not in corridor, but is in green space that is connected to corridor (perpendicular)</t>
  </si>
  <si>
    <t>AS003</t>
  </si>
  <si>
    <t>MW003</t>
  </si>
  <si>
    <t>AS004</t>
  </si>
  <si>
    <t>AS005</t>
  </si>
  <si>
    <t>MW004</t>
  </si>
  <si>
    <t>AS006</t>
  </si>
  <si>
    <t>AS007</t>
  </si>
  <si>
    <t>AS008</t>
  </si>
  <si>
    <t>AS009</t>
  </si>
  <si>
    <t>AS024</t>
  </si>
  <si>
    <t>MW011</t>
  </si>
  <si>
    <t>AS025</t>
  </si>
  <si>
    <t>MW012</t>
  </si>
  <si>
    <t>AS026</t>
  </si>
  <si>
    <t>MW013</t>
  </si>
  <si>
    <t>AS027</t>
  </si>
  <si>
    <t>MW014</t>
  </si>
  <si>
    <t>AS028</t>
  </si>
  <si>
    <t>MW015</t>
  </si>
  <si>
    <t>AS045</t>
  </si>
  <si>
    <t>MW032</t>
  </si>
  <si>
    <t>AS062</t>
  </si>
  <si>
    <t>MW049</t>
  </si>
  <si>
    <t>About 10 m away from green space perpendicular to corridor</t>
  </si>
  <si>
    <t>AS063</t>
  </si>
  <si>
    <t>MW050</t>
  </si>
  <si>
    <t>AS064</t>
  </si>
  <si>
    <t>MW051</t>
  </si>
  <si>
    <t>S</t>
  </si>
  <si>
    <t>AS065</t>
  </si>
  <si>
    <t>MW052</t>
  </si>
  <si>
    <t>AS066</t>
  </si>
  <si>
    <t>MW053</t>
  </si>
  <si>
    <t>AS067</t>
  </si>
  <si>
    <t>MW054</t>
  </si>
  <si>
    <t>AS068</t>
  </si>
  <si>
    <t>MW055</t>
  </si>
  <si>
    <t>AS069</t>
  </si>
  <si>
    <t>MW056</t>
  </si>
  <si>
    <t>AS070</t>
  </si>
  <si>
    <t>MW057</t>
  </si>
  <si>
    <t>AS071</t>
  </si>
  <si>
    <t>MW058</t>
  </si>
  <si>
    <t>AS072</t>
  </si>
  <si>
    <t>MW059</t>
  </si>
  <si>
    <t>AS082</t>
  </si>
  <si>
    <t>MW069</t>
  </si>
  <si>
    <t>AS087</t>
  </si>
  <si>
    <t>MW074</t>
  </si>
  <si>
    <t>AS088</t>
  </si>
  <si>
    <t>MW075</t>
  </si>
  <si>
    <t>AS089</t>
  </si>
  <si>
    <t>MW076</t>
  </si>
  <si>
    <t>AS090</t>
  </si>
  <si>
    <t>MW077</t>
  </si>
  <si>
    <t>Technically 195 m from corridor, but only 60m from green space perpendicular/connected to corridor</t>
  </si>
  <si>
    <t>AS091</t>
  </si>
  <si>
    <t>MW078</t>
  </si>
  <si>
    <t>AS092</t>
  </si>
  <si>
    <t>MW079</t>
  </si>
  <si>
    <t>AS093</t>
  </si>
  <si>
    <t>MW080</t>
  </si>
  <si>
    <t>Dist_corr_m</t>
  </si>
  <si>
    <t>Dist_connectedgreenspace</t>
  </si>
  <si>
    <t>Sterile pop; no plants w/flowers or pods either year</t>
  </si>
  <si>
    <t>(1050,1100]</t>
  </si>
  <si>
    <t>(1300,1350]</t>
  </si>
  <si>
    <t>(2150,2200]</t>
  </si>
  <si>
    <t>(2650,2700]</t>
  </si>
  <si>
    <t>Bin (m)</t>
  </si>
  <si>
    <t>This column refers to the distance (in m) from the sample site to the linear subtransect drawn through Google My Maps: https://www.google.com/maps/d/u/0/edit?hl=en&amp;mid=1T6o02xqdFY49LpaV5fgpNYcgUNfy6hWJ&amp;ll=43.54749459507893%2C-79.73308215951052&amp;z=10</t>
  </si>
  <si>
    <t>This column refers to the distance (in m) from the sample site to the linear subtransect OR a green space that is connected to the linear transect.</t>
  </si>
  <si>
    <t>The corridor subtransect follows a green corridor from the western terminus for 29 km. Then, for the remaining 4.5 km before the eastern terminus (most urban endpoint), the subtransect follows St. Clair Avenue. This column explains whether the distance between the sample site and the subtransect connects to the green corridor (C) or St. Clair Ave (S).</t>
  </si>
  <si>
    <r>
      <t xml:space="preserve">Number of sites within the distance bin when considering the distance from the site to the corridor to be measured with the endpoint as the </t>
    </r>
    <r>
      <rPr>
        <b/>
        <i/>
        <sz val="11"/>
        <color theme="1"/>
        <rFont val="Calibri"/>
        <family val="2"/>
        <scheme val="minor"/>
      </rPr>
      <t>linear subtransect</t>
    </r>
  </si>
  <si>
    <r>
      <t>Number of sites within the distance bin when considering the distance from the site to the corridor to be measured with the endpoint as any green space connected to the</t>
    </r>
    <r>
      <rPr>
        <b/>
        <i/>
        <sz val="11"/>
        <color theme="1"/>
        <rFont val="Calibri"/>
        <family val="2"/>
        <scheme val="minor"/>
      </rPr>
      <t xml:space="preserve"> green corridor</t>
    </r>
  </si>
  <si>
    <t>Percentage of sites within each bin</t>
  </si>
  <si>
    <t>Bins of distances from site to either corridor or green space connected to corridor</t>
  </si>
  <si>
    <t>TOTAL</t>
  </si>
  <si>
    <t>Cumulative percentage of sites within each bin and previous bins</t>
  </si>
  <si>
    <t>Dist_to_cgs</t>
  </si>
  <si>
    <t>(4300,4350]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</si>
</sst>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b/>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 fontId="0" fillId="0" borderId="0" xfId="0" applyNumberFormat="1"/>
    <xf numFmtId="0" fontId="0" fillId="33" borderId="0" xfId="0" applyFill="1"/>
    <xf numFmtId="1" fontId="0" fillId="33" borderId="0" xfId="0" applyNumberFormat="1" applyFill="1"/>
    <xf numFmtId="0" fontId="18" fillId="0" borderId="0" xfId="0" applyFont="1" applyAlignment="1">
      <alignment wrapText="1"/>
    </xf>
    <xf numFmtId="0" fontId="0" fillId="0" borderId="0" xfId="0" applyAlignment="1">
      <alignment wrapText="1"/>
    </xf>
    <xf numFmtId="1" fontId="18" fillId="0" borderId="0" xfId="0" applyNumberFormat="1" applyFont="1" applyAlignment="1">
      <alignment wrapText="1"/>
    </xf>
    <xf numFmtId="0" fontId="0" fillId="0" borderId="0" xfId="0" applyAlignment="1">
      <alignment horizontal="center"/>
    </xf>
    <xf numFmtId="2" fontId="0" fillId="0" borderId="0" xfId="0" applyNumberFormat="1" applyAlignment="1">
      <alignment horizontal="center"/>
    </xf>
    <xf numFmtId="0" fontId="19" fillId="0" borderId="0" xfId="0" applyFont="1" applyAlignment="1">
      <alignment horizontal="center"/>
    </xf>
    <xf numFmtId="2" fontId="19" fillId="0" borderId="0" xfId="0" applyNumberFormat="1" applyFont="1" applyAlignment="1">
      <alignment horizontal="center"/>
    </xf>
    <xf numFmtId="0" fontId="16" fillId="0" borderId="0" xfId="0" applyFont="1"/>
    <xf numFmtId="0" fontId="20" fillId="34" borderId="0" xfId="0" applyFont="1" applyFill="1" applyAlignment="1">
      <alignment horizontal="center"/>
    </xf>
    <xf numFmtId="1" fontId="20" fillId="34" borderId="0" xfId="0" applyNumberFormat="1" applyFont="1" applyFill="1" applyAlignment="1">
      <alignment horizontal="center"/>
    </xf>
    <xf numFmtId="0" fontId="20" fillId="0" borderId="0" xfId="0" applyFont="1"/>
    <xf numFmtId="0" fontId="18" fillId="0" borderId="0" xfId="0" applyFont="1" applyAlignment="1">
      <alignment horizontal="center"/>
    </xf>
    <xf numFmtId="0" fontId="18" fillId="0" borderId="0" xfId="0" applyFont="1" applyAlignment="1">
      <alignment horizontal="center" wrapText="1"/>
    </xf>
    <xf numFmtId="1"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327660</xdr:colOff>
      <xdr:row>21</xdr:row>
      <xdr:rowOff>129540</xdr:rowOff>
    </xdr:from>
    <xdr:to>
      <xdr:col>2</xdr:col>
      <xdr:colOff>1414678</xdr:colOff>
      <xdr:row>40</xdr:row>
      <xdr:rowOff>169106</xdr:rowOff>
    </xdr:to>
    <xdr:pic>
      <xdr:nvPicPr>
        <xdr:cNvPr id="2" name="Picture 1">
          <a:extLst>
            <a:ext uri="{FF2B5EF4-FFF2-40B4-BE49-F238E27FC236}">
              <a16:creationId xmlns:a16="http://schemas.microsoft.com/office/drawing/2014/main" id="{3392A762-6EF5-4B1D-9A41-849CE71749D8}"/>
            </a:ext>
          </a:extLst>
        </xdr:cNvPr>
        <xdr:cNvPicPr>
          <a:picLocks noChangeAspect="1"/>
        </xdr:cNvPicPr>
      </xdr:nvPicPr>
      <xdr:blipFill>
        <a:blip xmlns:r="http://schemas.openxmlformats.org/officeDocument/2006/relationships" r:embed="rId1"/>
        <a:stretch>
          <a:fillRect/>
        </a:stretch>
      </xdr:blipFill>
      <xdr:spPr>
        <a:xfrm>
          <a:off x="327660" y="4351020"/>
          <a:ext cx="5895238" cy="35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tabSelected="1" topLeftCell="A14" workbookViewId="0">
      <selection activeCell="E31" sqref="E31"/>
    </sheetView>
  </sheetViews>
  <sheetFormatPr defaultRowHeight="14.4" x14ac:dyDescent="0.3"/>
  <cols>
    <col min="1" max="1" width="9.33203125" bestFit="1" customWidth="1"/>
    <col min="2" max="2" width="7.77734375" bestFit="1" customWidth="1"/>
    <col min="3" max="3" width="8.88671875" bestFit="1" customWidth="1"/>
    <col min="4" max="4" width="45" style="1" bestFit="1" customWidth="1"/>
    <col min="5" max="5" width="26.33203125" style="1" bestFit="1" customWidth="1"/>
    <col min="6" max="6" width="26.33203125" style="1" customWidth="1"/>
    <col min="7" max="7" width="44.5546875" bestFit="1" customWidth="1"/>
    <col min="8" max="8" width="85" bestFit="1" customWidth="1"/>
  </cols>
  <sheetData>
    <row r="1" spans="1:8" s="11" customFormat="1" ht="15.6" x14ac:dyDescent="0.3">
      <c r="A1" s="12" t="s">
        <v>19</v>
      </c>
      <c r="B1" s="12" t="s">
        <v>20</v>
      </c>
      <c r="C1" s="12" t="s">
        <v>21</v>
      </c>
      <c r="D1" s="13" t="s">
        <v>94</v>
      </c>
      <c r="E1" s="13" t="s">
        <v>95</v>
      </c>
      <c r="F1" s="13" t="s">
        <v>111</v>
      </c>
      <c r="G1" s="12" t="s">
        <v>22</v>
      </c>
      <c r="H1" s="12" t="s">
        <v>23</v>
      </c>
    </row>
    <row r="2" spans="1:8" ht="102.6" customHeight="1" x14ac:dyDescent="0.3">
      <c r="D2" s="4" t="s">
        <v>102</v>
      </c>
      <c r="E2" s="6" t="s">
        <v>103</v>
      </c>
      <c r="F2" s="6"/>
      <c r="G2" s="4" t="s">
        <v>104</v>
      </c>
      <c r="H2" s="5"/>
    </row>
    <row r="3" spans="1:8" x14ac:dyDescent="0.3">
      <c r="A3" t="s">
        <v>24</v>
      </c>
      <c r="B3" t="s">
        <v>25</v>
      </c>
      <c r="C3" t="s">
        <v>26</v>
      </c>
      <c r="D3" s="1">
        <v>2190</v>
      </c>
      <c r="E3" s="1">
        <v>140</v>
      </c>
      <c r="F3" s="1">
        <v>140</v>
      </c>
      <c r="G3" t="s">
        <v>27</v>
      </c>
      <c r="H3" t="s">
        <v>28</v>
      </c>
    </row>
    <row r="4" spans="1:8" x14ac:dyDescent="0.3">
      <c r="A4" t="s">
        <v>29</v>
      </c>
      <c r="B4" t="s">
        <v>30</v>
      </c>
      <c r="C4" t="s">
        <v>26</v>
      </c>
      <c r="D4" s="1">
        <v>2680</v>
      </c>
      <c r="E4" s="1">
        <v>0</v>
      </c>
      <c r="F4" s="1">
        <v>0</v>
      </c>
      <c r="G4" t="s">
        <v>27</v>
      </c>
      <c r="H4" t="s">
        <v>31</v>
      </c>
    </row>
    <row r="5" spans="1:8" x14ac:dyDescent="0.3">
      <c r="A5" t="s">
        <v>32</v>
      </c>
      <c r="B5" t="s">
        <v>33</v>
      </c>
      <c r="C5" t="s">
        <v>26</v>
      </c>
      <c r="D5" s="1">
        <v>600</v>
      </c>
      <c r="E5" s="1">
        <v>0</v>
      </c>
      <c r="F5" s="1">
        <v>0</v>
      </c>
      <c r="G5" t="s">
        <v>27</v>
      </c>
      <c r="H5" t="s">
        <v>31</v>
      </c>
    </row>
    <row r="6" spans="1:8" x14ac:dyDescent="0.3">
      <c r="A6" t="s">
        <v>34</v>
      </c>
      <c r="B6" t="s">
        <v>33</v>
      </c>
      <c r="C6" t="s">
        <v>26</v>
      </c>
      <c r="D6" s="1">
        <v>530</v>
      </c>
      <c r="E6" s="1">
        <v>0</v>
      </c>
      <c r="F6" s="1">
        <v>0</v>
      </c>
      <c r="G6" t="s">
        <v>27</v>
      </c>
      <c r="H6" t="s">
        <v>31</v>
      </c>
    </row>
    <row r="7" spans="1:8" x14ac:dyDescent="0.3">
      <c r="A7" t="s">
        <v>35</v>
      </c>
      <c r="B7" t="s">
        <v>36</v>
      </c>
      <c r="C7" t="s">
        <v>26</v>
      </c>
      <c r="D7" s="1">
        <v>325</v>
      </c>
      <c r="E7" s="1">
        <v>0</v>
      </c>
      <c r="F7" s="1">
        <v>0</v>
      </c>
      <c r="G7" t="s">
        <v>27</v>
      </c>
      <c r="H7" t="s">
        <v>31</v>
      </c>
    </row>
    <row r="8" spans="1:8" x14ac:dyDescent="0.3">
      <c r="A8" t="s">
        <v>37</v>
      </c>
      <c r="B8" t="s">
        <v>36</v>
      </c>
      <c r="C8" t="s">
        <v>26</v>
      </c>
      <c r="D8" s="1">
        <v>300</v>
      </c>
      <c r="E8" s="1">
        <v>0</v>
      </c>
      <c r="F8" s="1">
        <v>0</v>
      </c>
      <c r="G8" t="s">
        <v>27</v>
      </c>
      <c r="H8" t="s">
        <v>31</v>
      </c>
    </row>
    <row r="9" spans="1:8" x14ac:dyDescent="0.3">
      <c r="A9" t="s">
        <v>38</v>
      </c>
      <c r="B9" t="s">
        <v>36</v>
      </c>
      <c r="C9" t="s">
        <v>26</v>
      </c>
      <c r="D9" s="1">
        <v>0</v>
      </c>
      <c r="E9" s="1">
        <v>0</v>
      </c>
      <c r="F9" s="1">
        <v>0</v>
      </c>
      <c r="G9" t="s">
        <v>27</v>
      </c>
    </row>
    <row r="10" spans="1:8" x14ac:dyDescent="0.3">
      <c r="A10" t="s">
        <v>39</v>
      </c>
      <c r="B10" t="s">
        <v>36</v>
      </c>
      <c r="C10" t="s">
        <v>26</v>
      </c>
      <c r="D10" s="1">
        <v>0</v>
      </c>
      <c r="E10" s="1">
        <v>0</v>
      </c>
      <c r="F10" s="1">
        <v>0</v>
      </c>
      <c r="G10" t="s">
        <v>27</v>
      </c>
    </row>
    <row r="11" spans="1:8" x14ac:dyDescent="0.3">
      <c r="A11" t="s">
        <v>40</v>
      </c>
      <c r="B11" t="s">
        <v>36</v>
      </c>
      <c r="C11" t="s">
        <v>26</v>
      </c>
      <c r="D11" s="1">
        <v>0</v>
      </c>
      <c r="E11" s="1">
        <v>0</v>
      </c>
      <c r="F11" s="1">
        <v>0</v>
      </c>
      <c r="G11" t="s">
        <v>27</v>
      </c>
    </row>
    <row r="12" spans="1:8" x14ac:dyDescent="0.3">
      <c r="A12" t="s">
        <v>41</v>
      </c>
      <c r="B12" t="s">
        <v>42</v>
      </c>
      <c r="C12" t="s">
        <v>26</v>
      </c>
      <c r="D12" s="1">
        <v>1330</v>
      </c>
      <c r="E12" s="1">
        <v>1330</v>
      </c>
      <c r="F12" s="1">
        <v>1330</v>
      </c>
      <c r="G12" t="s">
        <v>27</v>
      </c>
    </row>
    <row r="13" spans="1:8" x14ac:dyDescent="0.3">
      <c r="A13" t="s">
        <v>43</v>
      </c>
      <c r="B13" t="s">
        <v>44</v>
      </c>
      <c r="C13" t="s">
        <v>26</v>
      </c>
      <c r="D13" s="1">
        <v>4300</v>
      </c>
      <c r="E13" s="1">
        <v>220</v>
      </c>
      <c r="F13" s="1">
        <v>220</v>
      </c>
      <c r="G13" t="s">
        <v>27</v>
      </c>
      <c r="H13" t="s">
        <v>31</v>
      </c>
    </row>
    <row r="14" spans="1:8" x14ac:dyDescent="0.3">
      <c r="A14" t="s">
        <v>45</v>
      </c>
      <c r="B14" t="s">
        <v>46</v>
      </c>
      <c r="C14" t="s">
        <v>26</v>
      </c>
      <c r="D14" s="1">
        <v>0</v>
      </c>
      <c r="E14" s="1">
        <v>0</v>
      </c>
      <c r="F14" s="1">
        <v>0</v>
      </c>
      <c r="G14" t="s">
        <v>27</v>
      </c>
      <c r="H14" t="s">
        <v>31</v>
      </c>
    </row>
    <row r="15" spans="1:8" x14ac:dyDescent="0.3">
      <c r="A15" t="s">
        <v>47</v>
      </c>
      <c r="B15" t="s">
        <v>48</v>
      </c>
      <c r="C15" t="s">
        <v>26</v>
      </c>
      <c r="D15" s="1">
        <v>0</v>
      </c>
      <c r="E15" s="1">
        <v>0</v>
      </c>
      <c r="F15" s="1">
        <v>0</v>
      </c>
      <c r="G15" t="s">
        <v>27</v>
      </c>
    </row>
    <row r="16" spans="1:8" x14ac:dyDescent="0.3">
      <c r="A16" t="s">
        <v>49</v>
      </c>
      <c r="B16" t="s">
        <v>50</v>
      </c>
      <c r="C16" t="s">
        <v>26</v>
      </c>
      <c r="D16" s="1">
        <v>0</v>
      </c>
      <c r="E16" s="1">
        <v>0</v>
      </c>
      <c r="F16" s="1">
        <v>0</v>
      </c>
      <c r="G16" t="s">
        <v>27</v>
      </c>
      <c r="H16" t="s">
        <v>31</v>
      </c>
    </row>
    <row r="17" spans="1:8" x14ac:dyDescent="0.3">
      <c r="A17" t="s">
        <v>51</v>
      </c>
      <c r="B17" t="s">
        <v>52</v>
      </c>
      <c r="C17" t="s">
        <v>26</v>
      </c>
      <c r="D17" s="1">
        <v>0</v>
      </c>
      <c r="E17" s="1">
        <v>0</v>
      </c>
      <c r="F17" s="1">
        <v>0</v>
      </c>
      <c r="G17" t="s">
        <v>27</v>
      </c>
    </row>
    <row r="18" spans="1:8" x14ac:dyDescent="0.3">
      <c r="A18" t="s">
        <v>53</v>
      </c>
      <c r="B18" t="s">
        <v>54</v>
      </c>
      <c r="C18" t="s">
        <v>26</v>
      </c>
      <c r="D18" s="1">
        <v>640</v>
      </c>
      <c r="E18" s="1">
        <v>10</v>
      </c>
      <c r="F18" s="1">
        <v>10</v>
      </c>
      <c r="G18" t="s">
        <v>27</v>
      </c>
      <c r="H18" t="s">
        <v>55</v>
      </c>
    </row>
    <row r="19" spans="1:8" x14ac:dyDescent="0.3">
      <c r="A19" t="s">
        <v>56</v>
      </c>
      <c r="B19" t="s">
        <v>57</v>
      </c>
      <c r="C19" t="s">
        <v>26</v>
      </c>
      <c r="D19" s="1">
        <v>0</v>
      </c>
      <c r="E19" s="1">
        <v>0</v>
      </c>
      <c r="F19" s="1">
        <v>0</v>
      </c>
      <c r="G19" t="s">
        <v>27</v>
      </c>
    </row>
    <row r="20" spans="1:8" x14ac:dyDescent="0.3">
      <c r="A20" t="s">
        <v>58</v>
      </c>
      <c r="B20" t="s">
        <v>59</v>
      </c>
      <c r="C20" t="s">
        <v>26</v>
      </c>
      <c r="D20" s="1">
        <v>1330</v>
      </c>
      <c r="E20" s="1">
        <v>1330</v>
      </c>
      <c r="F20" s="1">
        <v>1330</v>
      </c>
      <c r="G20" t="s">
        <v>60</v>
      </c>
    </row>
    <row r="21" spans="1:8" x14ac:dyDescent="0.3">
      <c r="A21" t="s">
        <v>61</v>
      </c>
      <c r="B21" t="s">
        <v>62</v>
      </c>
      <c r="C21" t="s">
        <v>26</v>
      </c>
      <c r="D21" s="1">
        <v>412</v>
      </c>
      <c r="E21" s="1">
        <v>412</v>
      </c>
      <c r="F21" s="1">
        <v>412</v>
      </c>
      <c r="G21" t="s">
        <v>60</v>
      </c>
    </row>
    <row r="22" spans="1:8" x14ac:dyDescent="0.3">
      <c r="A22" s="2" t="s">
        <v>63</v>
      </c>
      <c r="B22" s="2" t="s">
        <v>64</v>
      </c>
      <c r="C22" s="2" t="s">
        <v>26</v>
      </c>
      <c r="D22" s="3">
        <v>1060</v>
      </c>
      <c r="E22" s="3">
        <v>1060</v>
      </c>
      <c r="F22" s="3">
        <v>1060</v>
      </c>
      <c r="G22" s="2" t="s">
        <v>60</v>
      </c>
      <c r="H22" s="2" t="s">
        <v>96</v>
      </c>
    </row>
    <row r="23" spans="1:8" x14ac:dyDescent="0.3">
      <c r="A23" s="2" t="s">
        <v>65</v>
      </c>
      <c r="B23" s="2" t="s">
        <v>66</v>
      </c>
      <c r="C23" s="2" t="s">
        <v>26</v>
      </c>
      <c r="D23" s="3">
        <v>176</v>
      </c>
      <c r="E23" s="3">
        <v>176</v>
      </c>
      <c r="F23" s="3">
        <v>176</v>
      </c>
      <c r="G23" s="2" t="s">
        <v>60</v>
      </c>
      <c r="H23" s="2" t="s">
        <v>96</v>
      </c>
    </row>
    <row r="24" spans="1:8" x14ac:dyDescent="0.3">
      <c r="A24" s="2" t="s">
        <v>67</v>
      </c>
      <c r="B24" s="2" t="s">
        <v>68</v>
      </c>
      <c r="C24" s="2" t="s">
        <v>26</v>
      </c>
      <c r="D24" s="3">
        <v>282</v>
      </c>
      <c r="E24" s="3">
        <v>282</v>
      </c>
      <c r="F24" s="3">
        <v>282</v>
      </c>
      <c r="G24" s="2" t="s">
        <v>60</v>
      </c>
      <c r="H24" s="2" t="s">
        <v>96</v>
      </c>
    </row>
    <row r="25" spans="1:8" x14ac:dyDescent="0.3">
      <c r="A25" t="s">
        <v>69</v>
      </c>
      <c r="B25" t="s">
        <v>70</v>
      </c>
      <c r="C25" t="s">
        <v>26</v>
      </c>
      <c r="D25" s="1">
        <v>508</v>
      </c>
      <c r="E25" s="1">
        <v>508</v>
      </c>
      <c r="F25" s="1">
        <v>508</v>
      </c>
      <c r="G25" t="s">
        <v>60</v>
      </c>
    </row>
    <row r="26" spans="1:8" x14ac:dyDescent="0.3">
      <c r="A26" t="s">
        <v>71</v>
      </c>
      <c r="B26" t="s">
        <v>72</v>
      </c>
      <c r="C26" t="s">
        <v>26</v>
      </c>
      <c r="D26" s="1">
        <v>624</v>
      </c>
      <c r="E26" s="1">
        <v>624</v>
      </c>
      <c r="F26" s="1">
        <v>624</v>
      </c>
      <c r="G26" t="s">
        <v>27</v>
      </c>
    </row>
    <row r="27" spans="1:8" x14ac:dyDescent="0.3">
      <c r="A27" s="2" t="s">
        <v>73</v>
      </c>
      <c r="B27" s="2" t="s">
        <v>74</v>
      </c>
      <c r="C27" s="2" t="s">
        <v>26</v>
      </c>
      <c r="D27" s="3">
        <v>390</v>
      </c>
      <c r="E27" s="3">
        <v>390</v>
      </c>
      <c r="F27" s="3">
        <v>390</v>
      </c>
      <c r="G27" s="2" t="s">
        <v>27</v>
      </c>
      <c r="H27" s="2" t="s">
        <v>96</v>
      </c>
    </row>
    <row r="28" spans="1:8" x14ac:dyDescent="0.3">
      <c r="A28" t="s">
        <v>75</v>
      </c>
      <c r="B28" t="s">
        <v>76</v>
      </c>
      <c r="C28" t="s">
        <v>26</v>
      </c>
      <c r="D28" s="1">
        <v>264</v>
      </c>
      <c r="E28" s="1">
        <v>264</v>
      </c>
      <c r="F28" s="1">
        <v>264</v>
      </c>
      <c r="G28" t="s">
        <v>27</v>
      </c>
    </row>
    <row r="29" spans="1:8" x14ac:dyDescent="0.3">
      <c r="A29" t="s">
        <v>77</v>
      </c>
      <c r="B29" t="s">
        <v>78</v>
      </c>
      <c r="C29" t="s">
        <v>26</v>
      </c>
      <c r="D29" s="1">
        <v>0</v>
      </c>
      <c r="E29" s="1">
        <v>0</v>
      </c>
      <c r="F29" s="1">
        <v>0</v>
      </c>
      <c r="G29" t="s">
        <v>27</v>
      </c>
    </row>
    <row r="30" spans="1:8" x14ac:dyDescent="0.3">
      <c r="A30" t="s">
        <v>79</v>
      </c>
      <c r="B30" t="s">
        <v>80</v>
      </c>
      <c r="C30" t="s">
        <v>26</v>
      </c>
      <c r="D30" s="1">
        <v>209</v>
      </c>
      <c r="E30" s="1">
        <v>209</v>
      </c>
      <c r="F30" s="1">
        <v>209</v>
      </c>
      <c r="G30" t="s">
        <v>27</v>
      </c>
    </row>
    <row r="31" spans="1:8" x14ac:dyDescent="0.3">
      <c r="A31" t="s">
        <v>81</v>
      </c>
      <c r="B31" t="s">
        <v>82</v>
      </c>
      <c r="C31" t="s">
        <v>26</v>
      </c>
      <c r="D31" s="1">
        <v>45</v>
      </c>
      <c r="E31" s="1">
        <v>45</v>
      </c>
      <c r="F31" s="17">
        <v>0</v>
      </c>
      <c r="G31" t="s">
        <v>27</v>
      </c>
    </row>
    <row r="32" spans="1:8" x14ac:dyDescent="0.3">
      <c r="A32" s="2" t="s">
        <v>83</v>
      </c>
      <c r="B32" s="2" t="s">
        <v>84</v>
      </c>
      <c r="C32" s="2" t="s">
        <v>26</v>
      </c>
      <c r="D32" s="3">
        <v>70</v>
      </c>
      <c r="E32" s="3">
        <v>70</v>
      </c>
      <c r="F32" s="17">
        <v>26</v>
      </c>
      <c r="G32" s="2" t="s">
        <v>27</v>
      </c>
      <c r="H32" s="2" t="s">
        <v>96</v>
      </c>
    </row>
    <row r="33" spans="1:8" x14ac:dyDescent="0.3">
      <c r="A33" t="s">
        <v>85</v>
      </c>
      <c r="B33" t="s">
        <v>86</v>
      </c>
      <c r="C33" t="s">
        <v>26</v>
      </c>
      <c r="D33" s="1">
        <v>60</v>
      </c>
      <c r="E33" s="1">
        <v>60</v>
      </c>
      <c r="F33" s="17">
        <v>20</v>
      </c>
      <c r="G33" t="s">
        <v>27</v>
      </c>
      <c r="H33" t="s">
        <v>87</v>
      </c>
    </row>
    <row r="34" spans="1:8" x14ac:dyDescent="0.3">
      <c r="A34" s="2" t="s">
        <v>88</v>
      </c>
      <c r="B34" s="2" t="s">
        <v>89</v>
      </c>
      <c r="C34" s="2" t="s">
        <v>26</v>
      </c>
      <c r="D34" s="3">
        <v>50</v>
      </c>
      <c r="E34" s="3">
        <v>50</v>
      </c>
      <c r="F34" s="17">
        <v>20</v>
      </c>
      <c r="G34" s="2" t="s">
        <v>27</v>
      </c>
      <c r="H34" s="2" t="s">
        <v>96</v>
      </c>
    </row>
    <row r="35" spans="1:8" x14ac:dyDescent="0.3">
      <c r="A35" t="s">
        <v>90</v>
      </c>
      <c r="B35" t="s">
        <v>91</v>
      </c>
      <c r="C35" t="s">
        <v>26</v>
      </c>
      <c r="D35" s="1">
        <v>175</v>
      </c>
      <c r="E35" s="1">
        <v>175</v>
      </c>
      <c r="F35" s="1">
        <v>175</v>
      </c>
      <c r="G35" t="s">
        <v>27</v>
      </c>
    </row>
    <row r="36" spans="1:8" x14ac:dyDescent="0.3">
      <c r="A36" t="s">
        <v>92</v>
      </c>
      <c r="B36" t="s">
        <v>93</v>
      </c>
      <c r="C36" t="s">
        <v>26</v>
      </c>
      <c r="D36" s="1">
        <v>800</v>
      </c>
      <c r="E36" s="1">
        <v>800</v>
      </c>
      <c r="F36" s="1">
        <v>800</v>
      </c>
      <c r="G36" t="s">
        <v>27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
  <sheetViews>
    <sheetView workbookViewId="0">
      <selection activeCell="C8" sqref="C8"/>
    </sheetView>
  </sheetViews>
  <sheetFormatPr defaultRowHeight="14.4" x14ac:dyDescent="0.3"/>
  <cols>
    <col min="1" max="1" width="31.44140625" bestFit="1" customWidth="1"/>
    <col min="2" max="2" width="38.6640625" bestFit="1" customWidth="1"/>
    <col min="3" max="3" width="46.77734375" bestFit="1" customWidth="1"/>
    <col min="4" max="4" width="17.21875" bestFit="1" customWidth="1"/>
    <col min="5" max="5" width="20.33203125" bestFit="1" customWidth="1"/>
    <col min="6" max="6" width="22.109375" bestFit="1" customWidth="1"/>
    <col min="7" max="7" width="26" bestFit="1" customWidth="1"/>
  </cols>
  <sheetData>
    <row r="1" spans="1:7" s="14" customFormat="1" ht="15.6" x14ac:dyDescent="0.3">
      <c r="A1" s="12" t="s">
        <v>101</v>
      </c>
      <c r="B1" s="12" t="s">
        <v>0</v>
      </c>
      <c r="C1" s="12" t="s">
        <v>1</v>
      </c>
      <c r="D1" s="12" t="s">
        <v>2</v>
      </c>
      <c r="E1" s="12" t="s">
        <v>3</v>
      </c>
      <c r="F1" s="12" t="s">
        <v>4</v>
      </c>
      <c r="G1" s="12" t="s">
        <v>5</v>
      </c>
    </row>
    <row r="2" spans="1:7" ht="57.6" x14ac:dyDescent="0.3">
      <c r="A2" s="4" t="s">
        <v>108</v>
      </c>
      <c r="B2" s="4" t="s">
        <v>105</v>
      </c>
      <c r="C2" s="4" t="s">
        <v>106</v>
      </c>
      <c r="D2" s="15" t="s">
        <v>107</v>
      </c>
      <c r="E2" s="15"/>
      <c r="F2" s="16" t="s">
        <v>110</v>
      </c>
      <c r="G2" s="16"/>
    </row>
    <row r="3" spans="1:7" s="7" customFormat="1" x14ac:dyDescent="0.3">
      <c r="A3" s="7" t="s">
        <v>6</v>
      </c>
      <c r="B3" s="7">
        <v>11</v>
      </c>
      <c r="C3" s="7">
        <v>17</v>
      </c>
      <c r="D3" s="8">
        <f>B3/$B$21 * 100</f>
        <v>32.352941176470587</v>
      </c>
      <c r="E3" s="8">
        <f>C3/$C$21 * 100</f>
        <v>50</v>
      </c>
      <c r="F3" s="8">
        <f>D3</f>
        <v>32.352941176470587</v>
      </c>
      <c r="G3" s="8">
        <f>E3</f>
        <v>50</v>
      </c>
    </row>
    <row r="4" spans="1:7" s="7" customFormat="1" x14ac:dyDescent="0.3">
      <c r="A4" s="7" t="s">
        <v>7</v>
      </c>
      <c r="B4" s="7">
        <v>2</v>
      </c>
      <c r="C4" s="7">
        <v>2</v>
      </c>
      <c r="D4" s="8">
        <f t="shared" ref="D4:D20" si="0">B4/$B$21 * 100</f>
        <v>5.8823529411764701</v>
      </c>
      <c r="E4" s="8">
        <f t="shared" ref="E4:E20" si="1">C4/$C$21 * 100</f>
        <v>5.8823529411764701</v>
      </c>
      <c r="F4" s="8">
        <f>SUM($D$3:D4)</f>
        <v>38.235294117647058</v>
      </c>
      <c r="G4" s="8">
        <f>SUM($E$3:E4)</f>
        <v>55.882352941176471</v>
      </c>
    </row>
    <row r="5" spans="1:7" s="7" customFormat="1" x14ac:dyDescent="0.3">
      <c r="A5" s="7" t="s">
        <v>8</v>
      </c>
      <c r="B5" s="7">
        <v>0</v>
      </c>
      <c r="C5" s="7">
        <v>1</v>
      </c>
      <c r="D5" s="8">
        <f t="shared" si="0"/>
        <v>0</v>
      </c>
      <c r="E5" s="8">
        <f t="shared" si="1"/>
        <v>2.9411764705882351</v>
      </c>
      <c r="F5" s="8">
        <f>SUM($D$3:D5)</f>
        <v>38.235294117647058</v>
      </c>
      <c r="G5" s="8">
        <f>SUM($E$3:E5)</f>
        <v>58.823529411764703</v>
      </c>
    </row>
    <row r="6" spans="1:7" s="7" customFormat="1" x14ac:dyDescent="0.3">
      <c r="A6" s="7" t="s">
        <v>9</v>
      </c>
      <c r="B6" s="7">
        <v>2</v>
      </c>
      <c r="C6" s="7">
        <v>2</v>
      </c>
      <c r="D6" s="8">
        <f t="shared" si="0"/>
        <v>5.8823529411764701</v>
      </c>
      <c r="E6" s="8">
        <f t="shared" si="1"/>
        <v>5.8823529411764701</v>
      </c>
      <c r="F6" s="8">
        <f>SUM($D$3:D6)</f>
        <v>44.117647058823529</v>
      </c>
      <c r="G6" s="8">
        <f>SUM($E$3:E6)</f>
        <v>64.705882352941174</v>
      </c>
    </row>
    <row r="7" spans="1:7" s="7" customFormat="1" x14ac:dyDescent="0.3">
      <c r="A7" s="7" t="s">
        <v>10</v>
      </c>
      <c r="B7" s="7">
        <v>1</v>
      </c>
      <c r="C7" s="7">
        <v>2</v>
      </c>
      <c r="D7" s="8">
        <f t="shared" si="0"/>
        <v>2.9411764705882351</v>
      </c>
      <c r="E7" s="8">
        <f t="shared" si="1"/>
        <v>5.8823529411764701</v>
      </c>
      <c r="F7" s="8">
        <f>SUM($D$3:D7)</f>
        <v>47.058823529411761</v>
      </c>
      <c r="G7" s="8">
        <f>SUM($E$3:E7)</f>
        <v>70.588235294117638</v>
      </c>
    </row>
    <row r="8" spans="1:7" s="7" customFormat="1" x14ac:dyDescent="0.3">
      <c r="A8" s="7" t="s">
        <v>11</v>
      </c>
      <c r="B8" s="7">
        <v>3</v>
      </c>
      <c r="C8" s="7">
        <v>2</v>
      </c>
      <c r="D8" s="8">
        <f t="shared" si="0"/>
        <v>8.8235294117647065</v>
      </c>
      <c r="E8" s="8">
        <f t="shared" si="1"/>
        <v>5.8823529411764701</v>
      </c>
      <c r="F8" s="8">
        <f>SUM($D$3:D8)</f>
        <v>55.882352941176464</v>
      </c>
      <c r="G8" s="8">
        <f>SUM($E$3:E8)</f>
        <v>76.470588235294102</v>
      </c>
    </row>
    <row r="9" spans="1:7" s="7" customFormat="1" x14ac:dyDescent="0.3">
      <c r="A9" s="7" t="s">
        <v>12</v>
      </c>
      <c r="B9" s="7">
        <v>1</v>
      </c>
      <c r="C9" s="7">
        <v>0</v>
      </c>
      <c r="D9" s="8">
        <f t="shared" si="0"/>
        <v>2.9411764705882351</v>
      </c>
      <c r="E9" s="8">
        <f t="shared" si="1"/>
        <v>0</v>
      </c>
      <c r="F9" s="8">
        <f>SUM($D$3:D9)</f>
        <v>58.823529411764696</v>
      </c>
      <c r="G9" s="8">
        <f>SUM($E$3:E9)</f>
        <v>76.470588235294102</v>
      </c>
    </row>
    <row r="10" spans="1:7" s="7" customFormat="1" x14ac:dyDescent="0.3">
      <c r="A10" s="7" t="s">
        <v>13</v>
      </c>
      <c r="B10" s="7">
        <v>1</v>
      </c>
      <c r="C10" s="7">
        <v>1</v>
      </c>
      <c r="D10" s="8">
        <f t="shared" si="0"/>
        <v>2.9411764705882351</v>
      </c>
      <c r="E10" s="8">
        <f t="shared" si="1"/>
        <v>2.9411764705882351</v>
      </c>
      <c r="F10" s="8">
        <f>SUM($D$3:D10)</f>
        <v>61.764705882352928</v>
      </c>
      <c r="G10" s="8">
        <f>SUM($E$3:E10)</f>
        <v>79.411764705882334</v>
      </c>
    </row>
    <row r="11" spans="1:7" s="7" customFormat="1" x14ac:dyDescent="0.3">
      <c r="A11" s="7" t="s">
        <v>14</v>
      </c>
      <c r="B11" s="7">
        <v>1</v>
      </c>
      <c r="C11" s="7">
        <v>1</v>
      </c>
      <c r="D11" s="8">
        <f t="shared" si="0"/>
        <v>2.9411764705882351</v>
      </c>
      <c r="E11" s="8">
        <f t="shared" si="1"/>
        <v>2.9411764705882351</v>
      </c>
      <c r="F11" s="8">
        <f>SUM($D$3:D11)</f>
        <v>64.70588235294116</v>
      </c>
      <c r="G11" s="8">
        <f>SUM($E$3:E11)</f>
        <v>82.352941176470566</v>
      </c>
    </row>
    <row r="12" spans="1:7" s="7" customFormat="1" x14ac:dyDescent="0.3">
      <c r="A12" s="7" t="s">
        <v>15</v>
      </c>
      <c r="B12" s="7">
        <v>2</v>
      </c>
      <c r="C12" s="7">
        <v>1</v>
      </c>
      <c r="D12" s="8">
        <f t="shared" si="0"/>
        <v>5.8823529411764701</v>
      </c>
      <c r="E12" s="8">
        <f t="shared" si="1"/>
        <v>2.9411764705882351</v>
      </c>
      <c r="F12" s="8">
        <f>SUM($D$3:D12)</f>
        <v>70.588235294117624</v>
      </c>
      <c r="G12" s="8">
        <f>SUM($E$3:E12)</f>
        <v>85.294117647058798</v>
      </c>
    </row>
    <row r="13" spans="1:7" s="7" customFormat="1" x14ac:dyDescent="0.3">
      <c r="A13" s="7" t="s">
        <v>16</v>
      </c>
      <c r="B13" s="7">
        <v>1</v>
      </c>
      <c r="C13" s="7">
        <v>0</v>
      </c>
      <c r="D13" s="8">
        <f t="shared" si="0"/>
        <v>2.9411764705882351</v>
      </c>
      <c r="E13" s="8">
        <f t="shared" si="1"/>
        <v>0</v>
      </c>
      <c r="F13" s="8">
        <f>SUM($D$3:D13)</f>
        <v>73.529411764705856</v>
      </c>
      <c r="G13" s="8">
        <f>SUM($E$3:E13)</f>
        <v>85.294117647058798</v>
      </c>
    </row>
    <row r="14" spans="1:7" s="7" customFormat="1" x14ac:dyDescent="0.3">
      <c r="A14" s="7" t="s">
        <v>17</v>
      </c>
      <c r="B14" s="7">
        <v>2</v>
      </c>
      <c r="C14" s="7">
        <v>1</v>
      </c>
      <c r="D14" s="8">
        <f t="shared" si="0"/>
        <v>5.8823529411764701</v>
      </c>
      <c r="E14" s="8">
        <f t="shared" si="1"/>
        <v>2.9411764705882351</v>
      </c>
      <c r="F14" s="8">
        <f>SUM($D$3:D14)</f>
        <v>79.41176470588232</v>
      </c>
      <c r="G14" s="8">
        <f>SUM($E$3:E14)</f>
        <v>88.23529411764703</v>
      </c>
    </row>
    <row r="15" spans="1:7" s="7" customFormat="1" x14ac:dyDescent="0.3">
      <c r="A15" s="7" t="s">
        <v>18</v>
      </c>
      <c r="B15" s="7">
        <v>1</v>
      </c>
      <c r="C15" s="7">
        <v>1</v>
      </c>
      <c r="D15" s="8">
        <f t="shared" si="0"/>
        <v>2.9411764705882351</v>
      </c>
      <c r="E15" s="8">
        <f t="shared" si="1"/>
        <v>2.9411764705882351</v>
      </c>
      <c r="F15" s="8">
        <f>SUM($D$3:D15)</f>
        <v>82.352941176470551</v>
      </c>
      <c r="G15" s="8">
        <f>SUM($E$3:E15)</f>
        <v>91.176470588235262</v>
      </c>
    </row>
    <row r="16" spans="1:7" s="7" customFormat="1" x14ac:dyDescent="0.3">
      <c r="A16" s="7" t="s">
        <v>97</v>
      </c>
      <c r="B16" s="7">
        <v>1</v>
      </c>
      <c r="C16" s="7">
        <v>1</v>
      </c>
      <c r="D16" s="8">
        <f t="shared" si="0"/>
        <v>2.9411764705882351</v>
      </c>
      <c r="E16" s="8">
        <f t="shared" si="1"/>
        <v>2.9411764705882351</v>
      </c>
      <c r="F16" s="8">
        <f>SUM($D$3:D16)</f>
        <v>85.294117647058783</v>
      </c>
      <c r="G16" s="8">
        <f>SUM($E$3:E16)</f>
        <v>94.117647058823493</v>
      </c>
    </row>
    <row r="17" spans="1:7" s="7" customFormat="1" x14ac:dyDescent="0.3">
      <c r="A17" s="7" t="s">
        <v>98</v>
      </c>
      <c r="B17" s="7">
        <v>2</v>
      </c>
      <c r="C17" s="7">
        <v>2</v>
      </c>
      <c r="D17" s="8">
        <f t="shared" si="0"/>
        <v>5.8823529411764701</v>
      </c>
      <c r="E17" s="8">
        <f t="shared" si="1"/>
        <v>5.8823529411764701</v>
      </c>
      <c r="F17" s="8">
        <f>SUM($D$3:D17)</f>
        <v>91.176470588235247</v>
      </c>
      <c r="G17" s="8">
        <f>SUM($E$3:E17)</f>
        <v>99.999999999999957</v>
      </c>
    </row>
    <row r="18" spans="1:7" s="7" customFormat="1" x14ac:dyDescent="0.3">
      <c r="A18" s="7" t="s">
        <v>99</v>
      </c>
      <c r="B18" s="7">
        <v>1</v>
      </c>
      <c r="C18" s="7">
        <v>0</v>
      </c>
      <c r="D18" s="8">
        <f t="shared" si="0"/>
        <v>2.9411764705882351</v>
      </c>
      <c r="E18" s="8">
        <f t="shared" si="1"/>
        <v>0</v>
      </c>
      <c r="F18" s="8">
        <f>SUM($D$3:D18)</f>
        <v>94.117647058823479</v>
      </c>
      <c r="G18" s="8">
        <f>SUM($E$3:E18)</f>
        <v>99.999999999999957</v>
      </c>
    </row>
    <row r="19" spans="1:7" s="7" customFormat="1" x14ac:dyDescent="0.3">
      <c r="A19" s="7" t="s">
        <v>100</v>
      </c>
      <c r="B19" s="7">
        <v>1</v>
      </c>
      <c r="C19" s="7">
        <v>0</v>
      </c>
      <c r="D19" s="8">
        <f t="shared" si="0"/>
        <v>2.9411764705882351</v>
      </c>
      <c r="E19" s="8">
        <f t="shared" si="1"/>
        <v>0</v>
      </c>
      <c r="F19" s="8">
        <f>SUM($D$3:D19)</f>
        <v>97.058823529411711</v>
      </c>
      <c r="G19" s="8">
        <f>SUM($E$3:E19)</f>
        <v>99.999999999999957</v>
      </c>
    </row>
    <row r="20" spans="1:7" s="7" customFormat="1" x14ac:dyDescent="0.3">
      <c r="A20" s="7" t="s">
        <v>112</v>
      </c>
      <c r="B20" s="7">
        <v>1</v>
      </c>
      <c r="C20" s="7">
        <v>0</v>
      </c>
      <c r="D20" s="8">
        <f t="shared" si="0"/>
        <v>2.9411764705882351</v>
      </c>
      <c r="E20" s="8">
        <f t="shared" si="1"/>
        <v>0</v>
      </c>
      <c r="F20" s="8">
        <f>SUM($D$3:D20)</f>
        <v>99.999999999999943</v>
      </c>
      <c r="G20" s="8">
        <f>SUM($E$3:E20)</f>
        <v>99.999999999999957</v>
      </c>
    </row>
    <row r="21" spans="1:7" s="7" customFormat="1" x14ac:dyDescent="0.3">
      <c r="A21" s="9" t="s">
        <v>109</v>
      </c>
      <c r="B21" s="9">
        <v>34</v>
      </c>
      <c r="C21" s="9">
        <v>34</v>
      </c>
      <c r="D21" s="10">
        <f>SUM(D3:D20)</f>
        <v>99.999999999999943</v>
      </c>
      <c r="E21" s="10">
        <v>100.00000000000003</v>
      </c>
      <c r="F21" s="8">
        <f>SUM($D$3:D20)</f>
        <v>99.999999999999943</v>
      </c>
      <c r="G21" s="8">
        <f>SUM($E$3:E20)</f>
        <v>99.999999999999957</v>
      </c>
    </row>
  </sheetData>
  <mergeCells count="2">
    <mergeCell ref="D2:E2"/>
    <mergeCell ref="F2:G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8"/>
  <sheetViews>
    <sheetView workbookViewId="0">
      <selection activeCell="C18" sqref="C18"/>
    </sheetView>
  </sheetViews>
  <sheetFormatPr defaultRowHeight="14.4" x14ac:dyDescent="0.3"/>
  <cols>
    <col min="1" max="1" width="31.44140625" bestFit="1" customWidth="1"/>
    <col min="2" max="2" width="38.6640625" bestFit="1" customWidth="1"/>
    <col min="3" max="3" width="46.77734375" bestFit="1" customWidth="1"/>
    <col min="4" max="4" width="17.21875" bestFit="1" customWidth="1"/>
    <col min="5" max="5" width="20.33203125" bestFit="1" customWidth="1"/>
    <col min="6" max="6" width="22.109375" bestFit="1" customWidth="1"/>
    <col min="7" max="7" width="26" bestFit="1" customWidth="1"/>
  </cols>
  <sheetData>
    <row r="1" spans="1:7" s="14" customFormat="1" ht="15.6" x14ac:dyDescent="0.3">
      <c r="A1" s="12" t="s">
        <v>101</v>
      </c>
      <c r="B1" s="12" t="s">
        <v>0</v>
      </c>
      <c r="C1" s="12" t="s">
        <v>1</v>
      </c>
      <c r="D1" s="12" t="s">
        <v>2</v>
      </c>
      <c r="E1" s="12" t="s">
        <v>3</v>
      </c>
      <c r="F1" s="12" t="s">
        <v>4</v>
      </c>
      <c r="G1" s="12" t="s">
        <v>5</v>
      </c>
    </row>
    <row r="2" spans="1:7" ht="57.6" x14ac:dyDescent="0.3">
      <c r="A2" s="4" t="s">
        <v>108</v>
      </c>
      <c r="B2" s="4" t="s">
        <v>105</v>
      </c>
      <c r="C2" s="4" t="s">
        <v>106</v>
      </c>
      <c r="D2" s="15" t="s">
        <v>107</v>
      </c>
      <c r="E2" s="15"/>
      <c r="F2" s="16" t="s">
        <v>110</v>
      </c>
      <c r="G2" s="16"/>
    </row>
    <row r="3" spans="1:7" s="7" customFormat="1" x14ac:dyDescent="0.3">
      <c r="A3" s="7" t="s">
        <v>6</v>
      </c>
      <c r="B3" s="7">
        <v>11</v>
      </c>
      <c r="C3" s="7">
        <v>17</v>
      </c>
      <c r="D3" s="8">
        <f>(B3/B$18)*100</f>
        <v>39.285714285714285</v>
      </c>
      <c r="E3" s="8">
        <f>(C3/C$18)*100</f>
        <v>60.714285714285708</v>
      </c>
      <c r="F3" s="8">
        <f>D3</f>
        <v>39.285714285714285</v>
      </c>
      <c r="G3" s="8">
        <f>E3</f>
        <v>60.714285714285708</v>
      </c>
    </row>
    <row r="4" spans="1:7" s="7" customFormat="1" x14ac:dyDescent="0.3">
      <c r="A4" s="7" t="s">
        <v>8</v>
      </c>
      <c r="B4" s="7">
        <v>0</v>
      </c>
      <c r="C4" s="7">
        <v>1</v>
      </c>
      <c r="D4" s="8">
        <f t="shared" ref="D4:D17" si="0">(B4/B$18)*100</f>
        <v>0</v>
      </c>
      <c r="E4" s="8">
        <f t="shared" ref="E4:E17" si="1">(C4/C$18)*100</f>
        <v>3.5714285714285712</v>
      </c>
      <c r="F4" s="8">
        <f>SUM(D3:D4)</f>
        <v>39.285714285714285</v>
      </c>
      <c r="G4" s="8">
        <f>SUM(E3:E4)</f>
        <v>64.285714285714278</v>
      </c>
    </row>
    <row r="5" spans="1:7" s="7" customFormat="1" x14ac:dyDescent="0.3">
      <c r="A5" s="7" t="s">
        <v>9</v>
      </c>
      <c r="B5" s="7">
        <v>1</v>
      </c>
      <c r="C5" s="7">
        <v>1</v>
      </c>
      <c r="D5" s="8">
        <f t="shared" si="0"/>
        <v>3.5714285714285712</v>
      </c>
      <c r="E5" s="8">
        <f t="shared" si="1"/>
        <v>3.5714285714285712</v>
      </c>
      <c r="F5" s="8">
        <f>SUM(D$3:D5)</f>
        <v>42.857142857142854</v>
      </c>
      <c r="G5" s="8">
        <f>SUM(E$3:E5)</f>
        <v>67.857142857142847</v>
      </c>
    </row>
    <row r="6" spans="1:7" s="7" customFormat="1" x14ac:dyDescent="0.3">
      <c r="A6" s="7" t="s">
        <v>10</v>
      </c>
      <c r="B6" s="7">
        <v>1</v>
      </c>
      <c r="C6" s="7">
        <v>2</v>
      </c>
      <c r="D6" s="8">
        <f t="shared" si="0"/>
        <v>3.5714285714285712</v>
      </c>
      <c r="E6" s="8">
        <f t="shared" si="1"/>
        <v>7.1428571428571423</v>
      </c>
      <c r="F6" s="8">
        <f>SUM(D$3:D6)</f>
        <v>46.428571428571423</v>
      </c>
      <c r="G6" s="8">
        <f>SUM(E$3:E6)</f>
        <v>74.999999999999986</v>
      </c>
    </row>
    <row r="7" spans="1:7" s="7" customFormat="1" x14ac:dyDescent="0.3">
      <c r="A7" s="7" t="s">
        <v>11</v>
      </c>
      <c r="B7" s="7">
        <v>2</v>
      </c>
      <c r="C7" s="7">
        <v>1</v>
      </c>
      <c r="D7" s="8">
        <f t="shared" si="0"/>
        <v>7.1428571428571423</v>
      </c>
      <c r="E7" s="8">
        <f t="shared" si="1"/>
        <v>3.5714285714285712</v>
      </c>
      <c r="F7" s="8">
        <f>SUM(D$3:D7)</f>
        <v>53.571428571428569</v>
      </c>
      <c r="G7" s="8">
        <f>SUM(E$3:E7)</f>
        <v>78.571428571428555</v>
      </c>
    </row>
    <row r="8" spans="1:7" s="7" customFormat="1" x14ac:dyDescent="0.3">
      <c r="A8" s="7" t="s">
        <v>12</v>
      </c>
      <c r="B8" s="7">
        <v>1</v>
      </c>
      <c r="C8" s="7">
        <v>0</v>
      </c>
      <c r="D8" s="8">
        <f t="shared" si="0"/>
        <v>3.5714285714285712</v>
      </c>
      <c r="E8" s="8">
        <f t="shared" si="1"/>
        <v>0</v>
      </c>
      <c r="F8" s="8">
        <f>SUM(D$3:D8)</f>
        <v>57.142857142857139</v>
      </c>
      <c r="G8" s="8">
        <f>SUM(E$3:E8)</f>
        <v>78.571428571428555</v>
      </c>
    </row>
    <row r="9" spans="1:7" s="7" customFormat="1" x14ac:dyDescent="0.3">
      <c r="A9" s="7" t="s">
        <v>14</v>
      </c>
      <c r="B9" s="7">
        <v>1</v>
      </c>
      <c r="C9" s="7">
        <v>1</v>
      </c>
      <c r="D9" s="8">
        <f t="shared" si="0"/>
        <v>3.5714285714285712</v>
      </c>
      <c r="E9" s="8">
        <f t="shared" si="1"/>
        <v>3.5714285714285712</v>
      </c>
      <c r="F9" s="8">
        <f>SUM(D$3:D9)</f>
        <v>60.714285714285708</v>
      </c>
      <c r="G9" s="8">
        <f>SUM(E$3:E9)</f>
        <v>82.142857142857125</v>
      </c>
    </row>
    <row r="10" spans="1:7" s="7" customFormat="1" x14ac:dyDescent="0.3">
      <c r="A10" s="7" t="s">
        <v>15</v>
      </c>
      <c r="B10" s="7">
        <v>2</v>
      </c>
      <c r="C10" s="7">
        <v>1</v>
      </c>
      <c r="D10" s="8">
        <f t="shared" si="0"/>
        <v>7.1428571428571423</v>
      </c>
      <c r="E10" s="8">
        <f t="shared" si="1"/>
        <v>3.5714285714285712</v>
      </c>
      <c r="F10" s="8">
        <f>SUM(D$3:D10)</f>
        <v>67.857142857142847</v>
      </c>
      <c r="G10" s="8">
        <f>SUM(E$3:E10)</f>
        <v>85.714285714285694</v>
      </c>
    </row>
    <row r="11" spans="1:7" s="7" customFormat="1" x14ac:dyDescent="0.3">
      <c r="A11" s="7" t="s">
        <v>16</v>
      </c>
      <c r="B11" s="7">
        <v>1</v>
      </c>
      <c r="C11" s="7">
        <v>0</v>
      </c>
      <c r="D11" s="8">
        <f t="shared" si="0"/>
        <v>3.5714285714285712</v>
      </c>
      <c r="E11" s="8">
        <f t="shared" si="1"/>
        <v>0</v>
      </c>
      <c r="F11" s="8">
        <f>SUM(D$3:D11)</f>
        <v>71.428571428571416</v>
      </c>
      <c r="G11" s="8">
        <f>SUM(E$3:E11)</f>
        <v>85.714285714285694</v>
      </c>
    </row>
    <row r="12" spans="1:7" s="7" customFormat="1" x14ac:dyDescent="0.3">
      <c r="A12" s="7" t="s">
        <v>17</v>
      </c>
      <c r="B12" s="7">
        <v>2</v>
      </c>
      <c r="C12" s="7">
        <v>1</v>
      </c>
      <c r="D12" s="8">
        <f t="shared" si="0"/>
        <v>7.1428571428571423</v>
      </c>
      <c r="E12" s="8">
        <f t="shared" si="1"/>
        <v>3.5714285714285712</v>
      </c>
      <c r="F12" s="8">
        <f>SUM(D$3:D12)</f>
        <v>78.571428571428555</v>
      </c>
      <c r="G12" s="8">
        <f>SUM(E$3:E12)</f>
        <v>89.285714285714263</v>
      </c>
    </row>
    <row r="13" spans="1:7" s="7" customFormat="1" x14ac:dyDescent="0.3">
      <c r="A13" s="7" t="s">
        <v>18</v>
      </c>
      <c r="B13" s="7">
        <v>1</v>
      </c>
      <c r="C13" s="7">
        <v>1</v>
      </c>
      <c r="D13" s="8">
        <f t="shared" si="0"/>
        <v>3.5714285714285712</v>
      </c>
      <c r="E13" s="8">
        <f t="shared" si="1"/>
        <v>3.5714285714285712</v>
      </c>
      <c r="F13" s="8">
        <f>SUM(D$3:D13)</f>
        <v>82.142857142857125</v>
      </c>
      <c r="G13" s="8">
        <f>SUM(E$3:E13)</f>
        <v>92.857142857142833</v>
      </c>
    </row>
    <row r="14" spans="1:7" s="7" customFormat="1" x14ac:dyDescent="0.3">
      <c r="A14" s="7" t="s">
        <v>98</v>
      </c>
      <c r="B14" s="7">
        <v>2</v>
      </c>
      <c r="C14" s="7">
        <v>2</v>
      </c>
      <c r="D14" s="8">
        <f t="shared" si="0"/>
        <v>7.1428571428571423</v>
      </c>
      <c r="E14" s="8">
        <f t="shared" si="1"/>
        <v>7.1428571428571423</v>
      </c>
      <c r="F14" s="8">
        <f>SUM(D$3:D14)</f>
        <v>89.285714285714263</v>
      </c>
      <c r="G14" s="8">
        <f>SUM(E$3:E14)</f>
        <v>99.999999999999972</v>
      </c>
    </row>
    <row r="15" spans="1:7" s="7" customFormat="1" x14ac:dyDescent="0.3">
      <c r="A15" s="7" t="s">
        <v>99</v>
      </c>
      <c r="B15" s="7">
        <v>1</v>
      </c>
      <c r="C15" s="7">
        <v>0</v>
      </c>
      <c r="D15" s="8">
        <f t="shared" si="0"/>
        <v>3.5714285714285712</v>
      </c>
      <c r="E15" s="8">
        <f t="shared" si="1"/>
        <v>0</v>
      </c>
      <c r="F15" s="8">
        <f>SUM(D$3:D15)</f>
        <v>92.857142857142833</v>
      </c>
      <c r="G15" s="8">
        <f>SUM(E$3:E15)</f>
        <v>99.999999999999972</v>
      </c>
    </row>
    <row r="16" spans="1:7" s="7" customFormat="1" x14ac:dyDescent="0.3">
      <c r="A16" s="7" t="s">
        <v>100</v>
      </c>
      <c r="B16" s="7">
        <v>1</v>
      </c>
      <c r="C16" s="7">
        <v>0</v>
      </c>
      <c r="D16" s="8">
        <f t="shared" si="0"/>
        <v>3.5714285714285712</v>
      </c>
      <c r="E16" s="8">
        <f t="shared" si="1"/>
        <v>0</v>
      </c>
      <c r="F16" s="8">
        <f>SUM(D$3:D16)</f>
        <v>96.428571428571402</v>
      </c>
      <c r="G16" s="8">
        <f>SUM(E$3:E16)</f>
        <v>99.999999999999972</v>
      </c>
    </row>
    <row r="17" spans="1:7" s="7" customFormat="1" x14ac:dyDescent="0.3">
      <c r="A17" s="7" t="s">
        <v>112</v>
      </c>
      <c r="B17" s="7">
        <v>1</v>
      </c>
      <c r="C17" s="7">
        <v>0</v>
      </c>
      <c r="D17" s="8">
        <f t="shared" si="0"/>
        <v>3.5714285714285712</v>
      </c>
      <c r="E17" s="8">
        <f>(C17/C$18)*100</f>
        <v>0</v>
      </c>
      <c r="F17" s="8">
        <f>SUM(D$3:D17)</f>
        <v>99.999999999999972</v>
      </c>
      <c r="G17" s="8">
        <f>SUM(E$3:E17)</f>
        <v>99.999999999999972</v>
      </c>
    </row>
    <row r="18" spans="1:7" s="7" customFormat="1" x14ac:dyDescent="0.3">
      <c r="A18" s="9" t="s">
        <v>109</v>
      </c>
      <c r="B18" s="9">
        <f>SUM(B3:B17)</f>
        <v>28</v>
      </c>
      <c r="C18" s="9">
        <f>SUM(C3:C17)</f>
        <v>28</v>
      </c>
      <c r="D18" s="10">
        <v>100.00000000000003</v>
      </c>
      <c r="E18" s="10">
        <v>100.00000000000003</v>
      </c>
      <c r="F18" s="9"/>
    </row>
  </sheetData>
  <mergeCells count="2">
    <mergeCell ref="D2:E2"/>
    <mergeCell ref="F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Data</vt:lpstr>
      <vt:lpstr>Binned</vt:lpstr>
      <vt:lpstr>Binned without sterile pops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Sophie Breitbart</cp:lastModifiedBy>
  <dcterms:created xsi:type="dcterms:W3CDTF">2020-10-13T17:32:48Z</dcterms:created>
  <dcterms:modified xsi:type="dcterms:W3CDTF">2020-10-21T20:52:50Z</dcterms:modified>
</cp:coreProperties>
</file>